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D:\استمارات الفصل الثاني 21-22\مشروعات\"/>
    </mc:Choice>
  </mc:AlternateContent>
  <xr:revisionPtr revIDLastSave="0" documentId="13_ncr:1_{9E8AE3FC-7264-46C7-81A8-E9DB3A9DA37C}" xr6:coauthVersionLast="47" xr6:coauthVersionMax="47" xr10:uidLastSave="{00000000-0000-0000-0000-000000000000}"/>
  <workbookProtection workbookAlgorithmName="SHA-512" workbookHashValue="ig0bL/bgbhDOAMNc75ClofQj+TihnwRT0FGf8RCfTSbWjdc7esCIcJMhGcpwWg20JfUNZSEOk9cj8oc5yqLwMQ==" workbookSaltValue="IwWoi6FhnBzd+ajUp9LLMA==" workbookSpinCount="100000" lockStructure="1"/>
  <bookViews>
    <workbookView xWindow="-120" yWindow="-120" windowWidth="20730" windowHeight="11040" xr2:uid="{00000000-000D-0000-FFFF-FFFF00000000}"/>
  </bookViews>
  <sheets>
    <sheet name="تعليمات" sheetId="13" r:id="rId1"/>
    <sheet name="إدخال البيانات" sheetId="7" r:id="rId2"/>
    <sheet name="إختيار المقررات" sheetId="5" r:id="rId3"/>
    <sheet name="الإستمارة" sheetId="11" r:id="rId4"/>
    <sheet name="مشروعات-21-22-ف2" sheetId="2" r:id="rId5"/>
    <sheet name="ورقة4" sheetId="10" state="hidden" r:id="rId6"/>
    <sheet name="ورقة2" sheetId="4" state="hidden" r:id="rId7"/>
  </sheets>
  <definedNames>
    <definedName name="_xlnm._FilterDatabase" localSheetId="1" hidden="1">'إدخال البيانات'!$L$4:$L$15</definedName>
    <definedName name="_xlnm._FilterDatabase" localSheetId="6" hidden="1">ورقة2!$A$2:$AD$939</definedName>
    <definedName name="_xlnm._FilterDatabase" localSheetId="5" hidden="1">ورقة4!$A$1:$AZ$6636</definedName>
    <definedName name="_xlnm.Print_Area" localSheetId="3">الإستمارة!$A$1:$S$47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7" l="1"/>
  <c r="EM5" i="2" s="1"/>
  <c r="I29" i="5"/>
  <c r="I30" i="5"/>
  <c r="I31" i="5"/>
  <c r="I32" i="5"/>
  <c r="DJ3" i="2"/>
  <c r="DH3" i="2"/>
  <c r="DF3" i="2"/>
  <c r="DD3" i="2"/>
  <c r="DB3" i="2"/>
  <c r="CZ3" i="2"/>
  <c r="CX3" i="2"/>
  <c r="CV3" i="2"/>
  <c r="CT3" i="2"/>
  <c r="CR3" i="2"/>
  <c r="CP3" i="2"/>
  <c r="CN3" i="2"/>
  <c r="CL3" i="2"/>
  <c r="CJ3" i="2"/>
  <c r="CH3" i="2"/>
  <c r="CF3" i="2"/>
  <c r="CD3" i="2"/>
  <c r="CB3" i="2"/>
  <c r="BZ3" i="2"/>
  <c r="BX3" i="2"/>
  <c r="BV3" i="2"/>
  <c r="BT3" i="2"/>
  <c r="BR3" i="2"/>
  <c r="BP3" i="2"/>
  <c r="BN3" i="2"/>
  <c r="BL3" i="2"/>
  <c r="BJ3" i="2"/>
  <c r="AP3" i="2"/>
  <c r="AN3" i="2"/>
  <c r="BH3" i="2"/>
  <c r="BF3" i="2"/>
  <c r="BD3" i="2"/>
  <c r="BB3" i="2"/>
  <c r="AZ3" i="2"/>
  <c r="AX3" i="2"/>
  <c r="AV3" i="2"/>
  <c r="AT3" i="2"/>
  <c r="AR3" i="2"/>
  <c r="A2" i="7" l="1"/>
  <c r="AC20" i="5"/>
  <c r="B6" i="5" l="1"/>
  <c r="B19" i="11"/>
  <c r="D1" i="5"/>
  <c r="A29" i="5" l="1"/>
  <c r="A30" i="5"/>
  <c r="A28" i="5"/>
  <c r="A32" i="5"/>
  <c r="A31" i="5"/>
  <c r="A27" i="5"/>
  <c r="AH9" i="5"/>
  <c r="B15" i="7"/>
  <c r="A15" i="7"/>
  <c r="D12" i="7"/>
  <c r="C12" i="7"/>
  <c r="B12" i="7"/>
  <c r="A12" i="7"/>
  <c r="C9" i="7"/>
  <c r="B9" i="7"/>
  <c r="D9" i="7"/>
  <c r="A9" i="7"/>
  <c r="C5" i="7"/>
  <c r="D1" i="7"/>
  <c r="U14" i="5" l="1"/>
  <c r="V14" i="5" s="1"/>
  <c r="U15" i="5"/>
  <c r="V15" i="5" s="1"/>
  <c r="U16" i="5"/>
  <c r="V16" i="5" s="1"/>
  <c r="U17" i="5"/>
  <c r="V17" i="5" s="1"/>
  <c r="U18" i="5"/>
  <c r="V18" i="5" s="1"/>
  <c r="EL5" i="2" s="1"/>
  <c r="U13" i="5"/>
  <c r="V13" i="5" s="1"/>
  <c r="BK12" i="5"/>
  <c r="BK19" i="5"/>
  <c r="BK26" i="5"/>
  <c r="BK33" i="5"/>
  <c r="BK40" i="5"/>
  <c r="BK47" i="5"/>
  <c r="BK54" i="5"/>
  <c r="EF5" i="2" l="1"/>
  <c r="DU5" i="2"/>
  <c r="DO5" i="2"/>
  <c r="V5" i="5" l="1"/>
  <c r="AH1" i="5"/>
  <c r="P5" i="5"/>
  <c r="AB1" i="5"/>
  <c r="P4" i="5"/>
  <c r="V1" i="5"/>
  <c r="J4" i="5"/>
  <c r="P1" i="5"/>
  <c r="D4" i="5"/>
  <c r="J1" i="5"/>
  <c r="J3" i="5"/>
  <c r="V3" i="5" s="1"/>
  <c r="AH11" i="5"/>
  <c r="D3" i="5"/>
  <c r="AB5" i="5"/>
  <c r="D2" i="5"/>
  <c r="BR60" i="5"/>
  <c r="DK5" i="2" s="1"/>
  <c r="BR38" i="5"/>
  <c r="BY5" i="2" s="1"/>
  <c r="BR59" i="5"/>
  <c r="DI5" i="2" s="1"/>
  <c r="BR56" i="5"/>
  <c r="DC5" i="2" s="1"/>
  <c r="BR46" i="5"/>
  <c r="CM5" i="2" s="1"/>
  <c r="BR37" i="5"/>
  <c r="BW5" i="2" s="1"/>
  <c r="BR28" i="5"/>
  <c r="BG5" i="2" s="1"/>
  <c r="BR45" i="5"/>
  <c r="CK5" i="2" s="1"/>
  <c r="BR36" i="5"/>
  <c r="BU5" i="2" s="1"/>
  <c r="BR27" i="5"/>
  <c r="BR53" i="5"/>
  <c r="CY5" i="2" s="1"/>
  <c r="BR44" i="5"/>
  <c r="CI5" i="2" s="1"/>
  <c r="BR35" i="5"/>
  <c r="BS5" i="2" s="1"/>
  <c r="BR25" i="5"/>
  <c r="BC5" i="2" s="1"/>
  <c r="BR6" i="5"/>
  <c r="U5" i="2" s="1"/>
  <c r="BR52" i="5"/>
  <c r="CW5" i="2" s="1"/>
  <c r="BR43" i="5"/>
  <c r="CG5" i="2" s="1"/>
  <c r="BR34" i="5"/>
  <c r="BR24" i="5"/>
  <c r="BA5" i="2" s="1"/>
  <c r="BR51" i="5"/>
  <c r="CU5" i="2" s="1"/>
  <c r="BR42" i="5"/>
  <c r="CE5" i="2" s="1"/>
  <c r="BR32" i="5"/>
  <c r="BO5" i="2" s="1"/>
  <c r="BR23" i="5"/>
  <c r="AY5" i="2" s="1"/>
  <c r="BR50" i="5"/>
  <c r="CS5" i="2" s="1"/>
  <c r="BR41" i="5"/>
  <c r="BR31" i="5"/>
  <c r="BM5" i="2" s="1"/>
  <c r="BR22" i="5"/>
  <c r="AW5" i="2" s="1"/>
  <c r="BR58" i="5"/>
  <c r="DG5" i="2" s="1"/>
  <c r="BR49" i="5"/>
  <c r="CQ5" i="2" s="1"/>
  <c r="BR39" i="5"/>
  <c r="CA5" i="2" s="1"/>
  <c r="BR30" i="5"/>
  <c r="BK5" i="2" s="1"/>
  <c r="BR21" i="5"/>
  <c r="AU5" i="2" s="1"/>
  <c r="BR57" i="5"/>
  <c r="DE5" i="2" s="1"/>
  <c r="BR48" i="5"/>
  <c r="BR20" i="5"/>
  <c r="BR55" i="5"/>
  <c r="DA5" i="2" s="1"/>
  <c r="BR29" i="5"/>
  <c r="BI5" i="2" s="1"/>
  <c r="BR16" i="5"/>
  <c r="AM5" i="2" s="1"/>
  <c r="BR10" i="5"/>
  <c r="AC5" i="2" s="1"/>
  <c r="BR17" i="5"/>
  <c r="AO5" i="2" s="1"/>
  <c r="BR18" i="5"/>
  <c r="AQ5" i="2" s="1"/>
  <c r="BR13" i="5"/>
  <c r="BR9" i="5"/>
  <c r="AA5" i="2" s="1"/>
  <c r="BR11" i="5"/>
  <c r="AE5" i="2" s="1"/>
  <c r="BR7" i="5"/>
  <c r="W5" i="2" s="1"/>
  <c r="BR14" i="5"/>
  <c r="AI5" i="2" s="1"/>
  <c r="BR8" i="5"/>
  <c r="Y5" i="2" s="1"/>
  <c r="BR15" i="5"/>
  <c r="AK5" i="2" s="1"/>
  <c r="BK48" i="5" l="1"/>
  <c r="CO5" i="2"/>
  <c r="BK41" i="5"/>
  <c r="CC5" i="2"/>
  <c r="BK34" i="5"/>
  <c r="BQ5" i="2"/>
  <c r="BK27" i="5"/>
  <c r="BE5" i="2"/>
  <c r="BK13" i="5"/>
  <c r="AG5" i="2"/>
  <c r="BK20" i="5"/>
  <c r="AS5" i="2"/>
  <c r="BK45" i="5"/>
  <c r="BT45" i="5"/>
  <c r="BT30" i="5"/>
  <c r="BK30" i="5"/>
  <c r="BT23" i="5"/>
  <c r="BK23" i="5"/>
  <c r="BK6" i="5"/>
  <c r="BT6" i="5"/>
  <c r="BK28" i="5"/>
  <c r="BT28" i="5"/>
  <c r="BK50" i="5"/>
  <c r="BT50" i="5"/>
  <c r="BK39" i="5"/>
  <c r="BT39" i="5"/>
  <c r="BK32" i="5"/>
  <c r="BT32" i="5"/>
  <c r="BK25" i="5"/>
  <c r="BT25" i="5"/>
  <c r="BT37" i="5"/>
  <c r="BK37" i="5"/>
  <c r="BK29" i="5"/>
  <c r="BT29" i="5"/>
  <c r="BK49" i="5"/>
  <c r="BT49" i="5"/>
  <c r="BT42" i="5"/>
  <c r="BK42" i="5"/>
  <c r="BT35" i="5"/>
  <c r="BK35" i="5"/>
  <c r="BK46" i="5"/>
  <c r="BT46" i="5"/>
  <c r="BT52" i="5"/>
  <c r="BK52" i="5"/>
  <c r="BK55" i="5"/>
  <c r="BT55" i="5"/>
  <c r="BK58" i="5"/>
  <c r="BT58" i="5"/>
  <c r="BK51" i="5"/>
  <c r="BT51" i="5"/>
  <c r="BK44" i="5"/>
  <c r="BT44" i="5"/>
  <c r="BK56" i="5"/>
  <c r="BT56" i="5"/>
  <c r="BK21" i="5"/>
  <c r="BT21" i="5"/>
  <c r="BK22" i="5"/>
  <c r="BT22" i="5"/>
  <c r="BK24" i="5"/>
  <c r="BT24" i="5"/>
  <c r="BK53" i="5"/>
  <c r="BT53" i="5"/>
  <c r="BK59" i="5"/>
  <c r="BT59" i="5"/>
  <c r="BT31" i="5"/>
  <c r="BK31" i="5"/>
  <c r="BK38" i="5"/>
  <c r="BT38" i="5"/>
  <c r="BT57" i="5"/>
  <c r="BK57" i="5"/>
  <c r="BK43" i="5"/>
  <c r="BT43" i="5"/>
  <c r="BT36" i="5"/>
  <c r="BK36" i="5"/>
  <c r="BK60" i="5"/>
  <c r="BT60" i="5"/>
  <c r="BK9" i="5"/>
  <c r="BT9" i="5"/>
  <c r="BK7" i="5"/>
  <c r="BT7" i="5"/>
  <c r="BK11" i="5"/>
  <c r="BT11" i="5"/>
  <c r="BT18" i="5"/>
  <c r="BK18" i="5"/>
  <c r="BK8" i="5"/>
  <c r="BT8" i="5"/>
  <c r="BK10" i="5"/>
  <c r="BT10" i="5"/>
  <c r="BK15" i="5"/>
  <c r="BT15" i="5"/>
  <c r="BT17" i="5"/>
  <c r="BK17" i="5"/>
  <c r="BT14" i="5"/>
  <c r="BK14" i="5"/>
  <c r="BT16" i="5"/>
  <c r="BK16" i="5"/>
  <c r="P3" i="5"/>
  <c r="AH3" i="5"/>
  <c r="AE22" i="11"/>
  <c r="BT54" i="5" l="1"/>
  <c r="Y23" i="11"/>
  <c r="Y24" i="11"/>
  <c r="Y25" i="11"/>
  <c r="DN5" i="2" l="1"/>
  <c r="DM5" i="2"/>
  <c r="DL5" i="2"/>
  <c r="AH7" i="5"/>
  <c r="H2" i="11"/>
  <c r="J27" i="11" l="1"/>
  <c r="E23" i="11"/>
  <c r="V31" i="11"/>
  <c r="V29" i="11"/>
  <c r="V33" i="11"/>
  <c r="V27" i="11"/>
  <c r="EH5" i="2" l="1"/>
  <c r="EK5" i="2"/>
  <c r="B32" i="11"/>
  <c r="EI5" i="2"/>
  <c r="EG5" i="2"/>
  <c r="EJ5" i="2" l="1"/>
  <c r="G30" i="11"/>
  <c r="B31" i="11"/>
  <c r="G31" i="11"/>
  <c r="E24" i="11" l="1"/>
  <c r="DQ5" i="2"/>
  <c r="N23" i="11"/>
  <c r="K23" i="11"/>
  <c r="B30" i="11"/>
  <c r="K24" i="11"/>
  <c r="T3" i="2"/>
  <c r="V3" i="2"/>
  <c r="X3" i="2"/>
  <c r="AL3" i="2" l="1"/>
  <c r="AJ3" i="2"/>
  <c r="AH3" i="2"/>
  <c r="AF3" i="2"/>
  <c r="AD3" i="2"/>
  <c r="AB3" i="2"/>
  <c r="Z3" i="2"/>
  <c r="V4" i="5" l="1"/>
  <c r="D7" i="11" s="1"/>
  <c r="Z20" i="11" s="1"/>
  <c r="Y20" i="11" s="1"/>
  <c r="AB4" i="5"/>
  <c r="H7" i="11" s="1"/>
  <c r="Z21" i="11" s="1"/>
  <c r="Y21" i="11" s="1"/>
  <c r="G2" i="5"/>
  <c r="P2" i="5"/>
  <c r="V2" i="5"/>
  <c r="N4" i="11" l="1"/>
  <c r="Z11" i="11" s="1"/>
  <c r="EE5" i="2"/>
  <c r="F3" i="11"/>
  <c r="Z7" i="11" s="1"/>
  <c r="Y7" i="11" s="1"/>
  <c r="ED5" i="2"/>
  <c r="J3" i="11"/>
  <c r="Z6" i="11" s="1"/>
  <c r="Y6" i="11" s="1"/>
  <c r="EC5" i="2"/>
  <c r="DR5" i="2"/>
  <c r="AC3" i="5"/>
  <c r="AC4" i="5"/>
  <c r="AH4" i="5"/>
  <c r="K7" i="11" s="1"/>
  <c r="Z22" i="11" s="1"/>
  <c r="Y22" i="11" s="1"/>
  <c r="E26" i="11" l="1"/>
  <c r="BT13" i="5"/>
  <c r="BT12" i="5" s="1"/>
  <c r="BR71" i="5" l="1"/>
  <c r="BR73" i="5"/>
  <c r="BR72" i="5"/>
  <c r="BT41" i="5"/>
  <c r="BT48" i="5"/>
  <c r="BT20" i="5"/>
  <c r="BT34" i="5"/>
  <c r="BT27" i="5"/>
  <c r="BT26" i="5" s="1"/>
  <c r="AB2" i="5"/>
  <c r="A5" i="2"/>
  <c r="D2" i="11"/>
  <c r="E36" i="11" s="1"/>
  <c r="E42" i="11" s="1"/>
  <c r="B1" i="11"/>
  <c r="N5" i="2"/>
  <c r="M5" i="2"/>
  <c r="S5" i="2"/>
  <c r="B5" i="2"/>
  <c r="BT5" i="5" l="1"/>
  <c r="N3" i="11"/>
  <c r="Z5" i="11" s="1"/>
  <c r="Y5" i="11" s="1"/>
  <c r="EB5" i="2"/>
  <c r="V12" i="5"/>
  <c r="B29" i="11" s="1"/>
  <c r="K4" i="11"/>
  <c r="K6" i="11"/>
  <c r="F5" i="2"/>
  <c r="Q5" i="2"/>
  <c r="D5" i="2"/>
  <c r="P5" i="2"/>
  <c r="C5" i="2"/>
  <c r="BR74" i="5"/>
  <c r="BT47" i="5"/>
  <c r="BT40" i="5" s="1"/>
  <c r="BT33" i="5" s="1"/>
  <c r="BT19" i="5" s="1"/>
  <c r="W14" i="11"/>
  <c r="W16" i="11"/>
  <c r="W17" i="11"/>
  <c r="W20" i="11"/>
  <c r="W12" i="11"/>
  <c r="W15" i="11"/>
  <c r="W13" i="11"/>
  <c r="W18" i="11"/>
  <c r="W11" i="11"/>
  <c r="W10" i="11"/>
  <c r="W19" i="11"/>
  <c r="O5" i="2"/>
  <c r="D3" i="11"/>
  <c r="M35" i="11"/>
  <c r="G28" i="5" l="1"/>
  <c r="H28" i="5" s="1"/>
  <c r="G29" i="5"/>
  <c r="H29" i="5" s="1"/>
  <c r="J29" i="5" s="1"/>
  <c r="G30" i="5"/>
  <c r="H30" i="5" s="1"/>
  <c r="J30" i="5" s="1"/>
  <c r="G31" i="5"/>
  <c r="H31" i="5" s="1"/>
  <c r="J31" i="5" s="1"/>
  <c r="G32" i="5"/>
  <c r="H32" i="5" s="1"/>
  <c r="G27" i="5"/>
  <c r="H27" i="5" s="1"/>
  <c r="J27" i="5" s="1"/>
  <c r="G10" i="5"/>
  <c r="H10" i="5" s="1"/>
  <c r="G9" i="5"/>
  <c r="K9" i="5" s="1"/>
  <c r="G12" i="5"/>
  <c r="H12" i="5" s="1"/>
  <c r="G20" i="5"/>
  <c r="H20" i="5" s="1"/>
  <c r="G24" i="5"/>
  <c r="H24" i="5" s="1"/>
  <c r="G19" i="5"/>
  <c r="H19" i="5" s="1"/>
  <c r="G13" i="5"/>
  <c r="H13" i="5" s="1"/>
  <c r="G21" i="5"/>
  <c r="H21" i="5" s="1"/>
  <c r="G16" i="5"/>
  <c r="H16" i="5" s="1"/>
  <c r="G26" i="5"/>
  <c r="G14" i="5"/>
  <c r="H14" i="5" s="1"/>
  <c r="G22" i="5"/>
  <c r="H22" i="5" s="1"/>
  <c r="G15" i="5"/>
  <c r="H15" i="5" s="1"/>
  <c r="G23" i="5"/>
  <c r="H23" i="5" s="1"/>
  <c r="G17" i="5"/>
  <c r="H17" i="5" s="1"/>
  <c r="G25" i="5"/>
  <c r="H25" i="5" s="1"/>
  <c r="G18" i="5"/>
  <c r="H18" i="5" s="1"/>
  <c r="G11" i="5"/>
  <c r="H11" i="5" s="1"/>
  <c r="J5" i="2"/>
  <c r="AB3" i="5"/>
  <c r="Z18" i="11"/>
  <c r="Z10" i="11"/>
  <c r="Y10" i="11" s="1"/>
  <c r="I5" i="2"/>
  <c r="P6" i="11"/>
  <c r="D5" i="11"/>
  <c r="D4" i="11"/>
  <c r="Z8" i="11" s="1"/>
  <c r="Y8" i="11" s="1"/>
  <c r="H4" i="11"/>
  <c r="R5" i="2"/>
  <c r="E5" i="2"/>
  <c r="M2" i="11"/>
  <c r="Z3" i="11" s="1"/>
  <c r="P2" i="11"/>
  <c r="Z4" i="11" s="1"/>
  <c r="Y4" i="11" s="1"/>
  <c r="H6" i="11"/>
  <c r="K28" i="5" l="1"/>
  <c r="S28" i="5" s="1"/>
  <c r="J28" i="5"/>
  <c r="K16" i="5"/>
  <c r="S16" i="5" s="1"/>
  <c r="J16" i="5"/>
  <c r="J13" i="5"/>
  <c r="K13" i="5"/>
  <c r="S13" i="5" s="1"/>
  <c r="K23" i="5"/>
  <c r="S23" i="5" s="1"/>
  <c r="J23" i="5"/>
  <c r="K19" i="5"/>
  <c r="S19" i="5" s="1"/>
  <c r="J19" i="5"/>
  <c r="J18" i="5"/>
  <c r="K18" i="5"/>
  <c r="S18" i="5" s="1"/>
  <c r="J21" i="5"/>
  <c r="K21" i="5"/>
  <c r="S21" i="5" s="1"/>
  <c r="K15" i="5"/>
  <c r="S15" i="5" s="1"/>
  <c r="J15" i="5"/>
  <c r="K24" i="5"/>
  <c r="S24" i="5" s="1"/>
  <c r="J24" i="5"/>
  <c r="K17" i="5"/>
  <c r="S17" i="5" s="1"/>
  <c r="J17" i="5"/>
  <c r="K22" i="5"/>
  <c r="S22" i="5" s="1"/>
  <c r="J22" i="5"/>
  <c r="K20" i="5"/>
  <c r="S20" i="5" s="1"/>
  <c r="F20" i="5" s="1"/>
  <c r="J20" i="5"/>
  <c r="K25" i="5"/>
  <c r="S25" i="5" s="1"/>
  <c r="J25" i="5"/>
  <c r="K14" i="5"/>
  <c r="S14" i="5" s="1"/>
  <c r="J14" i="5"/>
  <c r="K12" i="5"/>
  <c r="S12" i="5" s="1"/>
  <c r="F12" i="5" s="1"/>
  <c r="J12" i="5"/>
  <c r="K10" i="5"/>
  <c r="S10" i="5" s="1"/>
  <c r="J10" i="5"/>
  <c r="J11" i="5"/>
  <c r="K11" i="5"/>
  <c r="S11" i="5" s="1"/>
  <c r="G5" i="2"/>
  <c r="K5" i="11"/>
  <c r="Z14" i="11" s="1"/>
  <c r="Y14" i="11" s="1"/>
  <c r="D6" i="11"/>
  <c r="Z16" i="11" s="1"/>
  <c r="Y16" i="11" s="1"/>
  <c r="L5" i="2"/>
  <c r="P5" i="11"/>
  <c r="Z15" i="11" s="1"/>
  <c r="Y15" i="11" s="1"/>
  <c r="H5" i="11"/>
  <c r="Z13" i="11" s="1"/>
  <c r="Y13" i="11" s="1"/>
  <c r="H5" i="2"/>
  <c r="K5" i="2"/>
  <c r="Z9" i="11"/>
  <c r="Y9" i="11" s="1"/>
  <c r="Z17" i="11"/>
  <c r="Y17" i="11" s="1"/>
  <c r="Y18" i="11"/>
  <c r="Z19" i="11"/>
  <c r="Y19" i="11" s="1"/>
  <c r="Y11" i="11"/>
  <c r="Z12" i="11"/>
  <c r="Y12" i="11" s="1"/>
  <c r="B36" i="11"/>
  <c r="B42" i="11" s="1"/>
  <c r="Y3" i="11"/>
  <c r="W3" i="11"/>
  <c r="H35" i="11"/>
  <c r="H41" i="11" s="1"/>
  <c r="H9" i="5"/>
  <c r="H26" i="5"/>
  <c r="K27" i="5"/>
  <c r="S27" i="5" s="1"/>
  <c r="I27" i="5" s="1"/>
  <c r="I28" i="5" l="1"/>
  <c r="F28" i="5"/>
  <c r="BQ21" i="5"/>
  <c r="I10" i="5"/>
  <c r="I20" i="5"/>
  <c r="K26" i="5"/>
  <c r="S26" i="5" s="1"/>
  <c r="AB19" i="5" s="1"/>
  <c r="J26" i="5"/>
  <c r="I13" i="5"/>
  <c r="F13" i="5"/>
  <c r="I16" i="5"/>
  <c r="F16" i="5"/>
  <c r="I17" i="5"/>
  <c r="F17" i="5"/>
  <c r="I21" i="5"/>
  <c r="F21" i="5"/>
  <c r="I15" i="5"/>
  <c r="F15" i="5"/>
  <c r="I18" i="5"/>
  <c r="F18" i="5"/>
  <c r="F10" i="5"/>
  <c r="I14" i="5"/>
  <c r="F14" i="5"/>
  <c r="I19" i="5"/>
  <c r="F19" i="5"/>
  <c r="I11" i="5"/>
  <c r="F11" i="5"/>
  <c r="BQ20" i="5"/>
  <c r="I12" i="5"/>
  <c r="F22" i="5"/>
  <c r="F24" i="5"/>
  <c r="F25" i="5"/>
  <c r="F27" i="5"/>
  <c r="F23" i="5"/>
  <c r="AA4" i="11"/>
  <c r="AE4" i="11" s="1"/>
  <c r="AA20" i="11"/>
  <c r="AE20" i="11" s="1"/>
  <c r="AA9" i="11"/>
  <c r="AE9" i="11" s="1"/>
  <c r="AA18" i="11"/>
  <c r="AE18" i="11" s="1"/>
  <c r="AA8" i="11"/>
  <c r="AE8" i="11" s="1"/>
  <c r="AA19" i="11"/>
  <c r="AE19" i="11" s="1"/>
  <c r="AA6" i="11"/>
  <c r="AE6" i="11" s="1"/>
  <c r="AA21" i="11"/>
  <c r="AE21" i="11" s="1"/>
  <c r="AA15" i="11"/>
  <c r="AE15" i="11" s="1"/>
  <c r="AA17" i="11"/>
  <c r="AE17" i="11" s="1"/>
  <c r="AA12" i="11"/>
  <c r="AE12" i="11" s="1"/>
  <c r="AA13" i="11"/>
  <c r="AE13" i="11" s="1"/>
  <c r="AA11" i="11"/>
  <c r="AE11" i="11" s="1"/>
  <c r="AA10" i="11"/>
  <c r="AE10" i="11" s="1"/>
  <c r="AA16" i="11"/>
  <c r="AE16" i="11" s="1"/>
  <c r="AA7" i="11"/>
  <c r="AE7" i="11" s="1"/>
  <c r="AA3" i="11"/>
  <c r="AE3" i="11" s="1"/>
  <c r="AA14" i="11"/>
  <c r="AE14" i="11" s="1"/>
  <c r="AA5" i="11"/>
  <c r="AE5" i="11" s="1"/>
  <c r="AH10" i="5" l="1"/>
  <c r="DP5" i="2" s="1"/>
  <c r="M22" i="11"/>
  <c r="E27" i="5"/>
  <c r="D27" i="5" s="1"/>
  <c r="I25" i="5"/>
  <c r="E25" i="5" s="1"/>
  <c r="D25" i="5" s="1"/>
  <c r="I24" i="5"/>
  <c r="E24" i="5" s="1"/>
  <c r="D24" i="5" s="1"/>
  <c r="I22" i="5"/>
  <c r="E22" i="5" s="1"/>
  <c r="D22" i="5" s="1"/>
  <c r="I23" i="5"/>
  <c r="E23" i="5" s="1"/>
  <c r="D23" i="5" s="1"/>
  <c r="F26" i="5"/>
  <c r="AJ1" i="11"/>
  <c r="S9" i="5"/>
  <c r="F41" i="11" l="1"/>
  <c r="E28" i="11"/>
  <c r="F35" i="11"/>
  <c r="E25" i="11"/>
  <c r="I26" i="5"/>
  <c r="E26" i="5" s="1"/>
  <c r="D26" i="5" s="1"/>
  <c r="BQ15" i="5"/>
  <c r="BQ17" i="5"/>
  <c r="BQ16" i="5"/>
  <c r="AD1" i="11"/>
  <c r="B8" i="11" s="1"/>
  <c r="AN1" i="5"/>
  <c r="F9" i="5"/>
  <c r="BQ23" i="5"/>
  <c r="BQ18" i="5"/>
  <c r="BQ24" i="5"/>
  <c r="AH8" i="5" l="1"/>
  <c r="BQ19" i="5"/>
  <c r="BQ22" i="5"/>
  <c r="BQ6" i="5"/>
  <c r="E11" i="5"/>
  <c r="D11" i="5" s="1"/>
  <c r="BQ7" i="5"/>
  <c r="BQ14" i="5"/>
  <c r="E14" i="5"/>
  <c r="D14" i="5" s="1"/>
  <c r="E19" i="5" s="1"/>
  <c r="D19" i="5" s="1"/>
  <c r="BQ10" i="5"/>
  <c r="BQ13" i="5"/>
  <c r="E13" i="5"/>
  <c r="D13" i="5" s="1"/>
  <c r="BQ9" i="5"/>
  <c r="E16" i="5"/>
  <c r="D16" i="5" s="1"/>
  <c r="E21" i="5" s="1"/>
  <c r="D21" i="5" s="1"/>
  <c r="BQ12" i="5"/>
  <c r="E12" i="5"/>
  <c r="D12" i="5" s="1"/>
  <c r="BQ8" i="5"/>
  <c r="E15" i="5"/>
  <c r="D15" i="5" s="1"/>
  <c r="E20" i="5" s="1"/>
  <c r="D20" i="5" s="1"/>
  <c r="BQ11" i="5"/>
  <c r="E10" i="5"/>
  <c r="AH17" i="5"/>
  <c r="AH18" i="5"/>
  <c r="AH16" i="5"/>
  <c r="BQ32" i="5"/>
  <c r="BQ29" i="5"/>
  <c r="BQ41" i="5"/>
  <c r="BQ52" i="5"/>
  <c r="BQ47" i="5"/>
  <c r="BQ53" i="5"/>
  <c r="BQ27" i="5"/>
  <c r="BQ36" i="5"/>
  <c r="BQ44" i="5"/>
  <c r="BQ54" i="5"/>
  <c r="BQ50" i="5"/>
  <c r="BQ51" i="5"/>
  <c r="BQ30" i="5"/>
  <c r="BQ48" i="5"/>
  <c r="BQ46" i="5"/>
  <c r="BQ35" i="5"/>
  <c r="BQ34" i="5"/>
  <c r="BQ45" i="5"/>
  <c r="BQ39" i="5"/>
  <c r="BQ26" i="5"/>
  <c r="BQ42" i="5"/>
  <c r="BQ40" i="5"/>
  <c r="BQ28" i="5"/>
  <c r="BQ33" i="5"/>
  <c r="BQ38" i="5"/>
  <c r="AH19" i="5" l="1"/>
  <c r="Q22" i="11" s="1"/>
  <c r="D10" i="5"/>
  <c r="C10" i="5" s="1"/>
  <c r="E18" i="5"/>
  <c r="D18" i="5" s="1"/>
  <c r="E17" i="5"/>
  <c r="D17" i="5" s="1"/>
  <c r="K22" i="11"/>
  <c r="DY5" i="2"/>
  <c r="DZ5" i="2"/>
  <c r="F22" i="11"/>
  <c r="DX5" i="2"/>
  <c r="V15" i="11"/>
  <c r="V20" i="11"/>
  <c r="V10" i="11"/>
  <c r="V17" i="11"/>
  <c r="V13" i="11"/>
  <c r="V21" i="11"/>
  <c r="V19" i="11"/>
  <c r="V11" i="11"/>
  <c r="V16" i="11"/>
  <c r="V14" i="11"/>
  <c r="V18" i="11"/>
  <c r="V12" i="11"/>
  <c r="V23" i="11"/>
  <c r="V25" i="11"/>
  <c r="V24" i="11"/>
  <c r="V22" i="11"/>
  <c r="DS5" i="2"/>
  <c r="C11" i="5" l="1"/>
  <c r="C12" i="5" s="1"/>
  <c r="C13" i="5" s="1"/>
  <c r="C14" i="5" s="1"/>
  <c r="C15" i="5" s="1"/>
  <c r="C16" i="5" s="1"/>
  <c r="C17" i="5" s="1"/>
  <c r="C18" i="5" s="1"/>
  <c r="C19" i="5" s="1"/>
  <c r="C20" i="5" s="1"/>
  <c r="C21" i="5" s="1"/>
  <c r="C22" i="5" s="1"/>
  <c r="C23" i="5" s="1"/>
  <c r="C24" i="5" s="1"/>
  <c r="C25" i="5" s="1"/>
  <c r="C26" i="5" s="1"/>
  <c r="C27" i="5" s="1"/>
  <c r="EA5" i="2"/>
  <c r="B11" i="11"/>
  <c r="AH12" i="5"/>
  <c r="E27" i="11"/>
  <c r="D11" i="11" l="1"/>
  <c r="C11" i="11"/>
  <c r="AE24" i="5"/>
  <c r="AE23" i="5"/>
  <c r="AH14" i="5"/>
  <c r="DV5" i="2" s="1"/>
  <c r="DT5" i="2"/>
  <c r="B12" i="11"/>
  <c r="D12" i="11" l="1"/>
  <c r="C12" i="11"/>
  <c r="AE25" i="5"/>
  <c r="AE26" i="5"/>
  <c r="B13" i="11"/>
  <c r="AH15" i="5"/>
  <c r="DW5" i="2" s="1"/>
  <c r="I11" i="11"/>
  <c r="H11" i="11"/>
  <c r="D13" i="11" l="1"/>
  <c r="C13" i="11"/>
  <c r="H12" i="11"/>
  <c r="I12" i="11"/>
  <c r="B14" i="11"/>
  <c r="D14" i="11" l="1"/>
  <c r="C14" i="11"/>
  <c r="I13" i="11"/>
  <c r="H13" i="11"/>
  <c r="B15" i="11"/>
  <c r="D15" i="11" l="1"/>
  <c r="C15" i="11"/>
  <c r="I14" i="11"/>
  <c r="H14" i="11"/>
  <c r="B16" i="11"/>
  <c r="D16" i="11" l="1"/>
  <c r="C16" i="11"/>
  <c r="I15" i="11"/>
  <c r="H15" i="11"/>
  <c r="B17" i="11"/>
  <c r="D17" i="11" l="1"/>
  <c r="C17" i="11"/>
  <c r="B18" i="11"/>
  <c r="I16" i="11"/>
  <c r="H16" i="11"/>
  <c r="J11" i="11" l="1"/>
  <c r="D18" i="11"/>
  <c r="C18" i="11"/>
  <c r="I17" i="11"/>
  <c r="H17" i="11"/>
  <c r="J12" i="11" l="1"/>
  <c r="L11" i="11"/>
  <c r="K11" i="11"/>
  <c r="I18" i="11"/>
  <c r="H18" i="11"/>
  <c r="L12" i="11" l="1"/>
  <c r="K12" i="11"/>
  <c r="J13" i="11"/>
  <c r="P11" i="11"/>
  <c r="Q11" i="11"/>
  <c r="Q12" i="11" l="1"/>
  <c r="P12" i="11"/>
  <c r="L13" i="11"/>
  <c r="K13" i="11"/>
  <c r="J14" i="11"/>
  <c r="L14" i="11" l="1"/>
  <c r="K14" i="11"/>
  <c r="J15" i="11"/>
  <c r="Q13" i="11"/>
  <c r="P13" i="11"/>
  <c r="L15" i="11" l="1"/>
  <c r="K15" i="11"/>
  <c r="J16" i="11"/>
  <c r="Q14" i="11"/>
  <c r="P14" i="11"/>
  <c r="L16" i="11" l="1"/>
  <c r="K16" i="11"/>
  <c r="J17" i="11"/>
  <c r="Q15" i="11"/>
  <c r="P15" i="11"/>
  <c r="L17" i="11" l="1"/>
  <c r="K17" i="11"/>
  <c r="J18" i="11"/>
  <c r="P16" i="11"/>
  <c r="Q16" i="11"/>
  <c r="L18" i="11" l="1"/>
  <c r="BT5" i="2" s="1"/>
  <c r="K18" i="11"/>
  <c r="Q17" i="11"/>
  <c r="P17" i="11"/>
  <c r="CD5" i="2" l="1"/>
  <c r="AJ5" i="2"/>
  <c r="CX5" i="2"/>
  <c r="BH5" i="2"/>
  <c r="CV5" i="2"/>
  <c r="DB5" i="2"/>
  <c r="P18" i="11"/>
  <c r="Q18" i="11"/>
  <c r="CZ5" i="2" s="1"/>
  <c r="CJ5" i="2" l="1"/>
  <c r="T5" i="2"/>
  <c r="AZ5" i="2"/>
  <c r="BX5" i="2"/>
  <c r="BD5" i="2"/>
  <c r="CH5" i="2"/>
  <c r="BZ5" i="2"/>
  <c r="CN5" i="2"/>
  <c r="BN5" i="2"/>
  <c r="BV5" i="2"/>
  <c r="DD5" i="2"/>
  <c r="AX5" i="2"/>
  <c r="AT5" i="2"/>
  <c r="AB5" i="2"/>
  <c r="BP5" i="2"/>
  <c r="DF5" i="2"/>
  <c r="CF5" i="2"/>
  <c r="BR5" i="2"/>
  <c r="V5" i="2"/>
  <c r="DH5" i="2"/>
  <c r="CB5" i="2"/>
  <c r="BL5" i="2"/>
  <c r="CP5" i="2"/>
  <c r="BB5" i="2"/>
  <c r="AD5" i="2"/>
  <c r="AH5" i="2"/>
  <c r="Z5" i="2"/>
  <c r="X5" i="2"/>
  <c r="AF5" i="2"/>
  <c r="CR5" i="2"/>
  <c r="AR5" i="2"/>
  <c r="AN5" i="2"/>
  <c r="BF5" i="2"/>
  <c r="AL5" i="2"/>
  <c r="DJ5" i="2"/>
  <c r="AP5" i="2"/>
  <c r="AV5" i="2"/>
  <c r="CL5" i="2"/>
  <c r="CT5" i="2"/>
  <c r="BJ5" i="2"/>
</calcChain>
</file>

<file path=xl/sharedStrings.xml><?xml version="1.0" encoding="utf-8"?>
<sst xmlns="http://schemas.openxmlformats.org/spreadsheetml/2006/main" count="19241" uniqueCount="2315">
  <si>
    <t>تاريخه</t>
  </si>
  <si>
    <t>تدوير رسوم</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</si>
  <si>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</si>
  <si>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</si>
  <si>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</si>
  <si>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</si>
  <si>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</si>
  <si>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</si>
  <si>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</si>
  <si>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</si>
  <si>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</si>
  <si>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</si>
  <si>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</si>
  <si>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</si>
  <si>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</si>
  <si>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</si>
  <si>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</si>
  <si>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</si>
  <si>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الفصل الثاني</t>
  </si>
  <si>
    <t>تقسيط</t>
  </si>
  <si>
    <t>مقررات السنة الثانية</t>
  </si>
  <si>
    <t>المبلغ المستحق</t>
  </si>
  <si>
    <t>القسط الأول</t>
  </si>
  <si>
    <t>رسم الشهادة</t>
  </si>
  <si>
    <t>القسط الثاني</t>
  </si>
  <si>
    <t>نوع الثانوية</t>
  </si>
  <si>
    <t>رمز المقرر</t>
  </si>
  <si>
    <t xml:space="preserve">إلى المصرف العقاري </t>
  </si>
  <si>
    <t>يرجى قبض مبلغ  قدره</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</si>
  <si>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</si>
  <si>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</si>
  <si>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</si>
  <si>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</si>
  <si>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</si>
  <si>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</si>
  <si>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</si>
  <si>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</si>
  <si>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</si>
  <si>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</si>
  <si>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</si>
  <si>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</si>
  <si>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</si>
  <si>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</si>
  <si>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</si>
  <si>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</si>
  <si>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</si>
  <si>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الاب</t>
  </si>
  <si>
    <t>الأم</t>
  </si>
  <si>
    <t>تاريخ الميلاد</t>
  </si>
  <si>
    <t>الرقم الوطني</t>
  </si>
  <si>
    <t>نوع الشهادة الثانوية</t>
  </si>
  <si>
    <t>سنة الشهادة</t>
  </si>
  <si>
    <t>محافظ الشهادة</t>
  </si>
  <si>
    <t>العنوان الدائم</t>
  </si>
  <si>
    <t>رقم الهاتف</t>
  </si>
  <si>
    <t>رقم الموبايل</t>
  </si>
  <si>
    <t>ذوي الشهداء وجرحى الجيش العربي السوري</t>
  </si>
  <si>
    <t>حسين</t>
  </si>
  <si>
    <t>الأولى</t>
  </si>
  <si>
    <t>صالح</t>
  </si>
  <si>
    <t>حاتم</t>
  </si>
  <si>
    <t>محمود</t>
  </si>
  <si>
    <t>مروان</t>
  </si>
  <si>
    <t>محمد</t>
  </si>
  <si>
    <t>عدنان</t>
  </si>
  <si>
    <t>علي</t>
  </si>
  <si>
    <t>يوسف</t>
  </si>
  <si>
    <t>أحمد</t>
  </si>
  <si>
    <t>جمال</t>
  </si>
  <si>
    <t>محمد علي</t>
  </si>
  <si>
    <t>فواز</t>
  </si>
  <si>
    <t>ماهر</t>
  </si>
  <si>
    <t>محسن</t>
  </si>
  <si>
    <t>جميل</t>
  </si>
  <si>
    <t>بسام</t>
  </si>
  <si>
    <t>محي الدين</t>
  </si>
  <si>
    <t>عبد الرزاق</t>
  </si>
  <si>
    <t>ابراهيم</t>
  </si>
  <si>
    <t>زياد</t>
  </si>
  <si>
    <t>عصام</t>
  </si>
  <si>
    <t>احمد</t>
  </si>
  <si>
    <t>خليل</t>
  </si>
  <si>
    <t>محمد عماد</t>
  </si>
  <si>
    <t>نزار</t>
  </si>
  <si>
    <t>فؤاد</t>
  </si>
  <si>
    <t>بشار</t>
  </si>
  <si>
    <t>عبد الهادي</t>
  </si>
  <si>
    <t>صباح</t>
  </si>
  <si>
    <t>خالد</t>
  </si>
  <si>
    <t>حمد</t>
  </si>
  <si>
    <t>عبد الله</t>
  </si>
  <si>
    <t>مازن</t>
  </si>
  <si>
    <t>ايمن</t>
  </si>
  <si>
    <t>مصطفى</t>
  </si>
  <si>
    <t>عماد</t>
  </si>
  <si>
    <t>محمد سامر</t>
  </si>
  <si>
    <t>محمد زهير</t>
  </si>
  <si>
    <t>وليد</t>
  </si>
  <si>
    <t>سمير</t>
  </si>
  <si>
    <t>كمال</t>
  </si>
  <si>
    <t>ياسر</t>
  </si>
  <si>
    <t>قاسم</t>
  </si>
  <si>
    <t>محمد هشام</t>
  </si>
  <si>
    <t>فايز</t>
  </si>
  <si>
    <t>رياض</t>
  </si>
  <si>
    <t>هيثم</t>
  </si>
  <si>
    <t>مفيد</t>
  </si>
  <si>
    <t>عبد القادر</t>
  </si>
  <si>
    <t>جهاد</t>
  </si>
  <si>
    <t>عبد الكريم</t>
  </si>
  <si>
    <t>حسان</t>
  </si>
  <si>
    <t>ناظم</t>
  </si>
  <si>
    <t>محمد سليم</t>
  </si>
  <si>
    <t>محمد بسام</t>
  </si>
  <si>
    <t>اسامه</t>
  </si>
  <si>
    <t>معتز</t>
  </si>
  <si>
    <t>احسان</t>
  </si>
  <si>
    <t>محمد عدنان</t>
  </si>
  <si>
    <t>سامر</t>
  </si>
  <si>
    <t>منال</t>
  </si>
  <si>
    <t>غياث</t>
  </si>
  <si>
    <t>غفران</t>
  </si>
  <si>
    <t>اياد</t>
  </si>
  <si>
    <t>باسم</t>
  </si>
  <si>
    <t>خلدون</t>
  </si>
  <si>
    <t>سهام</t>
  </si>
  <si>
    <t>سيف الدين</t>
  </si>
  <si>
    <t>اتبع الخطوات التالية:</t>
  </si>
  <si>
    <t>الموبايل</t>
  </si>
  <si>
    <t>الهاتف</t>
  </si>
  <si>
    <t>شعبة التجنيد</t>
  </si>
  <si>
    <t>ذكر</t>
  </si>
  <si>
    <t>أنثى</t>
  </si>
  <si>
    <t>العنوان :</t>
  </si>
  <si>
    <t>ر2</t>
  </si>
  <si>
    <t>ج</t>
  </si>
  <si>
    <t>ر1</t>
  </si>
  <si>
    <t>نوع الحسم</t>
  </si>
  <si>
    <t>نقابة معلمين</t>
  </si>
  <si>
    <t>ذوي إحتياجات الخاصة</t>
  </si>
  <si>
    <t>وثيقة وفاة</t>
  </si>
  <si>
    <t>سجين</t>
  </si>
  <si>
    <t>رسم التسجيل</t>
  </si>
  <si>
    <t>عدد المقررات المسجلة لأول مرة</t>
  </si>
  <si>
    <t>عدد المواد الراسبة للمرة الأولى</t>
  </si>
  <si>
    <t>عدد المواد الراسبة للمرة الثانية</t>
  </si>
  <si>
    <t xml:space="preserve">الادارة المالية </t>
  </si>
  <si>
    <t>حنان</t>
  </si>
  <si>
    <t>امينه</t>
  </si>
  <si>
    <t>هناء</t>
  </si>
  <si>
    <t>سوسن</t>
  </si>
  <si>
    <t>فاطمة</t>
  </si>
  <si>
    <t>مريم</t>
  </si>
  <si>
    <t>قمر</t>
  </si>
  <si>
    <t>ناديا</t>
  </si>
  <si>
    <t>مها</t>
  </si>
  <si>
    <t>منى</t>
  </si>
  <si>
    <t>سحر</t>
  </si>
  <si>
    <t>نوال</t>
  </si>
  <si>
    <t>امنه</t>
  </si>
  <si>
    <t>خديجه</t>
  </si>
  <si>
    <t>مرفت</t>
  </si>
  <si>
    <t>وفاء</t>
  </si>
  <si>
    <t>عليا</t>
  </si>
  <si>
    <t>رنا</t>
  </si>
  <si>
    <t>كوثر</t>
  </si>
  <si>
    <t>انتصار</t>
  </si>
  <si>
    <t>هيام</t>
  </si>
  <si>
    <t>سمر</t>
  </si>
  <si>
    <t>مسلم</t>
  </si>
  <si>
    <t>هيفاء</t>
  </si>
  <si>
    <t>هنادي</t>
  </si>
  <si>
    <t>مياده</t>
  </si>
  <si>
    <t>يسرى</t>
  </si>
  <si>
    <t>باسمه</t>
  </si>
  <si>
    <t>غاده</t>
  </si>
  <si>
    <t>وصال</t>
  </si>
  <si>
    <t>سعاد</t>
  </si>
  <si>
    <t>فريال</t>
  </si>
  <si>
    <t>ايمان</t>
  </si>
  <si>
    <t>سناء</t>
  </si>
  <si>
    <t>ميساء</t>
  </si>
  <si>
    <t>رغداء</t>
  </si>
  <si>
    <t>سميره</t>
  </si>
  <si>
    <t>فلك</t>
  </si>
  <si>
    <t>فاطمه</t>
  </si>
  <si>
    <t>اميره</t>
  </si>
  <si>
    <t>هدى</t>
  </si>
  <si>
    <t>عائده</t>
  </si>
  <si>
    <t>رجاء</t>
  </si>
  <si>
    <t>نجاح</t>
  </si>
  <si>
    <t>نجوى</t>
  </si>
  <si>
    <t>رانيا</t>
  </si>
  <si>
    <t>مؤمنه</t>
  </si>
  <si>
    <t>زينب</t>
  </si>
  <si>
    <t>محمد هيثم</t>
  </si>
  <si>
    <t>فايزه</t>
  </si>
  <si>
    <t>لينا</t>
  </si>
  <si>
    <t>رويده</t>
  </si>
  <si>
    <t>فدوى</t>
  </si>
  <si>
    <t>أمل</t>
  </si>
  <si>
    <t>عائشه</t>
  </si>
  <si>
    <t>نور الهدى</t>
  </si>
  <si>
    <t>ابتسام</t>
  </si>
  <si>
    <t>فاتن</t>
  </si>
  <si>
    <t>سلوى</t>
  </si>
  <si>
    <t>سوزان</t>
  </si>
  <si>
    <t>فرزات</t>
  </si>
  <si>
    <t>صبحيه</t>
  </si>
  <si>
    <t>فضه</t>
  </si>
  <si>
    <t>فراس</t>
  </si>
  <si>
    <t>هبه</t>
  </si>
  <si>
    <t>رباح</t>
  </si>
  <si>
    <t>منتهى</t>
  </si>
  <si>
    <t>رشا</t>
  </si>
  <si>
    <t>Father Name</t>
  </si>
  <si>
    <t>Mother Name</t>
  </si>
  <si>
    <t>Full Name</t>
  </si>
  <si>
    <t>place of birth</t>
  </si>
  <si>
    <t>مكان ورقم القيد</t>
  </si>
  <si>
    <t>ذوي الاحتياجات الخاصة</t>
  </si>
  <si>
    <t>لا</t>
  </si>
  <si>
    <t>نعم</t>
  </si>
  <si>
    <t>دمشق</t>
  </si>
  <si>
    <t>دير الزور</t>
  </si>
  <si>
    <t>درعا</t>
  </si>
  <si>
    <t>حماة</t>
  </si>
  <si>
    <t>الرقة</t>
  </si>
  <si>
    <t>ريف دمشق</t>
  </si>
  <si>
    <t>حمص</t>
  </si>
  <si>
    <t>حلب</t>
  </si>
  <si>
    <t>اللاذقية</t>
  </si>
  <si>
    <t>طرطوس</t>
  </si>
  <si>
    <t>السويداء</t>
  </si>
  <si>
    <t>القنيطرة</t>
  </si>
  <si>
    <t>الحسكة</t>
  </si>
  <si>
    <t>إدلب</t>
  </si>
  <si>
    <t>تجارية</t>
  </si>
  <si>
    <t>علمي</t>
  </si>
  <si>
    <t xml:space="preserve">تعليمات التسجيل </t>
  </si>
  <si>
    <t>يستفيد من الحسم</t>
  </si>
  <si>
    <t>نسبة الحسم</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</si>
  <si>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</si>
  <si>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</si>
  <si>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</si>
  <si>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 xml:space="preserve">يسدد (500ل.س) فقط رسم كل مقرر </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</si>
  <si>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</si>
  <si>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</si>
  <si>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</si>
  <si>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r>
      <t xml:space="preserve">ثم تسليم استمارة التسجيل مع إيصال المصرف إلى شؤون طلاب المحاسبة - مركز التعليم المفتوح - الطابق الارضي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</si>
  <si>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الحاصلين على وثيقة وفاة من مكتب شؤون الشهداء والجرحى والمفقودين لأبناء و أزواج المتوفيين بالعمليات المشابهة للعمليات الحربية</t>
  </si>
  <si>
    <t>عقاب</t>
  </si>
  <si>
    <t>عبد المجيد</t>
  </si>
  <si>
    <t xml:space="preserve"> المقررات التي سجلها الطالب</t>
  </si>
  <si>
    <t>الأول</t>
  </si>
  <si>
    <t>الثانية</t>
  </si>
  <si>
    <t>الثاني</t>
  </si>
  <si>
    <t>الثالثة</t>
  </si>
  <si>
    <t>مقررات السنة الأولى (فصل أول)</t>
  </si>
  <si>
    <t>مقررات السنة الأولى (فصل ثاني)</t>
  </si>
  <si>
    <t>مقررات السنة الثانية (فصل أول)</t>
  </si>
  <si>
    <t>مقررات السنة الثانية (فصل ثاني)</t>
  </si>
  <si>
    <t>مقررات السنة الثالثة (فصل أول)</t>
  </si>
  <si>
    <t>مقررات السنة الثالثة (فصل ثاني)</t>
  </si>
  <si>
    <t>رقم الطالب:</t>
  </si>
  <si>
    <t>السنة:</t>
  </si>
  <si>
    <t>الجنس:</t>
  </si>
  <si>
    <t>الجنسية:</t>
  </si>
  <si>
    <t>شعبة التجنيد:</t>
  </si>
  <si>
    <t>الموبايل:</t>
  </si>
  <si>
    <t>تاريخ الميلاد:</t>
  </si>
  <si>
    <t>الرقم الوطني:</t>
  </si>
  <si>
    <t>نوع الثانوية:</t>
  </si>
  <si>
    <t>الهاتف:</t>
  </si>
  <si>
    <t>مكان الميلاد:</t>
  </si>
  <si>
    <t>مكان ورقم القيد:</t>
  </si>
  <si>
    <t>محافظتها:</t>
  </si>
  <si>
    <t>المحافظة الدائمة:</t>
  </si>
  <si>
    <t>عامها:</t>
  </si>
  <si>
    <t>رسم المقررات</t>
  </si>
  <si>
    <t>عدد المقررات المسجلة</t>
  </si>
  <si>
    <t>هنا</t>
  </si>
  <si>
    <t>نزيه</t>
  </si>
  <si>
    <t>امال</t>
  </si>
  <si>
    <t>محمد وليد</t>
  </si>
  <si>
    <t>ثناء</t>
  </si>
  <si>
    <t>حسن</t>
  </si>
  <si>
    <t>آمنه</t>
  </si>
  <si>
    <t>سهير</t>
  </si>
  <si>
    <t>بشرى</t>
  </si>
  <si>
    <t>ريما</t>
  </si>
  <si>
    <t>نسرين</t>
  </si>
  <si>
    <t>فاديه</t>
  </si>
  <si>
    <t>ندى</t>
  </si>
  <si>
    <t>فاديا</t>
  </si>
  <si>
    <t>ميسون</t>
  </si>
  <si>
    <t>زكيه</t>
  </si>
  <si>
    <t>عمر</t>
  </si>
  <si>
    <t>موسى</t>
  </si>
  <si>
    <t>تغريد</t>
  </si>
  <si>
    <t>امل</t>
  </si>
  <si>
    <t>سلمان</t>
  </si>
  <si>
    <t>سميرة</t>
  </si>
  <si>
    <t>شهيره</t>
  </si>
  <si>
    <t>محمد جمال</t>
  </si>
  <si>
    <t>هشام</t>
  </si>
  <si>
    <t>دلال</t>
  </si>
  <si>
    <t>اسماعيل</t>
  </si>
  <si>
    <t>فائز</t>
  </si>
  <si>
    <t>ختام</t>
  </si>
  <si>
    <t>هديه</t>
  </si>
  <si>
    <t>ماجد</t>
  </si>
  <si>
    <t>عبد الوهاب</t>
  </si>
  <si>
    <t>سعيد</t>
  </si>
  <si>
    <t>عبد اللطيف</t>
  </si>
  <si>
    <t>معين</t>
  </si>
  <si>
    <t>ازدهار</t>
  </si>
  <si>
    <t>نبيل</t>
  </si>
  <si>
    <t>يحيى</t>
  </si>
  <si>
    <t>رنده</t>
  </si>
  <si>
    <t>عبد الرحمن</t>
  </si>
  <si>
    <t>نهله</t>
  </si>
  <si>
    <t>لطيفه</t>
  </si>
  <si>
    <t>غسان</t>
  </si>
  <si>
    <t>عبير</t>
  </si>
  <si>
    <t>سليم</t>
  </si>
  <si>
    <t>موفق</t>
  </si>
  <si>
    <t>نايفه</t>
  </si>
  <si>
    <t>ناريمان</t>
  </si>
  <si>
    <t>حسام</t>
  </si>
  <si>
    <t>رحمه</t>
  </si>
  <si>
    <t>امتثال</t>
  </si>
  <si>
    <t>توفيق</t>
  </si>
  <si>
    <t>لما</t>
  </si>
  <si>
    <t>جابر</t>
  </si>
  <si>
    <t>نعيمه</t>
  </si>
  <si>
    <t>ليلى</t>
  </si>
  <si>
    <t>سليمان</t>
  </si>
  <si>
    <t>انصاف</t>
  </si>
  <si>
    <t>جهان</t>
  </si>
  <si>
    <t>فيصل</t>
  </si>
  <si>
    <t>نذير</t>
  </si>
  <si>
    <t>حليمه</t>
  </si>
  <si>
    <t>انور</t>
  </si>
  <si>
    <t>هاجر</t>
  </si>
  <si>
    <t>عفاف</t>
  </si>
  <si>
    <t>سماح</t>
  </si>
  <si>
    <t>اسما</t>
  </si>
  <si>
    <t>منير</t>
  </si>
  <si>
    <t>لؤي</t>
  </si>
  <si>
    <t>بديع</t>
  </si>
  <si>
    <t>نوره</t>
  </si>
  <si>
    <t>محمد مازن</t>
  </si>
  <si>
    <t>خضر</t>
  </si>
  <si>
    <t>رقيه</t>
  </si>
  <si>
    <t>محمد بشار</t>
  </si>
  <si>
    <t>رزان</t>
  </si>
  <si>
    <t>الهام</t>
  </si>
  <si>
    <t>إبراهيم</t>
  </si>
  <si>
    <t>ناهد</t>
  </si>
  <si>
    <t>هاله</t>
  </si>
  <si>
    <t>زهير</t>
  </si>
  <si>
    <t>ملك</t>
  </si>
  <si>
    <t>فهد</t>
  </si>
  <si>
    <t>اسماء</t>
  </si>
  <si>
    <t>هويدا</t>
  </si>
  <si>
    <t>عيسى</t>
  </si>
  <si>
    <t>حمزة</t>
  </si>
  <si>
    <t>دعد</t>
  </si>
  <si>
    <t>عبده</t>
  </si>
  <si>
    <t>ناصر</t>
  </si>
  <si>
    <t>أمين</t>
  </si>
  <si>
    <t>رائد</t>
  </si>
  <si>
    <t>نقولا</t>
  </si>
  <si>
    <t>عامر</t>
  </si>
  <si>
    <t>فداء</t>
  </si>
  <si>
    <t>منذر</t>
  </si>
  <si>
    <t>سميحه</t>
  </si>
  <si>
    <t>عبدالله</t>
  </si>
  <si>
    <t>كوكب</t>
  </si>
  <si>
    <t>مهى</t>
  </si>
  <si>
    <t>ريم</t>
  </si>
  <si>
    <t>عمار</t>
  </si>
  <si>
    <t>وداد</t>
  </si>
  <si>
    <t>سميه</t>
  </si>
  <si>
    <t>رائده</t>
  </si>
  <si>
    <t>فتحيه</t>
  </si>
  <si>
    <t>كلثوم</t>
  </si>
  <si>
    <t>شكريه</t>
  </si>
  <si>
    <t>فاروق</t>
  </si>
  <si>
    <t>ظافر</t>
  </si>
  <si>
    <t>فوزي</t>
  </si>
  <si>
    <t>اكرم</t>
  </si>
  <si>
    <t>كامل</t>
  </si>
  <si>
    <t>ياسين</t>
  </si>
  <si>
    <t>محمد بشير</t>
  </si>
  <si>
    <t>الياس</t>
  </si>
  <si>
    <t>روضه</t>
  </si>
  <si>
    <t>رضوان</t>
  </si>
  <si>
    <t>اسامة</t>
  </si>
  <si>
    <t>امير</t>
  </si>
  <si>
    <t>مهند</t>
  </si>
  <si>
    <t>زبيده</t>
  </si>
  <si>
    <t>جميله</t>
  </si>
  <si>
    <t>وجدان</t>
  </si>
  <si>
    <t>حسناء</t>
  </si>
  <si>
    <t>هنديه</t>
  </si>
  <si>
    <t>محمد امين</t>
  </si>
  <si>
    <t>نعيم</t>
  </si>
  <si>
    <t>حياة</t>
  </si>
  <si>
    <t>روعه</t>
  </si>
  <si>
    <t>جانيت</t>
  </si>
  <si>
    <t>انعام</t>
  </si>
  <si>
    <t>لمياء</t>
  </si>
  <si>
    <t>سهيله</t>
  </si>
  <si>
    <t>حميده</t>
  </si>
  <si>
    <t>أيمن</t>
  </si>
  <si>
    <t>اميرة</t>
  </si>
  <si>
    <t>عوض</t>
  </si>
  <si>
    <t>عبد السلام</t>
  </si>
  <si>
    <t>شكري</t>
  </si>
  <si>
    <t>منصور</t>
  </si>
  <si>
    <t>رابعه</t>
  </si>
  <si>
    <t>علاء الدين</t>
  </si>
  <si>
    <t>بسمه</t>
  </si>
  <si>
    <t>محمد غسان</t>
  </si>
  <si>
    <t>رسميه</t>
  </si>
  <si>
    <t>نور</t>
  </si>
  <si>
    <t>رحاب</t>
  </si>
  <si>
    <t>عبد الرؤوف</t>
  </si>
  <si>
    <t>فوزية</t>
  </si>
  <si>
    <t>محمد عبد الله</t>
  </si>
  <si>
    <t>محمد سميح</t>
  </si>
  <si>
    <t>صفاء</t>
  </si>
  <si>
    <t>اميه</t>
  </si>
  <si>
    <t>عبد العزيز</t>
  </si>
  <si>
    <t>لميس</t>
  </si>
  <si>
    <t>سامي</t>
  </si>
  <si>
    <t>هاني</t>
  </si>
  <si>
    <t>دنيا</t>
  </si>
  <si>
    <t>عواطف</t>
  </si>
  <si>
    <t>زكريا</t>
  </si>
  <si>
    <t>عبدو</t>
  </si>
  <si>
    <t>محمدبشار</t>
  </si>
  <si>
    <t>خلود</t>
  </si>
  <si>
    <t>نهاد</t>
  </si>
  <si>
    <t>عبد المعين</t>
  </si>
  <si>
    <t>هند</t>
  </si>
  <si>
    <t>طارق</t>
  </si>
  <si>
    <t>أميرة</t>
  </si>
  <si>
    <t>هايل</t>
  </si>
  <si>
    <t>احلام</t>
  </si>
  <si>
    <t>اسعد</t>
  </si>
  <si>
    <t>نبيله</t>
  </si>
  <si>
    <t>محمدنبيل</t>
  </si>
  <si>
    <t>محمد سعيد</t>
  </si>
  <si>
    <t>سهيل</t>
  </si>
  <si>
    <t>صبحي</t>
  </si>
  <si>
    <t>حسنه</t>
  </si>
  <si>
    <t>عائدة</t>
  </si>
  <si>
    <t>حيدر</t>
  </si>
  <si>
    <t>مفيده</t>
  </si>
  <si>
    <t>باسل</t>
  </si>
  <si>
    <t>ميرفت</t>
  </si>
  <si>
    <t>عيده</t>
  </si>
  <si>
    <t>سلوه</t>
  </si>
  <si>
    <t>وائل</t>
  </si>
  <si>
    <t>نداء</t>
  </si>
  <si>
    <t>فريد</t>
  </si>
  <si>
    <t xml:space="preserve">ايمان </t>
  </si>
  <si>
    <t>محمد نبيل</t>
  </si>
  <si>
    <t>طه</t>
  </si>
  <si>
    <t>محمد رضوان</t>
  </si>
  <si>
    <t>ماجدة</t>
  </si>
  <si>
    <t>ورده</t>
  </si>
  <si>
    <t>محاسن</t>
  </si>
  <si>
    <t>عبد الحميد</t>
  </si>
  <si>
    <t>مأمون</t>
  </si>
  <si>
    <t>هويده</t>
  </si>
  <si>
    <t>محمد ديب</t>
  </si>
  <si>
    <t>محمدنذير</t>
  </si>
  <si>
    <t>ريمه</t>
  </si>
  <si>
    <t xml:space="preserve">محمد </t>
  </si>
  <si>
    <t>سلمى</t>
  </si>
  <si>
    <t>بشير</t>
  </si>
  <si>
    <t>جورج</t>
  </si>
  <si>
    <t>ملكه</t>
  </si>
  <si>
    <t>شمه</t>
  </si>
  <si>
    <t>نادر</t>
  </si>
  <si>
    <t>خوله</t>
  </si>
  <si>
    <t>ناهده</t>
  </si>
  <si>
    <t>ناجيه</t>
  </si>
  <si>
    <t>محمد عيد</t>
  </si>
  <si>
    <t>ماري</t>
  </si>
  <si>
    <t>حسيب</t>
  </si>
  <si>
    <t>بثينه</t>
  </si>
  <si>
    <t>عبد الناصر</t>
  </si>
  <si>
    <t>إيمان</t>
  </si>
  <si>
    <t>سالم</t>
  </si>
  <si>
    <t>رولا</t>
  </si>
  <si>
    <t>ميشيل</t>
  </si>
  <si>
    <t>عليه</t>
  </si>
  <si>
    <t>محمد عمر</t>
  </si>
  <si>
    <t>نهى</t>
  </si>
  <si>
    <t>مدين</t>
  </si>
  <si>
    <t>محمد نذير</t>
  </si>
  <si>
    <t>فوزيه</t>
  </si>
  <si>
    <t>عبد الحكيم</t>
  </si>
  <si>
    <t>ناديه</t>
  </si>
  <si>
    <t>فادي</t>
  </si>
  <si>
    <t>محمد منير</t>
  </si>
  <si>
    <t>ربى</t>
  </si>
  <si>
    <t>رتيبه</t>
  </si>
  <si>
    <t>ثائر</t>
  </si>
  <si>
    <t>نجاه</t>
  </si>
  <si>
    <t>زهيه</t>
  </si>
  <si>
    <t>وفيق</t>
  </si>
  <si>
    <t>تهاني</t>
  </si>
  <si>
    <t>نهلا</t>
  </si>
  <si>
    <t>نمر</t>
  </si>
  <si>
    <t>سليمه</t>
  </si>
  <si>
    <t>منيرة</t>
  </si>
  <si>
    <t>حوا</t>
  </si>
  <si>
    <t>وردة</t>
  </si>
  <si>
    <t>نبيها</t>
  </si>
  <si>
    <t>عبد الستار</t>
  </si>
  <si>
    <t>ربيع</t>
  </si>
  <si>
    <t>شذى</t>
  </si>
  <si>
    <t>عهد</t>
  </si>
  <si>
    <t>محمد انس</t>
  </si>
  <si>
    <t>مقررات السنة الرابعة (فصل أول )</t>
  </si>
  <si>
    <t>مقررات السنة الرابعة (فصل ثاني)</t>
  </si>
  <si>
    <t>عدد المقررات المسجلة للمرة الثانية</t>
  </si>
  <si>
    <t>عدد المقررات المسجلة لأكثر من مرتين</t>
  </si>
  <si>
    <t>المقررات التي يحق للطالب تسجيلها</t>
  </si>
  <si>
    <t>الفرنسية</t>
  </si>
  <si>
    <t>الإنكليزية</t>
  </si>
  <si>
    <t>تملأ صفحة إدخال البيانات بالمعلومات المطلوبة وبشكل دقيق وصحيح</t>
  </si>
  <si>
    <t>عند اختيار المقرر تضع بجانب اسم المقرر بالعمود الأزرق رقم /1/</t>
  </si>
  <si>
    <t xml:space="preserve">بعد الإنتهاء من عملية اختيار المقررات انتقل إلى صفحة </t>
  </si>
  <si>
    <t>ذوي شهداء الجيش وقوى الأمن الداخلي والجرحى وأبنائهم وأبناء المفقودين وأزواجهم</t>
  </si>
  <si>
    <t xml:space="preserve">أعضاء نقابة المعلمين وأبنائهم والعاملين وأبنائهم المنتسبين لنقابة العمال في وزارة التعليم العالي والمؤسسات والهيئات والجامعات التابعة لها </t>
  </si>
  <si>
    <t>عناصر الجيش العربي السوري والقوات المسلحة وقوى الامن الداخلي</t>
  </si>
  <si>
    <t>الاستمارة واطبع منها أربع نسخ</t>
  </si>
  <si>
    <t>رقم الإيقاف</t>
  </si>
  <si>
    <t>تدوير الرسوم</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</si>
  <si>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</si>
  <si>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</si>
  <si>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</si>
  <si>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</si>
  <si>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</si>
  <si>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</si>
  <si>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لغة الطالب</t>
  </si>
  <si>
    <t>العاملين في وزارة التعليم العالي والمؤسسات والجامعات التابعة لها وأبنائهم</t>
  </si>
  <si>
    <t>محمد مروان</t>
  </si>
  <si>
    <t>محمد صالح</t>
  </si>
  <si>
    <t>محمد ياسين</t>
  </si>
  <si>
    <t>اديبه</t>
  </si>
  <si>
    <t>ريحاب</t>
  </si>
  <si>
    <t>لينه</t>
  </si>
  <si>
    <t>محمد أنس</t>
  </si>
  <si>
    <t>عبد الباسط</t>
  </si>
  <si>
    <t>احمد الشديدي</t>
  </si>
  <si>
    <t>غالية</t>
  </si>
  <si>
    <t>فصل أول 2018-2019</t>
  </si>
  <si>
    <t>فصل أول 2019-2020</t>
  </si>
  <si>
    <t>رقم تدوير رسوم</t>
  </si>
  <si>
    <t>طابع هلال احمر
25  ل .س</t>
  </si>
  <si>
    <t xml:space="preserve">طابع مالي
 30  ل.س   </t>
  </si>
  <si>
    <t>رسم الانقطاع</t>
  </si>
  <si>
    <t>رسم فصول الانقطاع</t>
  </si>
  <si>
    <t>طابع بحث علمي
25ل.س</t>
  </si>
  <si>
    <t>فصل ثاني 2018-2019</t>
  </si>
  <si>
    <t>فصل أول 2020-2021</t>
  </si>
  <si>
    <t>الفصل الأول 2020-2021</t>
  </si>
  <si>
    <t>إجمالي الرسوم المطالب بسدادها</t>
  </si>
  <si>
    <t>ملاحظة: لا يعد الطالب مسجلاً إذا لم ينفذ تعليمات التسجيل كاملةً ويسلم أوراقه إلى القسم المختص  ، وهو مسؤول عن صحة المعلومات الواردة في هذه الاستمارة</t>
  </si>
  <si>
    <t>رامز</t>
  </si>
  <si>
    <t>محمد فؤاد</t>
  </si>
  <si>
    <t>رشيد</t>
  </si>
  <si>
    <t>امينة</t>
  </si>
  <si>
    <t>غاليه</t>
  </si>
  <si>
    <t>زكاء</t>
  </si>
  <si>
    <t xml:space="preserve">علي </t>
  </si>
  <si>
    <t>زهريه</t>
  </si>
  <si>
    <t>يونس</t>
  </si>
  <si>
    <t>خانم</t>
  </si>
  <si>
    <t>محمد خالد</t>
  </si>
  <si>
    <t>نورا</t>
  </si>
  <si>
    <t>غادة</t>
  </si>
  <si>
    <t>نصوح</t>
  </si>
  <si>
    <t>نور الدين</t>
  </si>
  <si>
    <t>بارعه</t>
  </si>
  <si>
    <t>منور</t>
  </si>
  <si>
    <t>صفوح</t>
  </si>
  <si>
    <t>اميل</t>
  </si>
  <si>
    <t>هزار</t>
  </si>
  <si>
    <t>غنى</t>
  </si>
  <si>
    <t>محمد حيدر</t>
  </si>
  <si>
    <t>إختر اللغة في المقررات الأجنبية</t>
  </si>
  <si>
    <t>فصل ثاني 2020-2021</t>
  </si>
  <si>
    <t>الرسوم</t>
  </si>
  <si>
    <t>البيانات باللغة الإنكليزية</t>
  </si>
  <si>
    <t>فصول الإنقطاع</t>
  </si>
  <si>
    <t>رسم فصل الانقطاع</t>
  </si>
  <si>
    <t>رسم تسجيل سنوي</t>
  </si>
  <si>
    <t>غير سوري</t>
  </si>
  <si>
    <t>01</t>
  </si>
  <si>
    <t>02</t>
  </si>
  <si>
    <t>03</t>
  </si>
  <si>
    <t>04</t>
  </si>
  <si>
    <t>05</t>
  </si>
  <si>
    <t>06</t>
  </si>
  <si>
    <t>07</t>
  </si>
  <si>
    <t>08</t>
  </si>
  <si>
    <t>09</t>
  </si>
  <si>
    <t>11</t>
  </si>
  <si>
    <t>12</t>
  </si>
  <si>
    <t>13</t>
  </si>
  <si>
    <t>14</t>
  </si>
  <si>
    <t>العربية السورية</t>
  </si>
  <si>
    <t>الفلسطينية السورية</t>
  </si>
  <si>
    <t>عربين</t>
  </si>
  <si>
    <t xml:space="preserve">دمشق </t>
  </si>
  <si>
    <t>اللبنانية</t>
  </si>
  <si>
    <t>الرياض</t>
  </si>
  <si>
    <t>الأردنية</t>
  </si>
  <si>
    <t>حماه</t>
  </si>
  <si>
    <t>التونسية</t>
  </si>
  <si>
    <t>السعودية</t>
  </si>
  <si>
    <t>الإيرانية</t>
  </si>
  <si>
    <t>العراقية</t>
  </si>
  <si>
    <t>الأفغانية</t>
  </si>
  <si>
    <t>الفلسطينية</t>
  </si>
  <si>
    <t>الصومالية</t>
  </si>
  <si>
    <t>المغربية</t>
  </si>
  <si>
    <t>الجزائرية</t>
  </si>
  <si>
    <t>الباكستانية</t>
  </si>
  <si>
    <t xml:space="preserve">ريف دمشق </t>
  </si>
  <si>
    <t>السودانية</t>
  </si>
  <si>
    <t>اليمنية</t>
  </si>
  <si>
    <t>ادبي</t>
  </si>
  <si>
    <t>رقم جواز السفر لغير السوريين</t>
  </si>
  <si>
    <t>الرسوم المدورة</t>
  </si>
  <si>
    <t>أدخل الرقم الإمتحاني</t>
  </si>
  <si>
    <t>هامه</t>
  </si>
  <si>
    <t>الكويت</t>
  </si>
  <si>
    <t>يبرود</t>
  </si>
  <si>
    <t>خلف</t>
  </si>
  <si>
    <t>القريا</t>
  </si>
  <si>
    <t>جرمانا</t>
  </si>
  <si>
    <t>شهبا</t>
  </si>
  <si>
    <t>عرمان</t>
  </si>
  <si>
    <t>قنوات</t>
  </si>
  <si>
    <t>شكيب</t>
  </si>
  <si>
    <t>زيد</t>
  </si>
  <si>
    <t>حياه</t>
  </si>
  <si>
    <t>نبيلة</t>
  </si>
  <si>
    <t>الهويا</t>
  </si>
  <si>
    <t>مجادل</t>
  </si>
  <si>
    <t>متان</t>
  </si>
  <si>
    <t>ضياء</t>
  </si>
  <si>
    <t>سلام</t>
  </si>
  <si>
    <t>دبي</t>
  </si>
  <si>
    <t>منيب</t>
  </si>
  <si>
    <t xml:space="preserve">ايمن </t>
  </si>
  <si>
    <t>شاهين</t>
  </si>
  <si>
    <t>سوزان نصر</t>
  </si>
  <si>
    <t>اشرفية صحنايا</t>
  </si>
  <si>
    <t xml:space="preserve">نبيهه </t>
  </si>
  <si>
    <t>طعمه</t>
  </si>
  <si>
    <t>دوما</t>
  </si>
  <si>
    <t>مخيم اليرموك</t>
  </si>
  <si>
    <t>نوى</t>
  </si>
  <si>
    <t>سويسه</t>
  </si>
  <si>
    <t>فايزة</t>
  </si>
  <si>
    <t>سبينه</t>
  </si>
  <si>
    <t>خان ارنبة</t>
  </si>
  <si>
    <t>مشفى دوما</t>
  </si>
  <si>
    <t>كسوة</t>
  </si>
  <si>
    <t>مخيم يرموك</t>
  </si>
  <si>
    <t>الحجر الاسود</t>
  </si>
  <si>
    <t>بديعه</t>
  </si>
  <si>
    <t>وحيده</t>
  </si>
  <si>
    <t>يرموك</t>
  </si>
  <si>
    <t>جديدة عرطوز</t>
  </si>
  <si>
    <t>السيدة زينب</t>
  </si>
  <si>
    <t>ميادة</t>
  </si>
  <si>
    <t>اصف</t>
  </si>
  <si>
    <t>احمد ابراهيم</t>
  </si>
  <si>
    <t>ربيعة</t>
  </si>
  <si>
    <t>التل</t>
  </si>
  <si>
    <t>محمد حسن</t>
  </si>
  <si>
    <t>هيسم</t>
  </si>
  <si>
    <t>محمد تيسير</t>
  </si>
  <si>
    <t>ببيلا</t>
  </si>
  <si>
    <t>عبد المنعم</t>
  </si>
  <si>
    <t>حسيبه</t>
  </si>
  <si>
    <t>انيسه</t>
  </si>
  <si>
    <t>قدسيا</t>
  </si>
  <si>
    <t>كسوه</t>
  </si>
  <si>
    <t>قطنا</t>
  </si>
  <si>
    <t>معضمية</t>
  </si>
  <si>
    <t>شادي احمد</t>
  </si>
  <si>
    <t>رحيبه</t>
  </si>
  <si>
    <t>الكسوة</t>
  </si>
  <si>
    <t xml:space="preserve">دوما </t>
  </si>
  <si>
    <t xml:space="preserve">يوسف </t>
  </si>
  <si>
    <t>نصر الدين</t>
  </si>
  <si>
    <t>فخري</t>
  </si>
  <si>
    <t xml:space="preserve">امال </t>
  </si>
  <si>
    <t xml:space="preserve">اللاذقية </t>
  </si>
  <si>
    <t>جبلة</t>
  </si>
  <si>
    <t>الصنمين</t>
  </si>
  <si>
    <t>معضميه</t>
  </si>
  <si>
    <t>نجله</t>
  </si>
  <si>
    <t>رؤى ابراهيم</t>
  </si>
  <si>
    <t xml:space="preserve">هيثم </t>
  </si>
  <si>
    <t xml:space="preserve">منى </t>
  </si>
  <si>
    <t>فاتنة</t>
  </si>
  <si>
    <t>القزاز</t>
  </si>
  <si>
    <t>ادلب</t>
  </si>
  <si>
    <t>كفر تخاريم</t>
  </si>
  <si>
    <t>محمد عبدو</t>
  </si>
  <si>
    <t>محمد عمار</t>
  </si>
  <si>
    <t>قبر الست</t>
  </si>
  <si>
    <t>البوكمال</t>
  </si>
  <si>
    <t>نبل</t>
  </si>
  <si>
    <t>كويت</t>
  </si>
  <si>
    <t>هالة</t>
  </si>
  <si>
    <t>نشابية</t>
  </si>
  <si>
    <t>محمد ايهاب</t>
  </si>
  <si>
    <t>نادره</t>
  </si>
  <si>
    <t>فريده</t>
  </si>
  <si>
    <t>بغداد</t>
  </si>
  <si>
    <t>سلميه</t>
  </si>
  <si>
    <t>السلمية</t>
  </si>
  <si>
    <t>مصياف</t>
  </si>
  <si>
    <t>الدمام</t>
  </si>
  <si>
    <t>سلمية</t>
  </si>
  <si>
    <t>الضمير</t>
  </si>
  <si>
    <t>سميح</t>
  </si>
  <si>
    <t>رين</t>
  </si>
  <si>
    <t>بدريه</t>
  </si>
  <si>
    <t>النبك</t>
  </si>
  <si>
    <t xml:space="preserve">حمص </t>
  </si>
  <si>
    <t>انطون</t>
  </si>
  <si>
    <t>عدله</t>
  </si>
  <si>
    <t>تلكلخ</t>
  </si>
  <si>
    <t>صادق</t>
  </si>
  <si>
    <t>حاكم</t>
  </si>
  <si>
    <t>عقل</t>
  </si>
  <si>
    <t>بدر</t>
  </si>
  <si>
    <t>داعل</t>
  </si>
  <si>
    <t>هاديه</t>
  </si>
  <si>
    <t xml:space="preserve">حسن </t>
  </si>
  <si>
    <t xml:space="preserve">دلال </t>
  </si>
  <si>
    <t xml:space="preserve">غسان </t>
  </si>
  <si>
    <t>اكرام</t>
  </si>
  <si>
    <t xml:space="preserve">كامله </t>
  </si>
  <si>
    <t>ورود</t>
  </si>
  <si>
    <t>مروه المحمد</t>
  </si>
  <si>
    <t>أمنه</t>
  </si>
  <si>
    <t>اليرموك</t>
  </si>
  <si>
    <t>محمد المصري</t>
  </si>
  <si>
    <t>محمد غياث</t>
  </si>
  <si>
    <t>محمد النجار</t>
  </si>
  <si>
    <t>رقية</t>
  </si>
  <si>
    <t>ملكة</t>
  </si>
  <si>
    <t>محمد فهد</t>
  </si>
  <si>
    <t>محمد لطفي</t>
  </si>
  <si>
    <t>هنادا</t>
  </si>
  <si>
    <t>باسمة</t>
  </si>
  <si>
    <t>لمى</t>
  </si>
  <si>
    <t>داريا</t>
  </si>
  <si>
    <t>عين ترما</t>
  </si>
  <si>
    <t>احمد راتب</t>
  </si>
  <si>
    <t>محمد نزار</t>
  </si>
  <si>
    <t>عاصم</t>
  </si>
  <si>
    <t>محمد خليل</t>
  </si>
  <si>
    <t xml:space="preserve">عبير </t>
  </si>
  <si>
    <t>عبد الغفور</t>
  </si>
  <si>
    <t>عطيه</t>
  </si>
  <si>
    <t>خالدة</t>
  </si>
  <si>
    <t>صحنايا</t>
  </si>
  <si>
    <t>زينات</t>
  </si>
  <si>
    <t>عائشة</t>
  </si>
  <si>
    <t>اسيما</t>
  </si>
  <si>
    <t xml:space="preserve">هيام </t>
  </si>
  <si>
    <t xml:space="preserve">محمد زياد </t>
  </si>
  <si>
    <t>ميادين</t>
  </si>
  <si>
    <t>محمد الخلف</t>
  </si>
  <si>
    <t>فضيله</t>
  </si>
  <si>
    <t>اميمة</t>
  </si>
  <si>
    <t>خالد الصالح</t>
  </si>
  <si>
    <t>حميد</t>
  </si>
  <si>
    <t xml:space="preserve">دير الزور </t>
  </si>
  <si>
    <t>فهمية</t>
  </si>
  <si>
    <t xml:space="preserve">التل </t>
  </si>
  <si>
    <t>جيرود</t>
  </si>
  <si>
    <t>رنكوس</t>
  </si>
  <si>
    <t>حرنه</t>
  </si>
  <si>
    <t>منين</t>
  </si>
  <si>
    <t>كناكر</t>
  </si>
  <si>
    <t>احمد حمود</t>
  </si>
  <si>
    <t>خالد الرفاعي</t>
  </si>
  <si>
    <t>خديجة</t>
  </si>
  <si>
    <t>القطيفة</t>
  </si>
  <si>
    <t>حينه</t>
  </si>
  <si>
    <t>سرغايا</t>
  </si>
  <si>
    <t>قاره</t>
  </si>
  <si>
    <t>معينه</t>
  </si>
  <si>
    <t>عرنة</t>
  </si>
  <si>
    <t>غزوان</t>
  </si>
  <si>
    <t xml:space="preserve">فاطمه </t>
  </si>
  <si>
    <t>راس المعرة</t>
  </si>
  <si>
    <t>الرحيبة</t>
  </si>
  <si>
    <t>اشرفية الوادي</t>
  </si>
  <si>
    <t>حجيره</t>
  </si>
  <si>
    <t>شفيق</t>
  </si>
  <si>
    <t>جسرين</t>
  </si>
  <si>
    <t>فاتن حيدر</t>
  </si>
  <si>
    <t>القامشلي</t>
  </si>
  <si>
    <t>زهرية</t>
  </si>
  <si>
    <t>احمد المصري</t>
  </si>
  <si>
    <t>جميلة</t>
  </si>
  <si>
    <t xml:space="preserve">امنه </t>
  </si>
  <si>
    <t xml:space="preserve">زبداني </t>
  </si>
  <si>
    <t xml:space="preserve">فاديه </t>
  </si>
  <si>
    <t xml:space="preserve">حرستا </t>
  </si>
  <si>
    <t>عمر العلي</t>
  </si>
  <si>
    <t>فادية</t>
  </si>
  <si>
    <t xml:space="preserve">مها </t>
  </si>
  <si>
    <t xml:space="preserve">احمد </t>
  </si>
  <si>
    <t xml:space="preserve">طرطوس </t>
  </si>
  <si>
    <t xml:space="preserve">ابراهيم </t>
  </si>
  <si>
    <t>آمنة</t>
  </si>
  <si>
    <t>الفصل الأول 2018-2019</t>
  </si>
  <si>
    <t>الفصل الثاني 2018-2019</t>
  </si>
  <si>
    <t>الفصل الأول 2019-2020</t>
  </si>
  <si>
    <t>الفصل الثاني 2020-2021</t>
  </si>
  <si>
    <t>أساسيات الإدارة</t>
  </si>
  <si>
    <t xml:space="preserve">مبادئ التمويل والاستثمار </t>
  </si>
  <si>
    <t>التحليل الجزئي</t>
  </si>
  <si>
    <t>مبادئ الاحصاء</t>
  </si>
  <si>
    <t xml:space="preserve">المحاسبة المالية </t>
  </si>
  <si>
    <t>لغة أعمال 1</t>
  </si>
  <si>
    <t xml:space="preserve">اساسيات التسويق في المشروعات الصغيرة </t>
  </si>
  <si>
    <t xml:space="preserve">رياضيات ادارية ومالية </t>
  </si>
  <si>
    <t>المحاسبة المتوسطة</t>
  </si>
  <si>
    <t xml:space="preserve">الاشكال القانونية للمشروعات وأسس احداثها </t>
  </si>
  <si>
    <t>مهارات حاسوب 1</t>
  </si>
  <si>
    <t>لغة اعمال 2</t>
  </si>
  <si>
    <t xml:space="preserve">ادارة التفاوض باللغة الاجنبية </t>
  </si>
  <si>
    <t>التحليل الكلي</t>
  </si>
  <si>
    <t xml:space="preserve">الاساليب الكمية في الادارة </t>
  </si>
  <si>
    <t>محاسبة شركات الاشخاص</t>
  </si>
  <si>
    <t xml:space="preserve">الملية العامة والتشريع الضريبي </t>
  </si>
  <si>
    <t>مهارات حاسوب  2</t>
  </si>
  <si>
    <t xml:space="preserve">ادارة الانتاج والعمليات </t>
  </si>
  <si>
    <t xml:space="preserve">محاسبة تكاليف وادارية </t>
  </si>
  <si>
    <t>الاتصالات التسويقية</t>
  </si>
  <si>
    <t xml:space="preserve">البيئة القانونية للاستثمار والعمل </t>
  </si>
  <si>
    <t xml:space="preserve">مراسلات ادارية باللغة الاجنبية </t>
  </si>
  <si>
    <t xml:space="preserve">ادارة المشروعات الصغيرة </t>
  </si>
  <si>
    <t xml:space="preserve">الاتصالات الادارية </t>
  </si>
  <si>
    <t xml:space="preserve">المحاسبة المالية المتخصصة </t>
  </si>
  <si>
    <t xml:space="preserve">ادارة الموارد البشرية </t>
  </si>
  <si>
    <t>القانون التجاري</t>
  </si>
  <si>
    <t xml:space="preserve">معلوماتية </t>
  </si>
  <si>
    <t xml:space="preserve">ادارة العلاقات العامة </t>
  </si>
  <si>
    <t>تطبيقات احصائية في الادارة</t>
  </si>
  <si>
    <t xml:space="preserve">سياسات التسعير والتوزيع </t>
  </si>
  <si>
    <t>نظم المعلومات الادارية</t>
  </si>
  <si>
    <t xml:space="preserve">دراسات ادارية بلغة اجنبية </t>
  </si>
  <si>
    <t>نظرية المنظمة والتطوير التنظيمي</t>
  </si>
  <si>
    <t xml:space="preserve">ادارة الامداد في المشروعات الصغيرة </t>
  </si>
  <si>
    <t xml:space="preserve">ادارة الوقت </t>
  </si>
  <si>
    <t xml:space="preserve">ادارة الجدوى وتقييم المشروعات </t>
  </si>
  <si>
    <t xml:space="preserve">ادارة الجودة في المشروعات الصغيرة </t>
  </si>
  <si>
    <t xml:space="preserve">الرقابة الادارية </t>
  </si>
  <si>
    <t xml:space="preserve">نظرية القررات الادارية </t>
  </si>
  <si>
    <t xml:space="preserve">المسؤولية الاجتماعية واخلاقيات العمل </t>
  </si>
  <si>
    <t xml:space="preserve">ادارة المخاطر المالية والائتمان </t>
  </si>
  <si>
    <t xml:space="preserve">التجارة الالكترونية بلغة اجنبية </t>
  </si>
  <si>
    <t xml:space="preserve">السلوك التنظيمي </t>
  </si>
  <si>
    <t>استراتيجيات تنمية المشروعات الصغيرة</t>
  </si>
  <si>
    <t xml:space="preserve">ادارة التنافس في المشروعات الصغيرة </t>
  </si>
  <si>
    <t>الاسم والنسبه</t>
  </si>
  <si>
    <t>الرابعة</t>
  </si>
  <si>
    <t>t</t>
  </si>
  <si>
    <t>الثالثة حديث</t>
  </si>
  <si>
    <t>مجد الدين الغزي</t>
  </si>
  <si>
    <t xml:space="preserve">ماريا ختير </t>
  </si>
  <si>
    <t>احلام السمال</t>
  </si>
  <si>
    <t>احمد العلان</t>
  </si>
  <si>
    <t>الاء الزرعي</t>
  </si>
  <si>
    <t>الاء جاموس</t>
  </si>
  <si>
    <t>الاء خباز</t>
  </si>
  <si>
    <t>الاء شيخ بكري</t>
  </si>
  <si>
    <t>الاء ظريفه</t>
  </si>
  <si>
    <t>الاء ملاك</t>
  </si>
  <si>
    <t>اماني عاشور</t>
  </si>
  <si>
    <t>امينه المحمد</t>
  </si>
  <si>
    <t>اناس جظة</t>
  </si>
  <si>
    <t>ايات الصيادي</t>
  </si>
  <si>
    <t>ايمان خرفان</t>
  </si>
  <si>
    <t>ايمان مقلد</t>
  </si>
  <si>
    <t>ايمن الحيوك</t>
  </si>
  <si>
    <t>ايمن صقر</t>
  </si>
  <si>
    <t>ايمن معروف</t>
  </si>
  <si>
    <t>ايه جمول</t>
  </si>
  <si>
    <t>آلاء زيناتي</t>
  </si>
  <si>
    <t>بتول الحسين</t>
  </si>
  <si>
    <t>بشرى القابقلي</t>
  </si>
  <si>
    <t>بشرى ميهوب</t>
  </si>
  <si>
    <t>بشير سنطيحه</t>
  </si>
  <si>
    <t>بلسم صقور</t>
  </si>
  <si>
    <t>بيان صلاحي الاصبحي</t>
  </si>
  <si>
    <t>بيداء زيدان</t>
  </si>
  <si>
    <t>تالا الحلو</t>
  </si>
  <si>
    <t>ثائر السكاف</t>
  </si>
  <si>
    <t>جودي بزره</t>
  </si>
  <si>
    <t>جيسيكا جبور</t>
  </si>
  <si>
    <t>جيلان سيدو</t>
  </si>
  <si>
    <t>حسين سبور</t>
  </si>
  <si>
    <t>حمده الحاج</t>
  </si>
  <si>
    <t>خالد الشرقي</t>
  </si>
  <si>
    <t>خلود باكير</t>
  </si>
  <si>
    <t>خلود زهرية</t>
  </si>
  <si>
    <t>دانه العودي</t>
  </si>
  <si>
    <t>دعاء حسبي</t>
  </si>
  <si>
    <t>راما ابو حمره</t>
  </si>
  <si>
    <t>راما ابوليث</t>
  </si>
  <si>
    <t>رامي سيفو</t>
  </si>
  <si>
    <t>رائد الرفاعي</t>
  </si>
  <si>
    <t>رائده الحطاب</t>
  </si>
  <si>
    <t>رشا كريدي</t>
  </si>
  <si>
    <t>رغد الصعيدي</t>
  </si>
  <si>
    <t>رندة عماوي</t>
  </si>
  <si>
    <t>رنيم حوا</t>
  </si>
  <si>
    <t>رهف الحجه</t>
  </si>
  <si>
    <t>رهف الحرستاني</t>
  </si>
  <si>
    <t>رهف الطوطو</t>
  </si>
  <si>
    <t>روان كوسا</t>
  </si>
  <si>
    <t>روضه عليشه</t>
  </si>
  <si>
    <t>رولا عواظه</t>
  </si>
  <si>
    <t>رؤى البرقاوي الحنبلي</t>
  </si>
  <si>
    <t>ريم السقباني</t>
  </si>
  <si>
    <t>ساره القواص</t>
  </si>
  <si>
    <t>ساره المغربي</t>
  </si>
  <si>
    <t>ساره مرعي</t>
  </si>
  <si>
    <t>ساميه ريا</t>
  </si>
  <si>
    <t>سليمان سليمان</t>
  </si>
  <si>
    <t>سموح يوسف</t>
  </si>
  <si>
    <t>سناء الخياط</t>
  </si>
  <si>
    <t>سوزان صافيا</t>
  </si>
  <si>
    <t>صفا المحمود</t>
  </si>
  <si>
    <t>صفاء محي الدين</t>
  </si>
  <si>
    <t>عبد العزيز كنعان</t>
  </si>
  <si>
    <t>عبد الهادي الحميمي</t>
  </si>
  <si>
    <t>عبد الهادي موسى</t>
  </si>
  <si>
    <t>عبدالرحمن الشوامره</t>
  </si>
  <si>
    <t>عبده عربش</t>
  </si>
  <si>
    <t>عبير شماع</t>
  </si>
  <si>
    <t>عبير عموره</t>
  </si>
  <si>
    <t>علا تركيه</t>
  </si>
  <si>
    <t>علاء الدبيسي</t>
  </si>
  <si>
    <t>علاء شقير</t>
  </si>
  <si>
    <t>علياء الحاج</t>
  </si>
  <si>
    <t>عهد محمد</t>
  </si>
  <si>
    <t>غدير برهوم</t>
  </si>
  <si>
    <t>فاتن ديبو</t>
  </si>
  <si>
    <t>فادي الحميمي</t>
  </si>
  <si>
    <t>فارس المحمد</t>
  </si>
  <si>
    <t>قمر زعتري</t>
  </si>
  <si>
    <t>كاترين شطه</t>
  </si>
  <si>
    <t>لارا طعمة</t>
  </si>
  <si>
    <t>لمى بكرو</t>
  </si>
  <si>
    <t>لمى حيفاوي</t>
  </si>
  <si>
    <t>لؤي العلي</t>
  </si>
  <si>
    <t>لينا حرش</t>
  </si>
  <si>
    <t>لينا حسن</t>
  </si>
  <si>
    <t>ماريا سعاده</t>
  </si>
  <si>
    <t>مجد دربيكه</t>
  </si>
  <si>
    <t>محمد الشريف</t>
  </si>
  <si>
    <t>محمد حسون</t>
  </si>
  <si>
    <t>محمد زرزور</t>
  </si>
  <si>
    <t>محمد علاء الدين الحموي</t>
  </si>
  <si>
    <t>محمد فياض الحلاق</t>
  </si>
  <si>
    <t>محمود الغوش</t>
  </si>
  <si>
    <t>مروة كتب</t>
  </si>
  <si>
    <t>مروه البارودي</t>
  </si>
  <si>
    <t>مروه كحول</t>
  </si>
  <si>
    <t>مصعب سواده</t>
  </si>
  <si>
    <t>ملهم الصدير</t>
  </si>
  <si>
    <t>مهند الدريز</t>
  </si>
  <si>
    <t>موسى المسعود</t>
  </si>
  <si>
    <t>نجاة المحمود</t>
  </si>
  <si>
    <t>نغم عثمان</t>
  </si>
  <si>
    <t>نور العمرى</t>
  </si>
  <si>
    <t>نور شحاده</t>
  </si>
  <si>
    <t>نورالهدى شباط</t>
  </si>
  <si>
    <t>هبه تيناوي</t>
  </si>
  <si>
    <t>هبه جوبان</t>
  </si>
  <si>
    <t>وعد معضماني</t>
  </si>
  <si>
    <t>وفاء الشعار</t>
  </si>
  <si>
    <t>يارا محمد</t>
  </si>
  <si>
    <t>ياسمين محمد</t>
  </si>
  <si>
    <t>يسرى حشيش</t>
  </si>
  <si>
    <t>يعرب زاهر</t>
  </si>
  <si>
    <t>امجد شبعاني</t>
  </si>
  <si>
    <t>حماد العرنوس</t>
  </si>
  <si>
    <t>دينا العبد العزيز</t>
  </si>
  <si>
    <t>ريم الجعفري</t>
  </si>
  <si>
    <t>عيسى عوض</t>
  </si>
  <si>
    <t>فراس صقر</t>
  </si>
  <si>
    <t>لينا البابا</t>
  </si>
  <si>
    <t>محمد عباده القواص</t>
  </si>
  <si>
    <t>محمد نور الدين</t>
  </si>
  <si>
    <t>مؤمنه رباط</t>
  </si>
  <si>
    <t>نجم الدين مرهج</t>
  </si>
  <si>
    <t>نجوى عبيد</t>
  </si>
  <si>
    <t>هدى الحمصي</t>
  </si>
  <si>
    <t>هويده ذيب</t>
  </si>
  <si>
    <t>يزن سلام</t>
  </si>
  <si>
    <t>قتبه زيدان</t>
  </si>
  <si>
    <t>غيث البزال</t>
  </si>
  <si>
    <t>احمد عوض</t>
  </si>
  <si>
    <t>احمد عيد</t>
  </si>
  <si>
    <t>آيات العاصي</t>
  </si>
  <si>
    <t>حنين الجهماني</t>
  </si>
  <si>
    <t>ريم الاشكي</t>
  </si>
  <si>
    <t>ساره حمود</t>
  </si>
  <si>
    <t>فايده الشنواني</t>
  </si>
  <si>
    <t>مرح الفلاح</t>
  </si>
  <si>
    <t>احمد حبيب</t>
  </si>
  <si>
    <t>امجد عرابي</t>
  </si>
  <si>
    <t>داليا الباشا</t>
  </si>
  <si>
    <t>روضه سيروان</t>
  </si>
  <si>
    <t>هدى المدني</t>
  </si>
  <si>
    <t>هزار العلي</t>
  </si>
  <si>
    <t>هيام الدبس</t>
  </si>
  <si>
    <t>محمد حسام الدين</t>
  </si>
  <si>
    <t>محمد نهاد</t>
  </si>
  <si>
    <t xml:space="preserve">عماد الدين </t>
  </si>
  <si>
    <t>محمد غالب</t>
  </si>
  <si>
    <t>بندر</t>
  </si>
  <si>
    <t xml:space="preserve">اسماء </t>
  </si>
  <si>
    <t>صبري</t>
  </si>
  <si>
    <t>اوديت</t>
  </si>
  <si>
    <t>جباتا الخشب</t>
  </si>
  <si>
    <t>هريرة</t>
  </si>
  <si>
    <t xml:space="preserve">سهام </t>
  </si>
  <si>
    <t>نعمه</t>
  </si>
  <si>
    <t xml:space="preserve">فتحية </t>
  </si>
  <si>
    <t>هيلا</t>
  </si>
  <si>
    <t>شريف</t>
  </si>
  <si>
    <t>زلفه</t>
  </si>
  <si>
    <t>بيطارية</t>
  </si>
  <si>
    <t>فيضه</t>
  </si>
  <si>
    <t>زهر</t>
  </si>
  <si>
    <t xml:space="preserve">ماهر </t>
  </si>
  <si>
    <t>احمد رضوان</t>
  </si>
  <si>
    <t>فهميه</t>
  </si>
  <si>
    <t>اقبال</t>
  </si>
  <si>
    <t xml:space="preserve">سوسن </t>
  </si>
  <si>
    <t>وضاح</t>
  </si>
  <si>
    <t>غزيله</t>
  </si>
  <si>
    <t>ملاذ</t>
  </si>
  <si>
    <t>عربيه</t>
  </si>
  <si>
    <t xml:space="preserve">رياض </t>
  </si>
  <si>
    <t>جودات</t>
  </si>
  <si>
    <t>راس قلوريه</t>
  </si>
  <si>
    <t>محمدعدنان</t>
  </si>
  <si>
    <t>اصطلاح</t>
  </si>
  <si>
    <t>عفرين</t>
  </si>
  <si>
    <t>حفيظه</t>
  </si>
  <si>
    <t xml:space="preserve">حلب </t>
  </si>
  <si>
    <t>اسعاف</t>
  </si>
  <si>
    <t>حزرما</t>
  </si>
  <si>
    <t>فزه</t>
  </si>
  <si>
    <t>منيا</t>
  </si>
  <si>
    <t>نجيب</t>
  </si>
  <si>
    <t>خورفكان</t>
  </si>
  <si>
    <t>معلولا</t>
  </si>
  <si>
    <t xml:space="preserve">محمد سعيد </t>
  </si>
  <si>
    <t>بيت سحم</t>
  </si>
  <si>
    <t>مياسه</t>
  </si>
  <si>
    <t xml:space="preserve">ناديا </t>
  </si>
  <si>
    <t>ديرالزور</t>
  </si>
  <si>
    <t>سجيبا</t>
  </si>
  <si>
    <t>سمية</t>
  </si>
  <si>
    <t>جمال الدين</t>
  </si>
  <si>
    <t>مخيم جرمانا</t>
  </si>
  <si>
    <t xml:space="preserve">منال </t>
  </si>
  <si>
    <t>احمد مرهف</t>
  </si>
  <si>
    <t>ضحى</t>
  </si>
  <si>
    <t>صياح</t>
  </si>
  <si>
    <t>صديقه</t>
  </si>
  <si>
    <t>ممدوح</t>
  </si>
  <si>
    <t>ليبيا</t>
  </si>
  <si>
    <t xml:space="preserve">مريم </t>
  </si>
  <si>
    <t>محمد طارق</t>
  </si>
  <si>
    <t>عبدالستار</t>
  </si>
  <si>
    <t>عفيفه</t>
  </si>
  <si>
    <t>بيت شوهر</t>
  </si>
  <si>
    <t>نافلة</t>
  </si>
  <si>
    <t>الشنيه</t>
  </si>
  <si>
    <t>تحسين</t>
  </si>
  <si>
    <t>هادي</t>
  </si>
  <si>
    <t>خان شيخون</t>
  </si>
  <si>
    <t>البصيره</t>
  </si>
  <si>
    <t>أماني بوظو</t>
  </si>
  <si>
    <t xml:space="preserve">عبدو </t>
  </si>
  <si>
    <t xml:space="preserve">مازن </t>
  </si>
  <si>
    <t>منال الباشا</t>
  </si>
  <si>
    <t>حميدة</t>
  </si>
  <si>
    <t>الصورة</t>
  </si>
  <si>
    <t>صويلح</t>
  </si>
  <si>
    <t>ترياق</t>
  </si>
  <si>
    <t>سرور</t>
  </si>
  <si>
    <t>وجيهه</t>
  </si>
  <si>
    <t xml:space="preserve">فايز </t>
  </si>
  <si>
    <t>سلحب</t>
  </si>
  <si>
    <t>رسلان</t>
  </si>
  <si>
    <t xml:space="preserve">زينب </t>
  </si>
  <si>
    <t xml:space="preserve">انتصار </t>
  </si>
  <si>
    <t xml:space="preserve">داريا </t>
  </si>
  <si>
    <t>عبد الحفيظ</t>
  </si>
  <si>
    <t>عزيز</t>
  </si>
  <si>
    <t>ممتاز</t>
  </si>
  <si>
    <t>مطانيوس</t>
  </si>
  <si>
    <t>رضوي</t>
  </si>
  <si>
    <t xml:space="preserve">زياد </t>
  </si>
  <si>
    <t>حليمة</t>
  </si>
  <si>
    <t>رشديه</t>
  </si>
  <si>
    <t>وسوف</t>
  </si>
  <si>
    <t>قرمص</t>
  </si>
  <si>
    <t>أسعد</t>
  </si>
  <si>
    <t>ريف دمسق _ صيدنايا</t>
  </si>
  <si>
    <t>ايناس</t>
  </si>
  <si>
    <t>مظهر</t>
  </si>
  <si>
    <t xml:space="preserve">زبيدة </t>
  </si>
  <si>
    <t>مكرم</t>
  </si>
  <si>
    <t xml:space="preserve">ياسين </t>
  </si>
  <si>
    <t xml:space="preserve">نصر الدين </t>
  </si>
  <si>
    <t xml:space="preserve">سامر </t>
  </si>
  <si>
    <t xml:space="preserve">محمود </t>
  </si>
  <si>
    <t xml:space="preserve">نجوى </t>
  </si>
  <si>
    <t>محمد راني</t>
  </si>
  <si>
    <t>حروبي</t>
  </si>
  <si>
    <t>دبلان</t>
  </si>
  <si>
    <t>فرزت</t>
  </si>
  <si>
    <t>مريمين</t>
  </si>
  <si>
    <t xml:space="preserve">زبيده </t>
  </si>
  <si>
    <t>عسليه</t>
  </si>
  <si>
    <t>روضة</t>
  </si>
  <si>
    <t>محمد فواز</t>
  </si>
  <si>
    <t>جوزيف</t>
  </si>
  <si>
    <t>عباس</t>
  </si>
  <si>
    <t>محمد رشيد</t>
  </si>
  <si>
    <t>سهام الحسن</t>
  </si>
  <si>
    <t>هجين</t>
  </si>
  <si>
    <t>مرزوق</t>
  </si>
  <si>
    <t>بديعة</t>
  </si>
  <si>
    <t xml:space="preserve">فاطمة </t>
  </si>
  <si>
    <t>صبا</t>
  </si>
  <si>
    <t xml:space="preserve">سمير </t>
  </si>
  <si>
    <t>حلبون</t>
  </si>
  <si>
    <t>جبعدين</t>
  </si>
  <si>
    <t>التح</t>
  </si>
  <si>
    <t>سامية</t>
  </si>
  <si>
    <t>صباح ابو شامه</t>
  </si>
  <si>
    <t>زاهده</t>
  </si>
  <si>
    <t>معضاد</t>
  </si>
  <si>
    <t>الفت</t>
  </si>
  <si>
    <t>محمد مشهور</t>
  </si>
  <si>
    <t>نبك</t>
  </si>
  <si>
    <t>الكسيب</t>
  </si>
  <si>
    <t>محمد صبحي</t>
  </si>
  <si>
    <t xml:space="preserve">محمد رياض </t>
  </si>
  <si>
    <t xml:space="preserve">ادلب </t>
  </si>
  <si>
    <t>محمد منذر</t>
  </si>
  <si>
    <t>بدرية</t>
  </si>
  <si>
    <t>تبوك</t>
  </si>
  <si>
    <t xml:space="preserve">بدر </t>
  </si>
  <si>
    <t>عواد</t>
  </si>
  <si>
    <t xml:space="preserve">عيسى </t>
  </si>
  <si>
    <t>محمد زكريا</t>
  </si>
  <si>
    <t xml:space="preserve">خالد </t>
  </si>
  <si>
    <t xml:space="preserve">اليرموك </t>
  </si>
  <si>
    <t xml:space="preserve">يحيى </t>
  </si>
  <si>
    <t xml:space="preserve">سمر </t>
  </si>
  <si>
    <t>خولة</t>
  </si>
  <si>
    <t>نجمه</t>
  </si>
  <si>
    <t>محمد عبد السلام</t>
  </si>
  <si>
    <t>جومانه</t>
  </si>
  <si>
    <t>معضمية الشام</t>
  </si>
  <si>
    <t xml:space="preserve">اسماعيل </t>
  </si>
  <si>
    <t>نامر</t>
  </si>
  <si>
    <t>ايفون</t>
  </si>
  <si>
    <t xml:space="preserve">منير </t>
  </si>
  <si>
    <t xml:space="preserve">فاتن </t>
  </si>
  <si>
    <t>هلا</t>
  </si>
  <si>
    <t xml:space="preserve">صباح </t>
  </si>
  <si>
    <t xml:space="preserve">منذر </t>
  </si>
  <si>
    <t>شادية</t>
  </si>
  <si>
    <t>حسينه</t>
  </si>
  <si>
    <t>نظام</t>
  </si>
  <si>
    <t>أدهم</t>
  </si>
  <si>
    <t>المجوي</t>
  </si>
  <si>
    <t>دمشق مخيم اليرموك</t>
  </si>
  <si>
    <t>تجارة</t>
  </si>
  <si>
    <t>صناعة</t>
  </si>
  <si>
    <t>أدبي</t>
  </si>
  <si>
    <t>غير سورية</t>
  </si>
  <si>
    <t>صناعية</t>
  </si>
  <si>
    <t>فنون نسوية</t>
  </si>
  <si>
    <t>بيطرية</t>
  </si>
  <si>
    <t>الكسوه</t>
  </si>
  <si>
    <t>شرعية</t>
  </si>
  <si>
    <t>الجبه</t>
  </si>
  <si>
    <t>زراعية</t>
  </si>
  <si>
    <t>فندقية</t>
  </si>
  <si>
    <t xml:space="preserve">جرمانا </t>
  </si>
  <si>
    <t xml:space="preserve">هدى </t>
  </si>
  <si>
    <t xml:space="preserve">معرة النعمان </t>
  </si>
  <si>
    <t>رائف</t>
  </si>
  <si>
    <t>مساكن دوما</t>
  </si>
  <si>
    <t>امون</t>
  </si>
  <si>
    <t>مهنا</t>
  </si>
  <si>
    <t xml:space="preserve">احسان </t>
  </si>
  <si>
    <t>لطيفة</t>
  </si>
  <si>
    <t>حنيفه</t>
  </si>
  <si>
    <t>حمدان</t>
  </si>
  <si>
    <t>احمد قرصيفي</t>
  </si>
  <si>
    <t>امل الدريكيش</t>
  </si>
  <si>
    <t>ايمان حللي</t>
  </si>
  <si>
    <t>جبران ديوب</t>
  </si>
  <si>
    <t>حيان جريكوس</t>
  </si>
  <si>
    <t>دعاء ايزولي</t>
  </si>
  <si>
    <t>ضرار الخيرات</t>
  </si>
  <si>
    <t xml:space="preserve">عبد القادر جراح </t>
  </si>
  <si>
    <t xml:space="preserve">عبد الناصر عرفات </t>
  </si>
  <si>
    <t>عدي الديب</t>
  </si>
  <si>
    <t xml:space="preserve">علاء الدين دهان </t>
  </si>
  <si>
    <t>لين زين الدين</t>
  </si>
  <si>
    <t>ماهر شيخ الارض</t>
  </si>
  <si>
    <t xml:space="preserve">معتز ابو رشيد </t>
  </si>
  <si>
    <t xml:space="preserve">نجلاء الجوجو </t>
  </si>
  <si>
    <t>نور عايش</t>
  </si>
  <si>
    <t>نور يونس</t>
  </si>
  <si>
    <t>احلام النجار</t>
  </si>
  <si>
    <t>الاء هنا</t>
  </si>
  <si>
    <t xml:space="preserve">حسين منصور </t>
  </si>
  <si>
    <t xml:space="preserve">ريم جمعه </t>
  </si>
  <si>
    <t>عبد الودود ملك</t>
  </si>
  <si>
    <t>علي السعود</t>
  </si>
  <si>
    <t>عمران الهندي</t>
  </si>
  <si>
    <t xml:space="preserve">فراس البزرة </t>
  </si>
  <si>
    <t xml:space="preserve">لارا كاباديان </t>
  </si>
  <si>
    <t>لينا اليونس</t>
  </si>
  <si>
    <t>مرام محمد</t>
  </si>
  <si>
    <t xml:space="preserve">هديل شعلان </t>
  </si>
  <si>
    <t xml:space="preserve">هشام قاسو </t>
  </si>
  <si>
    <t>علا ابوزخم</t>
  </si>
  <si>
    <t>أحمد البيش</t>
  </si>
  <si>
    <t>اناس سنوبر</t>
  </si>
  <si>
    <t>اياس قبلاوي</t>
  </si>
  <si>
    <t>بشار حمادة</t>
  </si>
  <si>
    <t>رنيم اسماعيل</t>
  </si>
  <si>
    <t xml:space="preserve">ريتا يوسف </t>
  </si>
  <si>
    <t>زهور كنعان</t>
  </si>
  <si>
    <t>سماء حجازي</t>
  </si>
  <si>
    <t>شذا فضول</t>
  </si>
  <si>
    <t xml:space="preserve">عروه الجاسم العبيد </t>
  </si>
  <si>
    <t>عمار حماده</t>
  </si>
  <si>
    <t xml:space="preserve">محمد الحداد </t>
  </si>
  <si>
    <t>محمد الصليبي</t>
  </si>
  <si>
    <t>محمد مرهج</t>
  </si>
  <si>
    <t>محمد يزن رحمون</t>
  </si>
  <si>
    <t>هادي غانم</t>
  </si>
  <si>
    <t>باسل الفقير</t>
  </si>
  <si>
    <t>فايزه الهادي</t>
  </si>
  <si>
    <t>واجب الدرزي</t>
  </si>
  <si>
    <t>احمد شيخ نجيب</t>
  </si>
  <si>
    <t xml:space="preserve">آلاء كل </t>
  </si>
  <si>
    <t>بهاء الحجل</t>
  </si>
  <si>
    <t>ثناء جبور</t>
  </si>
  <si>
    <t xml:space="preserve">جاسم السميط </t>
  </si>
  <si>
    <t>حسن غالي</t>
  </si>
  <si>
    <t>خليل ادريس</t>
  </si>
  <si>
    <t>دعاء ترعاني</t>
  </si>
  <si>
    <t>ديمه المنجد</t>
  </si>
  <si>
    <t>رقيا حمدان</t>
  </si>
  <si>
    <t>ريم الشديدي</t>
  </si>
  <si>
    <t>عبد الرحمن خطاب شهله</t>
  </si>
  <si>
    <t>عروه القصير</t>
  </si>
  <si>
    <t>علاء الدين عزوز</t>
  </si>
  <si>
    <t>علي نور الدين</t>
  </si>
  <si>
    <t xml:space="preserve">فاطمة عبد الخالق </t>
  </si>
  <si>
    <t xml:space="preserve">مؤيد دغمش </t>
  </si>
  <si>
    <t>محمد أيمن شيخ الأرض</t>
  </si>
  <si>
    <t>نور النحاس</t>
  </si>
  <si>
    <t>هبه التكريتي</t>
  </si>
  <si>
    <t>ياسر ابو اذان</t>
  </si>
  <si>
    <t>يزن الكيالي</t>
  </si>
  <si>
    <t>يزن صالح</t>
  </si>
  <si>
    <t>يمان حجازي</t>
  </si>
  <si>
    <t>منار الباش</t>
  </si>
  <si>
    <t>احمد الميداني</t>
  </si>
  <si>
    <t>اسامه القاضي</t>
  </si>
  <si>
    <t>اسماء رسلان</t>
  </si>
  <si>
    <t>إياد العرجاوي</t>
  </si>
  <si>
    <t>آلاء البشاش</t>
  </si>
  <si>
    <t>احمد الحموي</t>
  </si>
  <si>
    <t>حسان الصليبي</t>
  </si>
  <si>
    <t>حمده خلوف</t>
  </si>
  <si>
    <t>حنين زغيب</t>
  </si>
  <si>
    <t>خالد الشريف</t>
  </si>
  <si>
    <t>خلود بيطار</t>
  </si>
  <si>
    <t xml:space="preserve">ربى الحلبي </t>
  </si>
  <si>
    <t>رهف ابو عيشه</t>
  </si>
  <si>
    <t>روان نداف</t>
  </si>
  <si>
    <t xml:space="preserve">ضحى الغنيمي الميداني </t>
  </si>
  <si>
    <t>ظافر غالي</t>
  </si>
  <si>
    <t>عبد الرزاق الجزيري</t>
  </si>
  <si>
    <t>عبد الله البيطار</t>
  </si>
  <si>
    <t>علاء قاووق</t>
  </si>
  <si>
    <t>علي الشمالي</t>
  </si>
  <si>
    <t>عمر ابوحوش</t>
  </si>
  <si>
    <t>فادي ابوسمرة</t>
  </si>
  <si>
    <t>فادي الحسن</t>
  </si>
  <si>
    <t xml:space="preserve">فارس مرعي </t>
  </si>
  <si>
    <t>لؤي الحمصي</t>
  </si>
  <si>
    <t>مأمون يونس</t>
  </si>
  <si>
    <t>مجد كلبون</t>
  </si>
  <si>
    <t>محمد ابو زرار</t>
  </si>
  <si>
    <t>محمد عبد الرحيم الرفاعي</t>
  </si>
  <si>
    <t>محمد قريشي</t>
  </si>
  <si>
    <t>محمد معقده</t>
  </si>
  <si>
    <t xml:space="preserve">محمد يزن الظفري </t>
  </si>
  <si>
    <t>محمد يسر الصواف</t>
  </si>
  <si>
    <t>محمد طلال البني</t>
  </si>
  <si>
    <t>معاذ الحمصي</t>
  </si>
  <si>
    <t>معاذ زين</t>
  </si>
  <si>
    <t>معتز عبدالعال</t>
  </si>
  <si>
    <t>نور الشمص</t>
  </si>
  <si>
    <t xml:space="preserve">نور محمد برو </t>
  </si>
  <si>
    <t>يزن الدكاك</t>
  </si>
  <si>
    <t>يسرى الحماده</t>
  </si>
  <si>
    <t>احمد حيدر</t>
  </si>
  <si>
    <t>حسن عبيد</t>
  </si>
  <si>
    <t xml:space="preserve">رائد بكرو </t>
  </si>
  <si>
    <t>سهر عرموش</t>
  </si>
  <si>
    <t>نرمين حسن</t>
  </si>
  <si>
    <t>ايه الجبه</t>
  </si>
  <si>
    <t>احمد قطب</t>
  </si>
  <si>
    <t>ابراهيم شحرور</t>
  </si>
  <si>
    <t xml:space="preserve">احمد الاحمد </t>
  </si>
  <si>
    <t>احمد الزوربا</t>
  </si>
  <si>
    <t>احمد جوجه</t>
  </si>
  <si>
    <t>احمد عودة</t>
  </si>
  <si>
    <t>احمد محمد حمدو قصر</t>
  </si>
  <si>
    <t>اسامه نجار</t>
  </si>
  <si>
    <t>اكرام العزي</t>
  </si>
  <si>
    <t>الليث ادريبي</t>
  </si>
  <si>
    <t>الياس طنوس</t>
  </si>
  <si>
    <t>الياس اندراوس</t>
  </si>
  <si>
    <t xml:space="preserve">امال الغزالي </t>
  </si>
  <si>
    <t>اماني الاسماعيل</t>
  </si>
  <si>
    <t>أماني زخور</t>
  </si>
  <si>
    <t>امين عبد الحفيظ</t>
  </si>
  <si>
    <t xml:space="preserve">انس لا لا </t>
  </si>
  <si>
    <t>انس نشواتي</t>
  </si>
  <si>
    <t>ايمان غازي</t>
  </si>
  <si>
    <t>أيمن الرفاعي</t>
  </si>
  <si>
    <t>ايناس الناصر</t>
  </si>
  <si>
    <t>أية حجازي</t>
  </si>
  <si>
    <t xml:space="preserve">ايهم قباني </t>
  </si>
  <si>
    <t xml:space="preserve"> بتول الحشى</t>
  </si>
  <si>
    <t>بثينه حجيج</t>
  </si>
  <si>
    <t xml:space="preserve">بشر شموط </t>
  </si>
  <si>
    <t>جمال جمال الدين</t>
  </si>
  <si>
    <t>جودي العظم</t>
  </si>
  <si>
    <t>حسان عبود</t>
  </si>
  <si>
    <t>حسن عبد الرزاق</t>
  </si>
  <si>
    <t>حمزة الحمصي الطويل</t>
  </si>
  <si>
    <t>حنان شاهين</t>
  </si>
  <si>
    <t>خالد عثمان</t>
  </si>
  <si>
    <t>خديجة حاج جمعه</t>
  </si>
  <si>
    <t>خلدون النبكي</t>
  </si>
  <si>
    <t>خلود حلوم</t>
  </si>
  <si>
    <t>دانا النحاس</t>
  </si>
  <si>
    <t>دانة حوراني</t>
  </si>
  <si>
    <t>دانة الحرستاني</t>
  </si>
  <si>
    <t xml:space="preserve">دعاء الفرواتي </t>
  </si>
  <si>
    <t>دنيا شقفه</t>
  </si>
  <si>
    <t>ديانا العودة</t>
  </si>
  <si>
    <t>راما البصال</t>
  </si>
  <si>
    <t>رائد  حمدو</t>
  </si>
  <si>
    <t>رغد صباغ</t>
  </si>
  <si>
    <t xml:space="preserve">رغد غنام </t>
  </si>
  <si>
    <t>رهف الدروبي</t>
  </si>
  <si>
    <t>روان الامعري</t>
  </si>
  <si>
    <t>رؤىالعليان</t>
  </si>
  <si>
    <t>ريم ابو حسن</t>
  </si>
  <si>
    <t>ساني فروج</t>
  </si>
  <si>
    <t>سلامه كحال</t>
  </si>
  <si>
    <t>سماح طالب</t>
  </si>
  <si>
    <t>سنا البعلي</t>
  </si>
  <si>
    <t>سهام يازجي</t>
  </si>
  <si>
    <t>سوزان عبلا</t>
  </si>
  <si>
    <t xml:space="preserve">شادي غانم </t>
  </si>
  <si>
    <t>شام حورية</t>
  </si>
  <si>
    <t xml:space="preserve">عبد الرحمن المصري </t>
  </si>
  <si>
    <t>عبد الرحمن شمايط</t>
  </si>
  <si>
    <t>عبد الله مبارك</t>
  </si>
  <si>
    <t>عبد الله موسى</t>
  </si>
  <si>
    <t xml:space="preserve">عزت حكواتي </t>
  </si>
  <si>
    <t>عصام دقماق</t>
  </si>
  <si>
    <t>عصمت يباس</t>
  </si>
  <si>
    <t>علاء الدين الحلبي</t>
  </si>
  <si>
    <t>علاء الدين الغفير</t>
  </si>
  <si>
    <t>علياء يونس</t>
  </si>
  <si>
    <t>عماد حنيفة</t>
  </si>
  <si>
    <t>عمر رجب بك</t>
  </si>
  <si>
    <t>عمر عبد الدائم</t>
  </si>
  <si>
    <t>عهد القاسم</t>
  </si>
  <si>
    <t>غفران عبد المجيد</t>
  </si>
  <si>
    <t>غيث حبي</t>
  </si>
  <si>
    <t>فراس السيمجي</t>
  </si>
  <si>
    <t>كنانة نجار</t>
  </si>
  <si>
    <t xml:space="preserve">لبنى كردي </t>
  </si>
  <si>
    <t>لبنى ياسين دلكو</t>
  </si>
  <si>
    <t>ماهر سليمان</t>
  </si>
  <si>
    <t xml:space="preserve">محمد عوض </t>
  </si>
  <si>
    <t>محمدالافغاني</t>
  </si>
  <si>
    <t>محمد النن</t>
  </si>
  <si>
    <t>محمد تمام العمر</t>
  </si>
  <si>
    <t>محمد حمده</t>
  </si>
  <si>
    <t>محمد عباده جبان</t>
  </si>
  <si>
    <t>محمد فراس الرفاعي</t>
  </si>
  <si>
    <t>محمد معاذ الحلبي</t>
  </si>
  <si>
    <t>محمد معروف</t>
  </si>
  <si>
    <t xml:space="preserve">محمد مؤمن بقاعي </t>
  </si>
  <si>
    <t>محمد هلال الزيات</t>
  </si>
  <si>
    <t xml:space="preserve">مريم سكر </t>
  </si>
  <si>
    <t>معاذ ابو ضاهر</t>
  </si>
  <si>
    <t>معاذ الموازيني</t>
  </si>
  <si>
    <t>منتصر العسل</t>
  </si>
  <si>
    <t>منى أبو آذان</t>
  </si>
  <si>
    <t>منى مدور</t>
  </si>
  <si>
    <t>مها عبد الرسول</t>
  </si>
  <si>
    <t>مها نجار</t>
  </si>
  <si>
    <t xml:space="preserve">مؤيد حجير </t>
  </si>
  <si>
    <t>مياس حبي</t>
  </si>
  <si>
    <t>ميديا حسين</t>
  </si>
  <si>
    <t>ميساء الدخيل</t>
  </si>
  <si>
    <t>ميساء نظر</t>
  </si>
  <si>
    <t>ميسم سلامه</t>
  </si>
  <si>
    <t xml:space="preserve">ميسم قطيفاني </t>
  </si>
  <si>
    <t>ناجي ابراهيم</t>
  </si>
  <si>
    <t>نجوان كوكش</t>
  </si>
  <si>
    <t>نذير ابو النصر</t>
  </si>
  <si>
    <t xml:space="preserve">نورالدين الحمزاوي </t>
  </si>
  <si>
    <t>نور الهندي</t>
  </si>
  <si>
    <t>نورهان صندوق</t>
  </si>
  <si>
    <t>هبة زاهر</t>
  </si>
  <si>
    <t>هديل جمول</t>
  </si>
  <si>
    <t>هلا بزره</t>
  </si>
  <si>
    <t>هلا منصور</t>
  </si>
  <si>
    <t>همسه حرب</t>
  </si>
  <si>
    <t>هيا الأسمر</t>
  </si>
  <si>
    <t>هيا الملقي</t>
  </si>
  <si>
    <t>وجدان عبد القادر</t>
  </si>
  <si>
    <t>ورود طريش</t>
  </si>
  <si>
    <t>وزنه سكيكر</t>
  </si>
  <si>
    <t>ولاء عبسي</t>
  </si>
  <si>
    <t xml:space="preserve">يارا موشلي </t>
  </si>
  <si>
    <t>ياسر السيداه</t>
  </si>
  <si>
    <t>ياسين مكي</t>
  </si>
  <si>
    <t xml:space="preserve">يمن الطحان </t>
  </si>
  <si>
    <t>بتول الخوري</t>
  </si>
  <si>
    <t>رنين عتال</t>
  </si>
  <si>
    <t>سميرة سمعان</t>
  </si>
  <si>
    <t>عماد حميدي</t>
  </si>
  <si>
    <t>غنى النابلسي</t>
  </si>
  <si>
    <t>فيفيان ضومط</t>
  </si>
  <si>
    <t>محمد خير نفيسه</t>
  </si>
  <si>
    <t>محمد ممدوح حريري</t>
  </si>
  <si>
    <t xml:space="preserve">نور درويش </t>
  </si>
  <si>
    <t>طلال زينه</t>
  </si>
  <si>
    <t>هلا العسلي</t>
  </si>
  <si>
    <t>علي عساف</t>
  </si>
  <si>
    <t>رنا اليبرودي</t>
  </si>
  <si>
    <t>عهد الكبة</t>
  </si>
  <si>
    <t>غالية غنام</t>
  </si>
  <si>
    <t>محمد تيسير غنام</t>
  </si>
  <si>
    <t>أحمد الارنب</t>
  </si>
  <si>
    <t>احمد تقلس</t>
  </si>
  <si>
    <t>احمد تقوى</t>
  </si>
  <si>
    <t>احمد حبقه</t>
  </si>
  <si>
    <t>أحمد دياب</t>
  </si>
  <si>
    <t>احمد كنعان</t>
  </si>
  <si>
    <t>اريج طرابيه</t>
  </si>
  <si>
    <t>اسماعيل  زينو</t>
  </si>
  <si>
    <t>اسيا الدياب</t>
  </si>
  <si>
    <t>الاء ابو زيد</t>
  </si>
  <si>
    <t>الاء الداودي</t>
  </si>
  <si>
    <t>الاء الزهري</t>
  </si>
  <si>
    <t>آلاء المعلم</t>
  </si>
  <si>
    <t>الاء زيتون</t>
  </si>
  <si>
    <t>ألاء ضاهر</t>
  </si>
  <si>
    <t>امل شلغين</t>
  </si>
  <si>
    <t>أميرة الرز</t>
  </si>
  <si>
    <t>انس سليق</t>
  </si>
  <si>
    <t>أنسام الخطيب</t>
  </si>
  <si>
    <t>ايه المولى</t>
  </si>
  <si>
    <t>ايهم عماشة</t>
  </si>
  <si>
    <t>بشرى درويش</t>
  </si>
  <si>
    <t>تهاني دعبول</t>
  </si>
  <si>
    <t>جمال حمدان</t>
  </si>
  <si>
    <t>جوان الشاهين</t>
  </si>
  <si>
    <t>حسين غالي</t>
  </si>
  <si>
    <t>حنان المصري</t>
  </si>
  <si>
    <t xml:space="preserve">خالد الساعاتي </t>
  </si>
  <si>
    <t>خزامى عبدالباقي</t>
  </si>
  <si>
    <t>دعاء بوتيه</t>
  </si>
  <si>
    <t>ديانا ملاك</t>
  </si>
  <si>
    <t>رؤى الكرش</t>
  </si>
  <si>
    <t>راشد أبو راشد</t>
  </si>
  <si>
    <t>راما عمار</t>
  </si>
  <si>
    <t>راما قمر</t>
  </si>
  <si>
    <t xml:space="preserve">ربى عبد السلام </t>
  </si>
  <si>
    <t xml:space="preserve">رزان طبوش </t>
  </si>
  <si>
    <t>رهام شمشوم</t>
  </si>
  <si>
    <t xml:space="preserve">روان حيدر </t>
  </si>
  <si>
    <t>روان مسلم</t>
  </si>
  <si>
    <t>رياض عنتر</t>
  </si>
  <si>
    <t>زكوان جاموس</t>
  </si>
  <si>
    <t>زهراء النوري</t>
  </si>
  <si>
    <t>زهور بدور</t>
  </si>
  <si>
    <t>زياد الحلبي</t>
  </si>
  <si>
    <t>زينة خوري</t>
  </si>
  <si>
    <t>ساره الدرا</t>
  </si>
  <si>
    <t>سدرا البزرة</t>
  </si>
  <si>
    <t>سلام شامية</t>
  </si>
  <si>
    <t>سلمى طرابلسي</t>
  </si>
  <si>
    <t xml:space="preserve">سماح الحتاوي </t>
  </si>
  <si>
    <t>شجون الغصين</t>
  </si>
  <si>
    <t>صفاء الشوفي</t>
  </si>
  <si>
    <t>صهباء الحسن</t>
  </si>
  <si>
    <t xml:space="preserve">ضياء مخلوطه </t>
  </si>
  <si>
    <t>عازار ابوزخم</t>
  </si>
  <si>
    <t>عاصم نور الدين</t>
  </si>
  <si>
    <t>عباس فارس</t>
  </si>
  <si>
    <t>عبد الرزاق الشيخ سليمان</t>
  </si>
  <si>
    <t xml:space="preserve">عبد الله السيد عبيد </t>
  </si>
  <si>
    <t>عبد الرحمن الشحرور</t>
  </si>
  <si>
    <t>عبد الرزاق الحاج احمد الشطيحي</t>
  </si>
  <si>
    <t>عبدو خريس</t>
  </si>
  <si>
    <t xml:space="preserve">عبير بريك هندي </t>
  </si>
  <si>
    <t>عدنان ساري الشمري</t>
  </si>
  <si>
    <t>عدي القرن</t>
  </si>
  <si>
    <t>علاء ابو شبلي</t>
  </si>
  <si>
    <t>علاء الاسدي</t>
  </si>
  <si>
    <t>علاء الدين وزه</t>
  </si>
  <si>
    <t>علاء سعد</t>
  </si>
  <si>
    <t>علاء قبلاوي</t>
  </si>
  <si>
    <t>علي ابوتركي</t>
  </si>
  <si>
    <t>عماد الدين الاغبر</t>
  </si>
  <si>
    <t>عمار بوكلي حسن</t>
  </si>
  <si>
    <t>عمار سلطان</t>
  </si>
  <si>
    <t>عمر خلوف</t>
  </si>
  <si>
    <t>عمر شاهين</t>
  </si>
  <si>
    <t>غيداء عمايري</t>
  </si>
  <si>
    <t>فاتن غصون</t>
  </si>
  <si>
    <t>قمر عقيل</t>
  </si>
  <si>
    <t>كمال قطناني</t>
  </si>
  <si>
    <t>كندا حسين</t>
  </si>
  <si>
    <t>لما غانم</t>
  </si>
  <si>
    <t>لمى صارجي</t>
  </si>
  <si>
    <t>لين سخني</t>
  </si>
  <si>
    <t>ماريا الرمحين</t>
  </si>
  <si>
    <t>ماريان الزورق</t>
  </si>
  <si>
    <t>ماريه الحنبلي</t>
  </si>
  <si>
    <t xml:space="preserve">مالك طلي </t>
  </si>
  <si>
    <t>محمد الجاموس</t>
  </si>
  <si>
    <t>محمد الخليف</t>
  </si>
  <si>
    <t>محمد أبي دعبول</t>
  </si>
  <si>
    <t>محمد براء ابو حرب</t>
  </si>
  <si>
    <t>محمد جواد</t>
  </si>
  <si>
    <t>محمد رامي نخال</t>
  </si>
  <si>
    <t>محمد سامر المرادني</t>
  </si>
  <si>
    <t>محمد سامر نوفل</t>
  </si>
  <si>
    <t>محمد علاء السبع</t>
  </si>
  <si>
    <t xml:space="preserve">محمد عمر الخضري </t>
  </si>
  <si>
    <t>محمد فراس الخطيب</t>
  </si>
  <si>
    <t>محمد مهند زعويط</t>
  </si>
  <si>
    <t>محمد هشام شوشرة</t>
  </si>
  <si>
    <t>محمد وسام صبح</t>
  </si>
  <si>
    <t>محمد أمين اليوسف</t>
  </si>
  <si>
    <t>محمد حسن حداد</t>
  </si>
  <si>
    <t>محمد علي قورقماز</t>
  </si>
  <si>
    <t>محمد هادي قطاش</t>
  </si>
  <si>
    <t xml:space="preserve">محمود العلي </t>
  </si>
  <si>
    <t>مرح جبور</t>
  </si>
  <si>
    <t xml:space="preserve">مروان عاصي </t>
  </si>
  <si>
    <t>مروه الترك</t>
  </si>
  <si>
    <t>مطانس سلوم</t>
  </si>
  <si>
    <t>منال الناصر</t>
  </si>
  <si>
    <t>منصور نصر</t>
  </si>
  <si>
    <t>منهل حموده</t>
  </si>
  <si>
    <t>مهاب التجار</t>
  </si>
  <si>
    <t>موسى حسين</t>
  </si>
  <si>
    <t>نذير حصري</t>
  </si>
  <si>
    <t>نزار خولي</t>
  </si>
  <si>
    <t>نسرين حموده</t>
  </si>
  <si>
    <t>نهى السالم</t>
  </si>
  <si>
    <t>نوران علي</t>
  </si>
  <si>
    <t xml:space="preserve">هبة الشربجي </t>
  </si>
  <si>
    <t xml:space="preserve">هبة الله اللبني </t>
  </si>
  <si>
    <t>هلا شحاده</t>
  </si>
  <si>
    <t>وائل المحاميد</t>
  </si>
  <si>
    <t>وائل قاسم</t>
  </si>
  <si>
    <t>وسام طبيخ</t>
  </si>
  <si>
    <t>وسيم صفايا</t>
  </si>
  <si>
    <t xml:space="preserve">محمد نزار شرشار </t>
  </si>
  <si>
    <t>باسل القاسم</t>
  </si>
  <si>
    <t>احمد الرفاعي</t>
  </si>
  <si>
    <t xml:space="preserve">رغد النجار </t>
  </si>
  <si>
    <t>لما عرابي</t>
  </si>
  <si>
    <t xml:space="preserve">ابراهيم فروج </t>
  </si>
  <si>
    <t xml:space="preserve">محمد منصور </t>
  </si>
  <si>
    <t>محسن الرعيدي</t>
  </si>
  <si>
    <t>ولاء القادري</t>
  </si>
  <si>
    <t xml:space="preserve">ابتسام الحامضة </t>
  </si>
  <si>
    <t>ابي الكنج</t>
  </si>
  <si>
    <t>احمد ابو سمره</t>
  </si>
  <si>
    <t xml:space="preserve">احمد الحسن </t>
  </si>
  <si>
    <t>احمد الدغلي</t>
  </si>
  <si>
    <t>احمد الذياب</t>
  </si>
  <si>
    <t>احمد السبسبي</t>
  </si>
  <si>
    <t>احمد الغزالي</t>
  </si>
  <si>
    <t>احمد المرادني</t>
  </si>
  <si>
    <t>احمد برغله</t>
  </si>
  <si>
    <t>أحمد راجحة</t>
  </si>
  <si>
    <t>احمد زين حموش</t>
  </si>
  <si>
    <t>احمد كيكي</t>
  </si>
  <si>
    <t>اسراء غنيم</t>
  </si>
  <si>
    <t>اسيمه عماد</t>
  </si>
  <si>
    <t>أغيد صندوق</t>
  </si>
  <si>
    <t>أغيد قدور</t>
  </si>
  <si>
    <t>آلاء تخترونجي</t>
  </si>
  <si>
    <t>الاء شيبان</t>
  </si>
  <si>
    <t>آلاء كواره</t>
  </si>
  <si>
    <t>الياس الشاوي</t>
  </si>
  <si>
    <t xml:space="preserve">اليسار مصطفى </t>
  </si>
  <si>
    <t xml:space="preserve">اماني الكناكري </t>
  </si>
  <si>
    <t xml:space="preserve">اماني تمراز </t>
  </si>
  <si>
    <t>امل حواصلي</t>
  </si>
  <si>
    <t>انس كمون</t>
  </si>
  <si>
    <t>ايليان جرجس</t>
  </si>
  <si>
    <t>ايمان السبيني</t>
  </si>
  <si>
    <t xml:space="preserve">إيمان بريكان </t>
  </si>
  <si>
    <t>ايناس التكريتي</t>
  </si>
  <si>
    <t xml:space="preserve">ايه الدراكي </t>
  </si>
  <si>
    <t>اسماء علي</t>
  </si>
  <si>
    <t>باسل القصار</t>
  </si>
  <si>
    <t>بتول شمام</t>
  </si>
  <si>
    <t xml:space="preserve">بدر الزهراء </t>
  </si>
  <si>
    <t>براء عبد الحق</t>
  </si>
  <si>
    <t>بشار الأحمد</t>
  </si>
  <si>
    <t>بشار فياض</t>
  </si>
  <si>
    <t>بهجت بغدان</t>
  </si>
  <si>
    <t xml:space="preserve">تمارة عز الدين </t>
  </si>
  <si>
    <t>ثائر حمدان</t>
  </si>
  <si>
    <t>جهين دخان</t>
  </si>
  <si>
    <t xml:space="preserve">جورج حاماتي </t>
  </si>
  <si>
    <t>جوزفين اصطفان</t>
  </si>
  <si>
    <t>جيسيكا الجط</t>
  </si>
  <si>
    <t xml:space="preserve">حسام الاشقر </t>
  </si>
  <si>
    <t>حسان عزيزة</t>
  </si>
  <si>
    <t>حسناء الزعيم</t>
  </si>
  <si>
    <t>حنان الحلواني</t>
  </si>
  <si>
    <t>حنان الخباز</t>
  </si>
  <si>
    <t>حيدر حيدر</t>
  </si>
  <si>
    <t>خالد العبدالله</t>
  </si>
  <si>
    <t>خالد حسين</t>
  </si>
  <si>
    <t>خالد دلة</t>
  </si>
  <si>
    <t>خلدون الحمد</t>
  </si>
  <si>
    <t>خولة كنج</t>
  </si>
  <si>
    <t>دانة حمادة</t>
  </si>
  <si>
    <t xml:space="preserve">دانية الموصلي </t>
  </si>
  <si>
    <t>دعاء جنباز</t>
  </si>
  <si>
    <t>دعاء خليلي</t>
  </si>
  <si>
    <t>ديانا الكردي</t>
  </si>
  <si>
    <t xml:space="preserve">راما السبيناتي </t>
  </si>
  <si>
    <t>رامي حسني</t>
  </si>
  <si>
    <t>رامي عمورة</t>
  </si>
  <si>
    <t>رانيا القوتلي</t>
  </si>
  <si>
    <t>ربا الخاني</t>
  </si>
  <si>
    <t>ربى الشريحي</t>
  </si>
  <si>
    <t>ربا فرنسيس</t>
  </si>
  <si>
    <t>ربال تفيحه</t>
  </si>
  <si>
    <t>رشيد الكصيري</t>
  </si>
  <si>
    <t>رغيد الصبان</t>
  </si>
  <si>
    <t>رلا فرحات</t>
  </si>
  <si>
    <t>رنا الحسين</t>
  </si>
  <si>
    <t>رنا الورعه</t>
  </si>
  <si>
    <t>رنا عبدون</t>
  </si>
  <si>
    <t>رنيم سعيد</t>
  </si>
  <si>
    <t>رنيم مقصود</t>
  </si>
  <si>
    <t xml:space="preserve">رهام غنام </t>
  </si>
  <si>
    <t>رهام مسكون</t>
  </si>
  <si>
    <t>رهف جحا</t>
  </si>
  <si>
    <t>رهف يونس</t>
  </si>
  <si>
    <t>روءه بركه</t>
  </si>
  <si>
    <t>روان العيسى</t>
  </si>
  <si>
    <t>روان قربي</t>
  </si>
  <si>
    <t>روان قضماني</t>
  </si>
  <si>
    <t>روجيه حاماتي</t>
  </si>
  <si>
    <t xml:space="preserve">روزان جاموس </t>
  </si>
  <si>
    <t>رولا سكر</t>
  </si>
  <si>
    <t>ريم محلي</t>
  </si>
  <si>
    <t>زين العابدين سالم</t>
  </si>
  <si>
    <t>زينب موسى</t>
  </si>
  <si>
    <t>سارة الحبش</t>
  </si>
  <si>
    <t>ساره المصري</t>
  </si>
  <si>
    <t>سامر وانلي</t>
  </si>
  <si>
    <t>سائر السلامه</t>
  </si>
  <si>
    <t>سدير انجو</t>
  </si>
  <si>
    <t>سعاد ميقري</t>
  </si>
  <si>
    <t>سماح يوسف</t>
  </si>
  <si>
    <t xml:space="preserve">سمر العبد </t>
  </si>
  <si>
    <t>سناء الحبش</t>
  </si>
  <si>
    <t>سنا دياب</t>
  </si>
  <si>
    <t>سها كف الغزال</t>
  </si>
  <si>
    <t xml:space="preserve">سهاد الزعبي </t>
  </si>
  <si>
    <t>سيترين شعار</t>
  </si>
  <si>
    <t>سيما خير الله</t>
  </si>
  <si>
    <t>شادي جعفر</t>
  </si>
  <si>
    <t>شيراز شنان</t>
  </si>
  <si>
    <t>شيماء حاكمه</t>
  </si>
  <si>
    <t>ضحى الزيلع</t>
  </si>
  <si>
    <t>ضحى الغضبان</t>
  </si>
  <si>
    <t>طارق العطار</t>
  </si>
  <si>
    <t>طالب المصري</t>
  </si>
  <si>
    <t>عاصم السيد</t>
  </si>
  <si>
    <t>عباده حاج عبد الرحمن</t>
  </si>
  <si>
    <t xml:space="preserve">عبد الرحمن الغراوي </t>
  </si>
  <si>
    <t>عبد الرحمن القطيفاني</t>
  </si>
  <si>
    <t xml:space="preserve">عبد الرحمن المسالخي </t>
  </si>
  <si>
    <t>عبد العزيز القطان</t>
  </si>
  <si>
    <t>عبد اللطيف الميداني</t>
  </si>
  <si>
    <t>عبد الرحمن حلواني</t>
  </si>
  <si>
    <t>عبد الله المحمد</t>
  </si>
  <si>
    <t>عبد الله اوصمان</t>
  </si>
  <si>
    <t>علا الحلو</t>
  </si>
  <si>
    <t>علا نعوم</t>
  </si>
  <si>
    <t>علاء الدين ترك</t>
  </si>
  <si>
    <t>علاء الدين الزعيم</t>
  </si>
  <si>
    <t>علي حمده</t>
  </si>
  <si>
    <t>عماد الدين حسب الله</t>
  </si>
  <si>
    <t>عمر العنيد</t>
  </si>
  <si>
    <t>عمر عياش</t>
  </si>
  <si>
    <t>عمرو فاكهاني</t>
  </si>
  <si>
    <t>غفران الغنام</t>
  </si>
  <si>
    <t xml:space="preserve">غيثاء حمد الخطيب </t>
  </si>
  <si>
    <t>غيداء العيد</t>
  </si>
  <si>
    <t xml:space="preserve">فاتن قاسم </t>
  </si>
  <si>
    <t>فادي حمد</t>
  </si>
  <si>
    <t>فاطمة الاغبر</t>
  </si>
  <si>
    <t>فياض الحسن المحمد</t>
  </si>
  <si>
    <t>فياض زيتون</t>
  </si>
  <si>
    <t>قاسم الزعبي</t>
  </si>
  <si>
    <t>قمر الحجار</t>
  </si>
  <si>
    <t xml:space="preserve">كارولين يوسف </t>
  </si>
  <si>
    <t xml:space="preserve">كنان الحمصي </t>
  </si>
  <si>
    <t>كندة حيدر</t>
  </si>
  <si>
    <t>لجين زهر</t>
  </si>
  <si>
    <t>لما علي</t>
  </si>
  <si>
    <t xml:space="preserve">لمامليكة </t>
  </si>
  <si>
    <t>لورين حامد</t>
  </si>
  <si>
    <t>لين محمح</t>
  </si>
  <si>
    <t xml:space="preserve">مارلين كوركيس </t>
  </si>
  <si>
    <t>ماري زينو</t>
  </si>
  <si>
    <t>مانيا عقل</t>
  </si>
  <si>
    <t>ماهر الزير</t>
  </si>
  <si>
    <t>ماوى الحاج علي</t>
  </si>
  <si>
    <t>مجد الخياط</t>
  </si>
  <si>
    <t>مجد دردر</t>
  </si>
  <si>
    <t xml:space="preserve">مجدهزيم </t>
  </si>
  <si>
    <t>محمد الفاضل</t>
  </si>
  <si>
    <t>محمد اليوسف</t>
  </si>
  <si>
    <t>محمد اسماعيل الشياح</t>
  </si>
  <si>
    <t>محمد حمودي</t>
  </si>
  <si>
    <t>محمد خطاب</t>
  </si>
  <si>
    <t>محمد ماهر الطاغوس</t>
  </si>
  <si>
    <t xml:space="preserve">محمد معاذ المزور </t>
  </si>
  <si>
    <t>محمد منصور</t>
  </si>
  <si>
    <t>محمد موفق اللحام</t>
  </si>
  <si>
    <t>محمد هشام تميم</t>
  </si>
  <si>
    <t>محمد ابمن المهايني</t>
  </si>
  <si>
    <t>محمد بشار شحادة</t>
  </si>
  <si>
    <t>محمد صياح ماميش</t>
  </si>
  <si>
    <t>محمد عدنان النحلاوي</t>
  </si>
  <si>
    <t>محمد علاء القباني</t>
  </si>
  <si>
    <t>محمد مؤمن البيبي</t>
  </si>
  <si>
    <t>محمد يزن محمد</t>
  </si>
  <si>
    <t>محمود جابر</t>
  </si>
  <si>
    <t>مروى محفوظ</t>
  </si>
  <si>
    <t>مزنة الاختيار</t>
  </si>
  <si>
    <t>مصطفى مقدح</t>
  </si>
  <si>
    <t>معاذ الداود</t>
  </si>
  <si>
    <t>منذر الغفير</t>
  </si>
  <si>
    <t>مؤمن حربة</t>
  </si>
  <si>
    <t>مؤمن دهام</t>
  </si>
  <si>
    <t>مؤيد ابراهيم</t>
  </si>
  <si>
    <t>مؤيد السحلي</t>
  </si>
  <si>
    <t>ناريمان كوزلي</t>
  </si>
  <si>
    <t>نبيهه العلاوي</t>
  </si>
  <si>
    <t xml:space="preserve">ندى قطب </t>
  </si>
  <si>
    <t>نوال النوري</t>
  </si>
  <si>
    <t xml:space="preserve">نور البابا </t>
  </si>
  <si>
    <t>نور الدين مدلل</t>
  </si>
  <si>
    <t>نور اللوجي</t>
  </si>
  <si>
    <t>نور الهدى الجدا</t>
  </si>
  <si>
    <t xml:space="preserve">نور الهدى بركات </t>
  </si>
  <si>
    <t>نور حاج صطوف</t>
  </si>
  <si>
    <t>نور مهنا</t>
  </si>
  <si>
    <t>هبة عبيد الوكاع</t>
  </si>
  <si>
    <t>هدى حدباش</t>
  </si>
  <si>
    <t>هيا قصيباتي</t>
  </si>
  <si>
    <t>هيام عودة</t>
  </si>
  <si>
    <t>هيفاء السيوفي</t>
  </si>
  <si>
    <t>وائل غريب</t>
  </si>
  <si>
    <t>وديع السعد</t>
  </si>
  <si>
    <t>يارا سيقلي</t>
  </si>
  <si>
    <t>ياسر ضوى</t>
  </si>
  <si>
    <t>يسرى النائلي</t>
  </si>
  <si>
    <t>يمنى شيحه</t>
  </si>
  <si>
    <t>يونس عجاج</t>
  </si>
  <si>
    <t>امجد ابراهيم</t>
  </si>
  <si>
    <t xml:space="preserve">ابراهيم الحسن </t>
  </si>
  <si>
    <t xml:space="preserve">اسماء العطري </t>
  </si>
  <si>
    <t>بتول ليلا</t>
  </si>
  <si>
    <t>بشار ابو سرحان</t>
  </si>
  <si>
    <t xml:space="preserve">خلود منيزل </t>
  </si>
  <si>
    <t>ديما عبود</t>
  </si>
  <si>
    <t>ديمه المصري</t>
  </si>
  <si>
    <t xml:space="preserve">رجائي كلش </t>
  </si>
  <si>
    <t>رنيم السقا</t>
  </si>
  <si>
    <t>زين العابدين حيدر</t>
  </si>
  <si>
    <t>سلمى سحلول</t>
  </si>
  <si>
    <t xml:space="preserve">عبير نعامي </t>
  </si>
  <si>
    <t>عمران عمران</t>
  </si>
  <si>
    <t xml:space="preserve">محمد المغربل </t>
  </si>
  <si>
    <t>محمد كرك</t>
  </si>
  <si>
    <t>محمد خير الحرفي</t>
  </si>
  <si>
    <t>مسلم العلبي</t>
  </si>
  <si>
    <t>احمد امير الشامي</t>
  </si>
  <si>
    <t>أمنة السخني الطيار</t>
  </si>
  <si>
    <t>حلا شبعانيه</t>
  </si>
  <si>
    <t>مروه حيدر</t>
  </si>
  <si>
    <t>ولاء اللحلوح</t>
  </si>
  <si>
    <t>آلاء الايشاني</t>
  </si>
  <si>
    <t>آمنه باكير</t>
  </si>
  <si>
    <t>غنوة زرز</t>
  </si>
  <si>
    <t>عمار رستم</t>
  </si>
  <si>
    <t>هديل العليان</t>
  </si>
  <si>
    <t>وفاء الاخرس</t>
  </si>
  <si>
    <t>دانا الحموي</t>
  </si>
  <si>
    <t>انس الرز</t>
  </si>
  <si>
    <t xml:space="preserve">احمد لولب </t>
  </si>
  <si>
    <t>ادهم شباط</t>
  </si>
  <si>
    <t xml:space="preserve">اسراء الرزمك </t>
  </si>
  <si>
    <t>اعتماد بيان</t>
  </si>
  <si>
    <t>أغيد ماضي</t>
  </si>
  <si>
    <t xml:space="preserve">الاء الحمدوني </t>
  </si>
  <si>
    <t>آلاء شرف الدين</t>
  </si>
  <si>
    <t>امير اليوسف</t>
  </si>
  <si>
    <t>اميره حروق</t>
  </si>
  <si>
    <t>اميره حسون</t>
  </si>
  <si>
    <t xml:space="preserve">ايمان المحمد  </t>
  </si>
  <si>
    <t xml:space="preserve">ايمان سعيد </t>
  </si>
  <si>
    <t xml:space="preserve">ايناس حمودة </t>
  </si>
  <si>
    <t xml:space="preserve">ايه الطرابلسي </t>
  </si>
  <si>
    <t>ايمان قاسم</t>
  </si>
  <si>
    <t>ألاء حسن</t>
  </si>
  <si>
    <t>أمير الخضراوي</t>
  </si>
  <si>
    <t>الاء مهره</t>
  </si>
  <si>
    <t xml:space="preserve">آيات شهاب الدين </t>
  </si>
  <si>
    <t>ايه شبعاني</t>
  </si>
  <si>
    <t xml:space="preserve">آيه عيد </t>
  </si>
  <si>
    <t>ايه محمد علي</t>
  </si>
  <si>
    <t>بلال حمود</t>
  </si>
  <si>
    <t xml:space="preserve">ثامر الرحيم </t>
  </si>
  <si>
    <t>جود ناصر</t>
  </si>
  <si>
    <t xml:space="preserve">حلا اليافي </t>
  </si>
  <si>
    <t>حنان صبيح</t>
  </si>
  <si>
    <t>حنان الزغير</t>
  </si>
  <si>
    <t xml:space="preserve">حنان خضر </t>
  </si>
  <si>
    <t>ديمه المعراوي</t>
  </si>
  <si>
    <t>راما مارندي</t>
  </si>
  <si>
    <t>رشا سرغاني</t>
  </si>
  <si>
    <t>رغد فندي</t>
  </si>
  <si>
    <t>رنيم ايوب</t>
  </si>
  <si>
    <t>رهف حافظ</t>
  </si>
  <si>
    <t>رولا السليمان</t>
  </si>
  <si>
    <t>رولا حداد</t>
  </si>
  <si>
    <t>ريتا ابو حامد</t>
  </si>
  <si>
    <t>ريتا الحبيب</t>
  </si>
  <si>
    <t>ريم اسعد</t>
  </si>
  <si>
    <t>رين حداد</t>
  </si>
  <si>
    <t>زهور اهليل</t>
  </si>
  <si>
    <t>زينب العكام</t>
  </si>
  <si>
    <t>سارة الأيوبي</t>
  </si>
  <si>
    <t>ساره شحاده الحريري</t>
  </si>
  <si>
    <t>سحر الموحد</t>
  </si>
  <si>
    <t xml:space="preserve">سلام محمد </t>
  </si>
  <si>
    <t>سميه الحسين</t>
  </si>
  <si>
    <t>شذا حافظ</t>
  </si>
  <si>
    <t>عبد القادر قرقجيه</t>
  </si>
  <si>
    <t>عفراء اسماعيل</t>
  </si>
  <si>
    <t>علا خير بك</t>
  </si>
  <si>
    <t>غنوة الخطيب</t>
  </si>
  <si>
    <t>غنى جمعه</t>
  </si>
  <si>
    <t>غيثاء سعود</t>
  </si>
  <si>
    <t>فاطمة الحاج قنبر</t>
  </si>
  <si>
    <t>فايز شحرور</t>
  </si>
  <si>
    <t xml:space="preserve">ليلاس الجنيدي </t>
  </si>
  <si>
    <t>ليلى العبد الله</t>
  </si>
  <si>
    <t>مارغريت معماري</t>
  </si>
  <si>
    <t>مالدة محمد</t>
  </si>
  <si>
    <t>ماهر عميره</t>
  </si>
  <si>
    <t xml:space="preserve">محسن موسى </t>
  </si>
  <si>
    <t>محمد عباس</t>
  </si>
  <si>
    <t>محمد ابو ماضي</t>
  </si>
  <si>
    <t>محمد القطه</t>
  </si>
  <si>
    <t xml:space="preserve">محمد علي قابوق </t>
  </si>
  <si>
    <t>محمد محارب</t>
  </si>
  <si>
    <t>مروة بلوق</t>
  </si>
  <si>
    <t xml:space="preserve">مروة فطيمة </t>
  </si>
  <si>
    <t>مريم رمزي</t>
  </si>
  <si>
    <t>مصطفى ناصر</t>
  </si>
  <si>
    <t>منار قاسم</t>
  </si>
  <si>
    <t>مؤيد الحداد</t>
  </si>
  <si>
    <t>ميساء اللاز</t>
  </si>
  <si>
    <t>ناهد شحرور</t>
  </si>
  <si>
    <t>نسرين العبد الله</t>
  </si>
  <si>
    <t>نسيم شنانه</t>
  </si>
  <si>
    <t>نهى حبيب</t>
  </si>
  <si>
    <t>نور الست</t>
  </si>
  <si>
    <t>نور العمر البرازي</t>
  </si>
  <si>
    <t>نور حامدناجي</t>
  </si>
  <si>
    <t>نور رفاعي</t>
  </si>
  <si>
    <t>نور يوسف</t>
  </si>
  <si>
    <t>هبة المنجد</t>
  </si>
  <si>
    <t>هبه عبود</t>
  </si>
  <si>
    <t>هدى البيطار</t>
  </si>
  <si>
    <t>وعد محمد</t>
  </si>
  <si>
    <t>ولاء الحوراني</t>
  </si>
  <si>
    <t>يارا النجم</t>
  </si>
  <si>
    <t>إسراء بحبوح</t>
  </si>
  <si>
    <t>المثنى الحسن الجاسم</t>
  </si>
  <si>
    <t>امين قاسم</t>
  </si>
  <si>
    <t>انطوان ضاحي</t>
  </si>
  <si>
    <t xml:space="preserve">الاء احمد </t>
  </si>
  <si>
    <t xml:space="preserve">بيان الشيخ </t>
  </si>
  <si>
    <t>دانيا عمرة</t>
  </si>
  <si>
    <t>دعاء زيادة</t>
  </si>
  <si>
    <t>ديمه بكيره</t>
  </si>
  <si>
    <t>راما الحموي</t>
  </si>
  <si>
    <t>رانيا صقر</t>
  </si>
  <si>
    <t>رولا سلوم</t>
  </si>
  <si>
    <t>ريم الدبش</t>
  </si>
  <si>
    <t>سامه الميداني</t>
  </si>
  <si>
    <t>سحر شتيان</t>
  </si>
  <si>
    <t>عبد الاله سواح</t>
  </si>
  <si>
    <t>عصام الشطة</t>
  </si>
  <si>
    <t>فرح طوخي</t>
  </si>
  <si>
    <t>محمد الأطرش</t>
  </si>
  <si>
    <t>محمد رفيق يونس</t>
  </si>
  <si>
    <t>محمد ظاهر</t>
  </si>
  <si>
    <t>محمد محروقه</t>
  </si>
  <si>
    <t>محمد وسيم بكوره</t>
  </si>
  <si>
    <t>منال ديبه</t>
  </si>
  <si>
    <t xml:space="preserve">هاني بن علي </t>
  </si>
  <si>
    <t>هناء الخليل</t>
  </si>
  <si>
    <t xml:space="preserve">وسام الخليل </t>
  </si>
  <si>
    <t>وفاء ضاهر</t>
  </si>
  <si>
    <t>ولاء سمان</t>
  </si>
  <si>
    <t>يزن الحمصي</t>
  </si>
  <si>
    <t>يعرب زيدان</t>
  </si>
  <si>
    <t>خربة بسماقة</t>
  </si>
  <si>
    <t>المروية</t>
  </si>
  <si>
    <t>ايلان</t>
  </si>
  <si>
    <t>الخنساء</t>
  </si>
  <si>
    <t xml:space="preserve">جمانه </t>
  </si>
  <si>
    <t xml:space="preserve">اميرة </t>
  </si>
  <si>
    <t>ميمونة</t>
  </si>
  <si>
    <t>أشرفية الوادي</t>
  </si>
  <si>
    <t>حميده المحمد</t>
  </si>
  <si>
    <t>النعيمية</t>
  </si>
  <si>
    <t xml:space="preserve">هناء </t>
  </si>
  <si>
    <t xml:space="preserve">رولى </t>
  </si>
  <si>
    <t>جمانا</t>
  </si>
  <si>
    <t xml:space="preserve">بيت سجم </t>
  </si>
  <si>
    <t>شهيمة</t>
  </si>
  <si>
    <t>مذوخا</t>
  </si>
  <si>
    <t xml:space="preserve">اسمهان </t>
  </si>
  <si>
    <t xml:space="preserve">ليلى </t>
  </si>
  <si>
    <t xml:space="preserve">خنسه </t>
  </si>
  <si>
    <t xml:space="preserve">السفيره </t>
  </si>
  <si>
    <t>احمد غازي</t>
  </si>
  <si>
    <t xml:space="preserve">احمد فتحي </t>
  </si>
  <si>
    <t xml:space="preserve">حسناء </t>
  </si>
  <si>
    <t xml:space="preserve">قمر </t>
  </si>
  <si>
    <t xml:space="preserve">اكرم </t>
  </si>
  <si>
    <t xml:space="preserve">مايه </t>
  </si>
  <si>
    <t xml:space="preserve">المعتصم بالله </t>
  </si>
  <si>
    <t>تقلا</t>
  </si>
  <si>
    <t>مديحة</t>
  </si>
  <si>
    <t xml:space="preserve">انس </t>
  </si>
  <si>
    <t xml:space="preserve">رفاه </t>
  </si>
  <si>
    <t xml:space="preserve">انطون </t>
  </si>
  <si>
    <t xml:space="preserve">نتلي </t>
  </si>
  <si>
    <t xml:space="preserve">انور </t>
  </si>
  <si>
    <t xml:space="preserve">رنا </t>
  </si>
  <si>
    <t xml:space="preserve">اياد </t>
  </si>
  <si>
    <t>قرفا</t>
  </si>
  <si>
    <t xml:space="preserve">سها </t>
  </si>
  <si>
    <t>بهيرة</t>
  </si>
  <si>
    <t>كوكب ناصر</t>
  </si>
  <si>
    <t>فلسقو</t>
  </si>
  <si>
    <t>غازية المحمد</t>
  </si>
  <si>
    <t>طواحينه</t>
  </si>
  <si>
    <t>صفاء مرداس</t>
  </si>
  <si>
    <t>هادية</t>
  </si>
  <si>
    <t xml:space="preserve">أيمن </t>
  </si>
  <si>
    <t xml:space="preserve">سحر </t>
  </si>
  <si>
    <t xml:space="preserve">دمشق - القنوات </t>
  </si>
  <si>
    <t>مادلين</t>
  </si>
  <si>
    <t xml:space="preserve">بسام </t>
  </si>
  <si>
    <t xml:space="preserve">بشار </t>
  </si>
  <si>
    <t>بيان</t>
  </si>
  <si>
    <t>جاد الله</t>
  </si>
  <si>
    <t xml:space="preserve">قلعانية </t>
  </si>
  <si>
    <t>جدعان</t>
  </si>
  <si>
    <t>ريف دمشق عين منين</t>
  </si>
  <si>
    <t xml:space="preserve">جمال </t>
  </si>
  <si>
    <t xml:space="preserve">حامد </t>
  </si>
  <si>
    <t xml:space="preserve">زهور </t>
  </si>
  <si>
    <t>بشاوي</t>
  </si>
  <si>
    <t xml:space="preserve">رولا </t>
  </si>
  <si>
    <t>المقلة</t>
  </si>
  <si>
    <t>تل كلخ</t>
  </si>
  <si>
    <t xml:space="preserve">صالحة </t>
  </si>
  <si>
    <t>دير ماكر</t>
  </si>
  <si>
    <t>اسيمة</t>
  </si>
  <si>
    <t xml:space="preserve">حكمت </t>
  </si>
  <si>
    <t xml:space="preserve">امل </t>
  </si>
  <si>
    <t>ونيدا</t>
  </si>
  <si>
    <t>بيت طيون</t>
  </si>
  <si>
    <t xml:space="preserve">خالدية </t>
  </si>
  <si>
    <t xml:space="preserve">خلدون </t>
  </si>
  <si>
    <t>داوود</t>
  </si>
  <si>
    <t>ايلين</t>
  </si>
  <si>
    <t xml:space="preserve">راتب </t>
  </si>
  <si>
    <t xml:space="preserve">رغداء </t>
  </si>
  <si>
    <t>رزوق</t>
  </si>
  <si>
    <t>رسل</t>
  </si>
  <si>
    <t>مريم دحدل</t>
  </si>
  <si>
    <t xml:space="preserve">ندى </t>
  </si>
  <si>
    <t>بدويه</t>
  </si>
  <si>
    <t>شمائل</t>
  </si>
  <si>
    <t>لكسوة</t>
  </si>
  <si>
    <t xml:space="preserve">سناء </t>
  </si>
  <si>
    <t xml:space="preserve">جسر الشغور </t>
  </si>
  <si>
    <t xml:space="preserve">بوران </t>
  </si>
  <si>
    <t xml:space="preserve">زهير </t>
  </si>
  <si>
    <t>اروى</t>
  </si>
  <si>
    <t>سامح</t>
  </si>
  <si>
    <t xml:space="preserve">سجيع </t>
  </si>
  <si>
    <t xml:space="preserve">حميدة </t>
  </si>
  <si>
    <t>سعدي</t>
  </si>
  <si>
    <t>انال</t>
  </si>
  <si>
    <t>فُتنة</t>
  </si>
  <si>
    <t>يسرى بدران</t>
  </si>
  <si>
    <t>عوس</t>
  </si>
  <si>
    <t>الجويبات</t>
  </si>
  <si>
    <t>فاطمة عبد المجيد</t>
  </si>
  <si>
    <t xml:space="preserve">دبي </t>
  </si>
  <si>
    <t xml:space="preserve">هنا </t>
  </si>
  <si>
    <t>سويدان</t>
  </si>
  <si>
    <t>شاهر</t>
  </si>
  <si>
    <t xml:space="preserve">شبلي </t>
  </si>
  <si>
    <t xml:space="preserve">مزيريب </t>
  </si>
  <si>
    <t>شحاذة</t>
  </si>
  <si>
    <t>لانا</t>
  </si>
  <si>
    <t>صائب</t>
  </si>
  <si>
    <t xml:space="preserve">صائن الدين </t>
  </si>
  <si>
    <t>كفتين</t>
  </si>
  <si>
    <t>صدقي</t>
  </si>
  <si>
    <t xml:space="preserve">لطيفة </t>
  </si>
  <si>
    <t>طلعت</t>
  </si>
  <si>
    <t>إلهام</t>
  </si>
  <si>
    <t xml:space="preserve">عارف </t>
  </si>
  <si>
    <t xml:space="preserve">اسعاف </t>
  </si>
  <si>
    <t xml:space="preserve">دمسق </t>
  </si>
  <si>
    <t xml:space="preserve">عبد الحفيظ </t>
  </si>
  <si>
    <t xml:space="preserve">ابتسام </t>
  </si>
  <si>
    <t xml:space="preserve">ميساء </t>
  </si>
  <si>
    <t>مرام</t>
  </si>
  <si>
    <t xml:space="preserve">عبد الفتاح </t>
  </si>
  <si>
    <t xml:space="preserve">مياده </t>
  </si>
  <si>
    <t xml:space="preserve">عبد القادر </t>
  </si>
  <si>
    <t>حنجور</t>
  </si>
  <si>
    <t xml:space="preserve">عبد اللطيف </t>
  </si>
  <si>
    <t xml:space="preserve">نسرين </t>
  </si>
  <si>
    <t>عبد المالك</t>
  </si>
  <si>
    <t>منا تقي</t>
  </si>
  <si>
    <t xml:space="preserve">سبينة </t>
  </si>
  <si>
    <t>فليحه</t>
  </si>
  <si>
    <t>عرفان</t>
  </si>
  <si>
    <t>عزو</t>
  </si>
  <si>
    <t>الثعله</t>
  </si>
  <si>
    <t>ريف دمشف</t>
  </si>
  <si>
    <t xml:space="preserve">أمل </t>
  </si>
  <si>
    <t>هريره</t>
  </si>
  <si>
    <t>مليحة</t>
  </si>
  <si>
    <t xml:space="preserve">عمار </t>
  </si>
  <si>
    <t xml:space="preserve">كوثر </t>
  </si>
  <si>
    <t>خربه غزالة</t>
  </si>
  <si>
    <t>ناهيه</t>
  </si>
  <si>
    <t>غفران ملاك</t>
  </si>
  <si>
    <t>انصاف المفلح</t>
  </si>
  <si>
    <t>فاتح</t>
  </si>
  <si>
    <t xml:space="preserve">فادي </t>
  </si>
  <si>
    <t>لواز</t>
  </si>
  <si>
    <t>فرح</t>
  </si>
  <si>
    <t>فرهود</t>
  </si>
  <si>
    <t>نفل</t>
  </si>
  <si>
    <t>جاهدة</t>
  </si>
  <si>
    <t xml:space="preserve">فواز </t>
  </si>
  <si>
    <t>الباحه</t>
  </si>
  <si>
    <t>موهيا</t>
  </si>
  <si>
    <t>هنادة</t>
  </si>
  <si>
    <t>ليديا</t>
  </si>
  <si>
    <t xml:space="preserve">قحطان </t>
  </si>
  <si>
    <t>فائزه ناصر</t>
  </si>
  <si>
    <t>رولا ابو سرحان</t>
  </si>
  <si>
    <t>كنان</t>
  </si>
  <si>
    <t>مياس</t>
  </si>
  <si>
    <t xml:space="preserve">مالك </t>
  </si>
  <si>
    <t xml:space="preserve">غادة </t>
  </si>
  <si>
    <t xml:space="preserve">ريتا </t>
  </si>
  <si>
    <t>متري</t>
  </si>
  <si>
    <t>شويكار</t>
  </si>
  <si>
    <t>هيفي</t>
  </si>
  <si>
    <t>فرجه المحمد</t>
  </si>
  <si>
    <t>ظريفه</t>
  </si>
  <si>
    <t>عين شقاق</t>
  </si>
  <si>
    <t>افراح</t>
  </si>
  <si>
    <t>ضعون</t>
  </si>
  <si>
    <t xml:space="preserve">ست الكل </t>
  </si>
  <si>
    <t>العشارة</t>
  </si>
  <si>
    <t xml:space="preserve">عطاف </t>
  </si>
  <si>
    <t xml:space="preserve">اوصاف حسن </t>
  </si>
  <si>
    <t xml:space="preserve">محمد اسامة </t>
  </si>
  <si>
    <t xml:space="preserve">فتون </t>
  </si>
  <si>
    <t>صفية</t>
  </si>
  <si>
    <t xml:space="preserve">محمد أيمن </t>
  </si>
  <si>
    <t xml:space="preserve">كارميلة ماردو </t>
  </si>
  <si>
    <t xml:space="preserve">محمد بشار </t>
  </si>
  <si>
    <t xml:space="preserve">محمد جمال </t>
  </si>
  <si>
    <t xml:space="preserve">محمد دياب </t>
  </si>
  <si>
    <t xml:space="preserve">هند </t>
  </si>
  <si>
    <t xml:space="preserve">محمد زهير </t>
  </si>
  <si>
    <t>شيرين</t>
  </si>
  <si>
    <t>محمد صادق</t>
  </si>
  <si>
    <t>غيدا</t>
  </si>
  <si>
    <t>محمد صبحي حداد</t>
  </si>
  <si>
    <t>دانيه طالب</t>
  </si>
  <si>
    <t xml:space="preserve">محمد عامر </t>
  </si>
  <si>
    <t xml:space="preserve">محمد عمر </t>
  </si>
  <si>
    <t>فاضله</t>
  </si>
  <si>
    <t>بارعة</t>
  </si>
  <si>
    <t>محمد كامل</t>
  </si>
  <si>
    <t>محمد كناز</t>
  </si>
  <si>
    <t>محمد ماجد</t>
  </si>
  <si>
    <t>ساريا</t>
  </si>
  <si>
    <t>محمد ملهم</t>
  </si>
  <si>
    <t>روعه بعيره</t>
  </si>
  <si>
    <t>محمد مناف</t>
  </si>
  <si>
    <t xml:space="preserve">محمد نبيل </t>
  </si>
  <si>
    <t>محمد نبيه</t>
  </si>
  <si>
    <t xml:space="preserve">محمد هيسم </t>
  </si>
  <si>
    <t>محمد وحيد</t>
  </si>
  <si>
    <t>براءة</t>
  </si>
  <si>
    <t xml:space="preserve"> ابتسام </t>
  </si>
  <si>
    <t>افين</t>
  </si>
  <si>
    <t>انتصار عامر</t>
  </si>
  <si>
    <t xml:space="preserve">فاتنه </t>
  </si>
  <si>
    <t>مخائيل</t>
  </si>
  <si>
    <t>حمص - ربلة</t>
  </si>
  <si>
    <t>غصن</t>
  </si>
  <si>
    <t>معتز بالله</t>
  </si>
  <si>
    <t>لوليتا رزوق</t>
  </si>
  <si>
    <t xml:space="preserve">منصور </t>
  </si>
  <si>
    <t xml:space="preserve">منهل </t>
  </si>
  <si>
    <t xml:space="preserve">جهيده </t>
  </si>
  <si>
    <t xml:space="preserve">مصياف </t>
  </si>
  <si>
    <t>نور  الهدى</t>
  </si>
  <si>
    <t xml:space="preserve">موفق </t>
  </si>
  <si>
    <t>جرمان</t>
  </si>
  <si>
    <t xml:space="preserve">ناصر </t>
  </si>
  <si>
    <t>أمامة</t>
  </si>
  <si>
    <t>نجم</t>
  </si>
  <si>
    <t>أقبال</t>
  </si>
  <si>
    <t>نعمان</t>
  </si>
  <si>
    <t xml:space="preserve">نواف </t>
  </si>
  <si>
    <t>زهيرة</t>
  </si>
  <si>
    <t xml:space="preserve">هولو </t>
  </si>
  <si>
    <t xml:space="preserve">صحنايا </t>
  </si>
  <si>
    <t xml:space="preserve">وفيق </t>
  </si>
  <si>
    <t>ازبيليا</t>
  </si>
  <si>
    <t xml:space="preserve">وليد </t>
  </si>
  <si>
    <t>النماص جده</t>
  </si>
  <si>
    <t>يحي</t>
  </si>
  <si>
    <t>يدر الدين</t>
  </si>
  <si>
    <t>ملوك</t>
  </si>
  <si>
    <t xml:space="preserve">جميل </t>
  </si>
  <si>
    <t xml:space="preserve">زكيه </t>
  </si>
  <si>
    <t xml:space="preserve">طارق </t>
  </si>
  <si>
    <t>حماد</t>
  </si>
  <si>
    <t>هلاله الخضر</t>
  </si>
  <si>
    <t>مشيرفه</t>
  </si>
  <si>
    <t>ندوة</t>
  </si>
  <si>
    <t xml:space="preserve">رجاء </t>
  </si>
  <si>
    <t>أحمد نبيل</t>
  </si>
  <si>
    <t xml:space="preserve">صلاح الدين </t>
  </si>
  <si>
    <t>الجفره</t>
  </si>
  <si>
    <t>زريق</t>
  </si>
  <si>
    <t xml:space="preserve">زهرة </t>
  </si>
  <si>
    <t xml:space="preserve">غريبه </t>
  </si>
  <si>
    <t>محمد باهر</t>
  </si>
  <si>
    <t>هيهات</t>
  </si>
  <si>
    <t>حنان عبدالله</t>
  </si>
  <si>
    <t>حزة</t>
  </si>
  <si>
    <t>سعدية</t>
  </si>
  <si>
    <t>بويضة</t>
  </si>
  <si>
    <t>فندي</t>
  </si>
  <si>
    <t>عبد الحي</t>
  </si>
  <si>
    <t>ديبه</t>
  </si>
  <si>
    <t xml:space="preserve"> سلمى</t>
  </si>
  <si>
    <t>صالحة</t>
  </si>
  <si>
    <t xml:space="preserve">رضوان </t>
  </si>
  <si>
    <t xml:space="preserve">مهيبه </t>
  </si>
  <si>
    <t>نهيدة</t>
  </si>
  <si>
    <t>ديمة</t>
  </si>
  <si>
    <t>باسمه سمير</t>
  </si>
  <si>
    <t>معربا</t>
  </si>
  <si>
    <t>محمد مكي</t>
  </si>
  <si>
    <t>معرين</t>
  </si>
  <si>
    <t>هيثام قدورة</t>
  </si>
  <si>
    <t>ضحيه</t>
  </si>
  <si>
    <t>السقيلبية</t>
  </si>
  <si>
    <t>حبيبه</t>
  </si>
  <si>
    <t>دير الزرو</t>
  </si>
  <si>
    <t xml:space="preserve">فائق </t>
  </si>
  <si>
    <t xml:space="preserve">ملك </t>
  </si>
  <si>
    <t>ابتهال عوده</t>
  </si>
  <si>
    <t>ناهدة</t>
  </si>
  <si>
    <t>اميره علي</t>
  </si>
  <si>
    <t xml:space="preserve">نعمان </t>
  </si>
  <si>
    <t>جومان</t>
  </si>
  <si>
    <t>صالحية</t>
  </si>
  <si>
    <t xml:space="preserve">محمد علي </t>
  </si>
  <si>
    <t>عبلى</t>
  </si>
  <si>
    <t>محمد ظافر</t>
  </si>
  <si>
    <t xml:space="preserve">شيخ عيسى </t>
  </si>
  <si>
    <t>قرطبة</t>
  </si>
  <si>
    <t>هيما</t>
  </si>
  <si>
    <t>الاحساء</t>
  </si>
  <si>
    <t>محمد خير الله</t>
  </si>
  <si>
    <t xml:space="preserve">كاور خراب </t>
  </si>
  <si>
    <t>حنوف</t>
  </si>
  <si>
    <t xml:space="preserve">علاء الدين </t>
  </si>
  <si>
    <t>في حال وجود أي خطأ يمكنك التعديل من هنا</t>
  </si>
  <si>
    <t>A</t>
  </si>
  <si>
    <t>م</t>
  </si>
  <si>
    <t>استنفذت في الفصل الأول للعام الدراسي 2021-2022</t>
  </si>
  <si>
    <t>استنفذت في الفصل الثاني للعام الدراسي 2020-2021</t>
  </si>
  <si>
    <t>سامر حسب الله</t>
  </si>
  <si>
    <t>يجب أن تقوم بملئ الحقول بالمعلومات المطلوبة بشكل صحيح</t>
  </si>
  <si>
    <t>فصل أول 2021-2022</t>
  </si>
  <si>
    <t>لم تسجل</t>
  </si>
  <si>
    <t>الاستمارة الخاصة بتسجيل طلاب برنامج إدارة المشروعات المتوسطة والصغيرة في الفصل الثاني للعام الدراسي 2022/2021</t>
  </si>
  <si>
    <t>الفصل الأول 2021-2022</t>
  </si>
  <si>
    <t>الثالثة حيث</t>
  </si>
  <si>
    <t>مواصلات</t>
  </si>
  <si>
    <t>نقل</t>
  </si>
  <si>
    <t>نفط</t>
  </si>
  <si>
    <t xml:space="preserve">                                                       المقررات المسجلة في الفصل الثاني للعام الدراسي 2021/ 2022
ملاحظة 1:تقع اختيار جميع هذه المقررات على مسؤولية الطالب.
ملاحظة 2 :لا تعدل هذه المقررات أو يضاف تسجيل أي مقرر بعد تسديد الرسوم وتثبيت التسجيل .</t>
  </si>
  <si>
    <t>إرسال ملف الإستمارة (Excel ) عبر البريد الإلكتروني إلى العنوان التالي :
spm.ol@hotmail.com 
ويجب أن يكون موضوع الإيميل هو الرقم الامتحاني للطالب</t>
  </si>
  <si>
    <t>10</t>
  </si>
  <si>
    <t>نور مرزه</t>
  </si>
  <si>
    <t>جلال</t>
  </si>
  <si>
    <t xml:space="preserve">ريتا هندي </t>
  </si>
  <si>
    <t>ايمان حسن</t>
  </si>
  <si>
    <t>غيث كشيك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</si>
</sst>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10000]yyyy/mm/dd;@"/>
    <numFmt numFmtId="165" formatCode="#,##0\ &quot;ل.س.‏&quot;"/>
  </numFmts>
  <fonts count="84" x14ac:knownFonts="1">
    <font>
      <sz val="11"/>
      <color theme="1"/>
      <name val="Arial"/>
      <family val="2"/>
      <scheme val="minor"/>
    </font>
    <font>
      <sz val="11"/>
      <color theme="1"/>
      <name val="Arial"/>
      <family val="2"/>
      <charset val="178"/>
      <scheme val="minor"/>
    </font>
    <font>
      <b/>
      <sz val="12"/>
      <name val="Arial"/>
      <family val="2"/>
    </font>
    <font>
      <b/>
      <sz val="12"/>
      <name val="Sakkal Majalla"/>
    </font>
    <font>
      <b/>
      <sz val="11"/>
      <name val="Arial"/>
      <family val="2"/>
    </font>
    <font>
      <sz val="12"/>
      <name val="Arial"/>
      <family val="2"/>
    </font>
    <font>
      <sz val="10"/>
      <name val="Arial"/>
      <family val="2"/>
    </font>
    <font>
      <sz val="10"/>
      <name val="Traditional Arabic"/>
      <family val="1"/>
    </font>
    <font>
      <u/>
      <sz val="10"/>
      <color theme="10"/>
      <name val="Arial"/>
      <family val="2"/>
    </font>
    <font>
      <sz val="11"/>
      <color rgb="FFFF0000"/>
      <name val="Arial"/>
      <family val="2"/>
      <scheme val="minor"/>
    </font>
    <font>
      <b/>
      <sz val="12"/>
      <color rgb="FFFF0000"/>
      <name val="Arial"/>
      <family val="2"/>
    </font>
    <font>
      <sz val="12"/>
      <color theme="1"/>
      <name val="Arial"/>
      <family val="2"/>
      <scheme val="minor"/>
    </font>
    <font>
      <b/>
      <sz val="12"/>
      <color theme="1"/>
      <name val="Arial"/>
      <family val="2"/>
      <scheme val="minor"/>
    </font>
    <font>
      <b/>
      <sz val="14"/>
      <color theme="1"/>
      <name val="Arial"/>
      <family val="2"/>
      <scheme val="minor"/>
    </font>
    <font>
      <b/>
      <sz val="12"/>
      <color theme="1"/>
      <name val="Sakkal Majalla"/>
    </font>
    <font>
      <b/>
      <sz val="16"/>
      <color theme="0"/>
      <name val="Arial"/>
      <family val="2"/>
    </font>
    <font>
      <b/>
      <sz val="11"/>
      <name val="Arial"/>
      <family val="2"/>
      <scheme val="minor"/>
    </font>
    <font>
      <b/>
      <sz val="14"/>
      <color theme="0"/>
      <name val="Arial"/>
      <family val="2"/>
      <scheme val="minor"/>
    </font>
    <font>
      <b/>
      <sz val="14"/>
      <color theme="8" tint="-0.249977111117893"/>
      <name val="Arial"/>
      <family val="2"/>
      <scheme val="minor"/>
    </font>
    <font>
      <b/>
      <sz val="14"/>
      <name val="Arial"/>
      <family val="2"/>
      <scheme val="minor"/>
    </font>
    <font>
      <b/>
      <sz val="12"/>
      <color theme="0"/>
      <name val="Arial"/>
      <family val="2"/>
    </font>
    <font>
      <b/>
      <sz val="16"/>
      <color theme="0"/>
      <name val="Arial"/>
      <family val="2"/>
      <scheme val="minor"/>
    </font>
    <font>
      <b/>
      <sz val="10"/>
      <color theme="0"/>
      <name val="Arial"/>
      <family val="2"/>
    </font>
    <font>
      <b/>
      <sz val="14"/>
      <color theme="1"/>
      <name val="Sakkal Majalla"/>
    </font>
    <font>
      <sz val="11"/>
      <color theme="1"/>
      <name val="Sakkal Majalla"/>
    </font>
    <font>
      <b/>
      <sz val="18"/>
      <color theme="1"/>
      <name val="Sakkal Majalla"/>
    </font>
    <font>
      <b/>
      <sz val="14"/>
      <color rgb="FFFF0000"/>
      <name val="Sakkal Majalla"/>
    </font>
    <font>
      <b/>
      <sz val="18"/>
      <color rgb="FFFF0000"/>
      <name val="Sakkal Majalla"/>
    </font>
    <font>
      <b/>
      <sz val="14"/>
      <color theme="0"/>
      <name val="Sakkal Majalla"/>
    </font>
    <font>
      <b/>
      <u/>
      <sz val="14"/>
      <color theme="0"/>
      <name val="Sakkal Majalla"/>
    </font>
    <font>
      <sz val="14"/>
      <color theme="0"/>
      <name val="Sakkal Majalla"/>
    </font>
    <font>
      <sz val="11"/>
      <color theme="0"/>
      <name val="Sakkal Majalla"/>
    </font>
    <font>
      <sz val="14"/>
      <color theme="1"/>
      <name val="Sakkal Majalla"/>
    </font>
    <font>
      <b/>
      <u/>
      <sz val="16"/>
      <color theme="0"/>
      <name val="Sakkal Majalla"/>
    </font>
    <font>
      <b/>
      <sz val="16"/>
      <color rgb="FFFF0000"/>
      <name val="Sakkal Majalla"/>
    </font>
    <font>
      <b/>
      <u/>
      <sz val="12"/>
      <color theme="10"/>
      <name val="Sakkal Majalla"/>
    </font>
    <font>
      <b/>
      <sz val="16"/>
      <color rgb="FF0070C0"/>
      <name val="Sakkal Majalla"/>
    </font>
    <font>
      <b/>
      <u/>
      <sz val="12"/>
      <name val="Arial"/>
      <family val="2"/>
    </font>
    <font>
      <sz val="11"/>
      <color theme="1"/>
      <name val="Arial"/>
      <family val="2"/>
      <scheme val="minor"/>
    </font>
    <font>
      <sz val="8"/>
      <name val="Arial"/>
      <family val="2"/>
      <scheme val="minor"/>
    </font>
    <font>
      <b/>
      <u/>
      <sz val="12"/>
      <color theme="0"/>
      <name val="Arial"/>
      <family val="2"/>
    </font>
    <font>
      <sz val="14"/>
      <color theme="0"/>
      <name val="Arial"/>
      <family val="2"/>
    </font>
    <font>
      <sz val="12"/>
      <color theme="0"/>
      <name val="Arial"/>
      <family val="2"/>
    </font>
    <font>
      <b/>
      <sz val="12"/>
      <color theme="0"/>
      <name val="Arial"/>
      <family val="2"/>
      <scheme val="minor"/>
    </font>
    <font>
      <b/>
      <sz val="11"/>
      <color theme="0"/>
      <name val="Arial"/>
      <family val="2"/>
    </font>
    <font>
      <b/>
      <sz val="14"/>
      <color theme="0"/>
      <name val="Arial"/>
      <family val="2"/>
    </font>
    <font>
      <u/>
      <sz val="10"/>
      <color theme="0"/>
      <name val="Arial"/>
      <family val="2"/>
    </font>
    <font>
      <sz val="11"/>
      <color theme="0"/>
      <name val="Arial"/>
      <family val="2"/>
    </font>
    <font>
      <b/>
      <sz val="8"/>
      <color theme="0"/>
      <name val="Arial"/>
      <family val="2"/>
    </font>
    <font>
      <sz val="14"/>
      <color rgb="FF002060"/>
      <name val="Arial"/>
      <family val="2"/>
    </font>
    <font>
      <sz val="11"/>
      <name val="Arial"/>
      <family val="2"/>
      <scheme val="minor"/>
    </font>
    <font>
      <b/>
      <sz val="10"/>
      <color rgb="FFFF0000"/>
      <name val="Arial"/>
      <family val="2"/>
    </font>
    <font>
      <sz val="10"/>
      <color rgb="FFFF0000"/>
      <name val="Arial"/>
      <family val="2"/>
    </font>
    <font>
      <sz val="14"/>
      <color rgb="FFFF0000"/>
      <name val="Arial"/>
      <family val="2"/>
    </font>
    <font>
      <sz val="11"/>
      <color rgb="FFFF0000"/>
      <name val="Arial"/>
      <family val="2"/>
    </font>
    <font>
      <b/>
      <sz val="18"/>
      <color theme="0"/>
      <name val="Arial"/>
      <family val="2"/>
    </font>
    <font>
      <b/>
      <sz val="14"/>
      <color rgb="FF002060"/>
      <name val="Arial"/>
      <family val="2"/>
    </font>
    <font>
      <sz val="11"/>
      <name val="Arial"/>
      <family val="2"/>
    </font>
    <font>
      <sz val="8"/>
      <color theme="0"/>
      <name val="Arial"/>
      <family val="2"/>
    </font>
    <font>
      <b/>
      <sz val="12"/>
      <color rgb="FF002060"/>
      <name val="Arial"/>
      <family val="2"/>
    </font>
    <font>
      <sz val="10"/>
      <color theme="0"/>
      <name val="Arial"/>
      <family val="2"/>
    </font>
    <font>
      <sz val="12"/>
      <color rgb="FF002060"/>
      <name val="Arial"/>
      <family val="2"/>
    </font>
    <font>
      <b/>
      <sz val="14"/>
      <color theme="7" tint="0.79998168889431442"/>
      <name val="Arial"/>
      <family val="2"/>
      <scheme val="minor"/>
    </font>
    <font>
      <b/>
      <sz val="16"/>
      <color theme="0"/>
      <name val="Sakkal Majalla"/>
    </font>
    <font>
      <sz val="14"/>
      <name val="Sakkal Majalla"/>
    </font>
    <font>
      <sz val="14"/>
      <color rgb="FFFF0000"/>
      <name val="Sakkal Majalla"/>
    </font>
    <font>
      <b/>
      <sz val="10"/>
      <color theme="1"/>
      <name val="Arial"/>
      <family val="2"/>
    </font>
    <font>
      <b/>
      <sz val="10"/>
      <name val="Arial"/>
      <family val="2"/>
    </font>
    <font>
      <b/>
      <sz val="10"/>
      <color rgb="FF0070C0"/>
      <name val="Arial"/>
      <family val="2"/>
    </font>
    <font>
      <sz val="10"/>
      <color theme="1"/>
      <name val="Arial"/>
      <family val="2"/>
    </font>
    <font>
      <sz val="10"/>
      <color rgb="FF002060"/>
      <name val="Arial"/>
      <family val="2"/>
    </font>
    <font>
      <b/>
      <sz val="9"/>
      <color theme="0"/>
      <name val="Arial"/>
      <family val="2"/>
    </font>
    <font>
      <sz val="11"/>
      <color rgb="FF002060"/>
      <name val="Arial"/>
      <family val="2"/>
    </font>
    <font>
      <b/>
      <sz val="16"/>
      <color theme="1"/>
      <name val="Sakkal Majalla"/>
    </font>
    <font>
      <sz val="20"/>
      <color theme="1"/>
      <name val="Sakkal Majalla"/>
    </font>
    <font>
      <sz val="16"/>
      <color theme="1"/>
      <name val="Sakkal Majalla"/>
    </font>
    <font>
      <sz val="18"/>
      <color theme="1"/>
      <name val="Sakkal Majalla"/>
    </font>
    <font>
      <u/>
      <sz val="10"/>
      <name val="Arial"/>
      <family val="2"/>
    </font>
    <font>
      <b/>
      <sz val="12"/>
      <color rgb="FFFF0000"/>
      <name val="Sakkal Majalla"/>
    </font>
    <font>
      <b/>
      <sz val="14"/>
      <color rgb="FFFF0000"/>
      <name val="Arial"/>
      <family val="2"/>
    </font>
    <font>
      <sz val="12"/>
      <color rgb="FFFF0000"/>
      <name val="Arial"/>
      <family val="2"/>
    </font>
    <font>
      <b/>
      <sz val="11"/>
      <color rgb="FFFF0000"/>
      <name val="Arial"/>
      <family val="2"/>
    </font>
    <font>
      <b/>
      <sz val="16"/>
      <color rgb="FFFF0000"/>
      <name val="Arial"/>
      <family val="2"/>
    </font>
    <font>
      <sz val="11"/>
      <color theme="0"/>
      <name val="Arial"/>
      <family val="2"/>
      <scheme val="minor"/>
    </font>
  </fonts>
  <fills count="21">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3855A6"/>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bgColor indexed="64"/>
      </patternFill>
    </fill>
    <fill>
      <patternFill patternType="solid">
        <fgColor theme="3" tint="0.79998168889431442"/>
        <bgColor indexed="64"/>
      </patternFill>
    </fill>
  </fills>
  <borders count="146">
    <border>
      <left/>
      <right/>
      <top/>
      <bottom/>
      <diagonal/>
    </border>
    <border>
      <left style="thin">
        <color indexed="64"/>
      </left>
      <right/>
      <top/>
      <bottom style="thin">
        <color indexed="64"/>
      </bottom>
      <diagonal/>
    </border>
    <border>
      <left style="dashed">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style="dashDot">
        <color theme="0"/>
      </right>
      <top/>
      <bottom/>
      <diagonal/>
    </border>
    <border>
      <left style="dashDot">
        <color theme="0"/>
      </left>
      <right style="dashDot">
        <color theme="0"/>
      </right>
      <top/>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style="medium">
        <color theme="0"/>
      </top>
      <bottom style="medium">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style="dashed">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diagonal/>
    </border>
    <border>
      <left/>
      <right/>
      <top/>
      <bottom style="medium">
        <color theme="0"/>
      </bottom>
      <diagonal/>
    </border>
    <border>
      <left style="thin">
        <color indexed="64"/>
      </left>
      <right style="thin">
        <color indexed="64"/>
      </right>
      <top/>
      <bottom style="thin">
        <color indexed="64"/>
      </bottom>
      <diagonal/>
    </border>
    <border>
      <left style="thin">
        <color indexed="64"/>
      </left>
      <right/>
      <top/>
      <bottom/>
      <diagonal/>
    </border>
    <border>
      <left style="dashed">
        <color indexed="64"/>
      </left>
      <right style="medium">
        <color indexed="64"/>
      </right>
      <top style="thin">
        <color indexed="64"/>
      </top>
      <bottom style="medium">
        <color indexed="64"/>
      </bottom>
      <diagonal/>
    </border>
    <border>
      <left/>
      <right/>
      <top style="medium">
        <color theme="0"/>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auto="1"/>
      </left>
      <right style="dashed">
        <color theme="0"/>
      </right>
      <top style="thin">
        <color theme="0"/>
      </top>
      <bottom style="thin">
        <color theme="0"/>
      </bottom>
      <diagonal/>
    </border>
    <border>
      <left style="dashed">
        <color theme="0"/>
      </left>
      <right style="dashed">
        <color theme="0"/>
      </right>
      <top style="thin">
        <color theme="0"/>
      </top>
      <bottom style="thin">
        <color theme="0"/>
      </bottom>
      <diagonal/>
    </border>
    <border>
      <left style="dashed">
        <color theme="0"/>
      </left>
      <right style="double">
        <color auto="1"/>
      </right>
      <top style="thin">
        <color theme="0"/>
      </top>
      <bottom style="thin">
        <color theme="0"/>
      </bottom>
      <diagonal/>
    </border>
    <border>
      <left style="thin">
        <color theme="0"/>
      </left>
      <right style="thin">
        <color theme="0"/>
      </right>
      <top style="thin">
        <color theme="0"/>
      </top>
      <bottom/>
      <diagonal/>
    </border>
    <border>
      <left style="double">
        <color auto="1"/>
      </left>
      <right/>
      <top style="double">
        <color auto="1"/>
      </top>
      <bottom style="thin">
        <color theme="0"/>
      </bottom>
      <diagonal/>
    </border>
    <border>
      <left/>
      <right/>
      <top style="double">
        <color auto="1"/>
      </top>
      <bottom style="thin">
        <color theme="0"/>
      </bottom>
      <diagonal/>
    </border>
    <border>
      <left/>
      <right style="dashed">
        <color theme="0"/>
      </right>
      <top style="double">
        <color auto="1"/>
      </top>
      <bottom style="thin">
        <color theme="0"/>
      </bottom>
      <diagonal/>
    </border>
    <border>
      <left style="dashed">
        <color theme="0"/>
      </left>
      <right/>
      <top style="double">
        <color auto="1"/>
      </top>
      <bottom style="thin">
        <color theme="0"/>
      </bottom>
      <diagonal/>
    </border>
    <border>
      <left/>
      <right style="double">
        <color auto="1"/>
      </right>
      <top style="double">
        <color auto="1"/>
      </top>
      <bottom style="thin">
        <color theme="0"/>
      </bottom>
      <diagonal/>
    </border>
    <border>
      <left style="thin">
        <color indexed="64"/>
      </left>
      <right/>
      <top style="thin">
        <color indexed="64"/>
      </top>
      <bottom style="thin">
        <color indexed="6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DashDot">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auto="1"/>
      </left>
      <right style="dashed">
        <color theme="0"/>
      </right>
      <top style="thin">
        <color theme="0"/>
      </top>
      <bottom style="double">
        <color indexed="64"/>
      </bottom>
      <diagonal/>
    </border>
    <border>
      <left style="dashed">
        <color theme="0"/>
      </left>
      <right style="dashed">
        <color theme="0"/>
      </right>
      <top style="thin">
        <color theme="0"/>
      </top>
      <bottom style="double">
        <color indexed="64"/>
      </bottom>
      <diagonal/>
    </border>
    <border>
      <left style="dashed">
        <color theme="0"/>
      </left>
      <right style="double">
        <color auto="1"/>
      </right>
      <top style="thin">
        <color theme="0"/>
      </top>
      <bottom style="double">
        <color indexed="64"/>
      </bottom>
      <diagonal/>
    </border>
    <border>
      <left/>
      <right/>
      <top/>
      <bottom style="double">
        <color indexed="64"/>
      </bottom>
      <diagonal/>
    </border>
    <border>
      <left style="thick">
        <color auto="1"/>
      </left>
      <right/>
      <top/>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auto="1"/>
      </right>
      <top style="medium">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ck">
        <color auto="1"/>
      </left>
      <right style="thin">
        <color auto="1"/>
      </right>
      <top/>
      <bottom/>
      <diagonal/>
    </border>
    <border>
      <left style="thin">
        <color auto="1"/>
      </left>
      <right style="double">
        <color auto="1"/>
      </right>
      <top/>
      <bottom/>
      <diagonal/>
    </border>
    <border>
      <left style="double">
        <color indexed="64"/>
      </left>
      <right style="thin">
        <color indexed="64"/>
      </right>
      <top/>
      <bottom/>
      <diagonal/>
    </border>
    <border>
      <left style="double">
        <color indexed="64"/>
      </left>
      <right style="thin">
        <color indexed="64"/>
      </right>
      <top style="thin">
        <color auto="1"/>
      </top>
      <bottom style="thin">
        <color auto="1"/>
      </bottom>
      <diagonal/>
    </border>
    <border>
      <left style="thin">
        <color indexed="64"/>
      </left>
      <right style="double">
        <color auto="1"/>
      </right>
      <top style="thin">
        <color auto="1"/>
      </top>
      <bottom style="thin">
        <color auto="1"/>
      </bottom>
      <diagonal/>
    </border>
    <border>
      <left style="thick">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auto="1"/>
      </left>
      <right/>
      <top style="thin">
        <color theme="0"/>
      </top>
      <bottom style="thin">
        <color theme="0"/>
      </bottom>
      <diagonal/>
    </border>
    <border>
      <left style="thick">
        <color rgb="FF3855A6"/>
      </left>
      <right/>
      <top style="thick">
        <color rgb="FF3855A6"/>
      </top>
      <bottom/>
      <diagonal/>
    </border>
    <border>
      <left/>
      <right/>
      <top style="thick">
        <color rgb="FF3855A6"/>
      </top>
      <bottom/>
      <diagonal/>
    </border>
    <border>
      <left/>
      <right style="thick">
        <color rgb="FF3855A6"/>
      </right>
      <top style="thick">
        <color rgb="FF3855A6"/>
      </top>
      <bottom/>
      <diagonal/>
    </border>
    <border>
      <left style="thick">
        <color rgb="FF3855A6"/>
      </left>
      <right/>
      <top/>
      <bottom style="thick">
        <color rgb="FF3855A6"/>
      </bottom>
      <diagonal/>
    </border>
    <border>
      <left/>
      <right/>
      <top/>
      <bottom style="thick">
        <color rgb="FF3855A6"/>
      </bottom>
      <diagonal/>
    </border>
    <border>
      <left/>
      <right style="thick">
        <color rgb="FF3855A6"/>
      </right>
      <top/>
      <bottom style="thick">
        <color rgb="FF3855A6"/>
      </bottom>
      <diagonal/>
    </border>
    <border>
      <left/>
      <right/>
      <top style="double">
        <color indexed="64"/>
      </top>
      <bottom/>
      <diagonal/>
    </border>
    <border>
      <left/>
      <right style="thick">
        <color auto="1"/>
      </right>
      <top/>
      <bottom/>
      <diagonal/>
    </border>
    <border>
      <left/>
      <right style="double">
        <color auto="1"/>
      </right>
      <top/>
      <bottom/>
      <diagonal/>
    </border>
    <border>
      <left style="medium">
        <color indexed="64"/>
      </left>
      <right style="thin">
        <color indexed="64"/>
      </right>
      <top/>
      <bottom/>
      <diagonal/>
    </border>
    <border>
      <left style="medium">
        <color indexed="64"/>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dashed">
        <color indexed="64"/>
      </left>
      <right style="thin">
        <color indexed="64"/>
      </right>
      <top style="thin">
        <color auto="1"/>
      </top>
      <bottom style="thin">
        <color indexed="64"/>
      </bottom>
      <diagonal/>
    </border>
  </borders>
  <cellStyleXfs count="7">
    <xf numFmtId="0" fontId="0" fillId="0" borderId="0"/>
    <xf numFmtId="0" fontId="8" fillId="0" borderId="0" applyNumberFormat="0" applyFill="0" applyBorder="0" applyAlignment="0" applyProtection="0"/>
    <xf numFmtId="0" fontId="6" fillId="0" borderId="0"/>
    <xf numFmtId="0" fontId="7" fillId="0" borderId="0"/>
    <xf numFmtId="0" fontId="6" fillId="0" borderId="0"/>
    <xf numFmtId="0" fontId="38" fillId="0" borderId="0"/>
    <xf numFmtId="0" fontId="1" fillId="0" borderId="0"/>
  </cellStyleXfs>
  <cellXfs count="500">
    <xf numFmtId="0" fontId="0" fillId="0" borderId="0" xfId="0"/>
    <xf numFmtId="0" fontId="0" fillId="0" borderId="0" xfId="0" applyProtection="1">
      <protection hidden="1"/>
    </xf>
    <xf numFmtId="0" fontId="0" fillId="0" borderId="0" xfId="0" applyAlignment="1" applyProtection="1">
      <alignment horizontal="center" vertical="center"/>
      <protection hidden="1"/>
    </xf>
    <xf numFmtId="0" fontId="16" fillId="0" borderId="0" xfId="0" applyFont="1" applyAlignment="1" applyProtection="1">
      <alignment vertical="center"/>
      <protection hidden="1"/>
    </xf>
    <xf numFmtId="0" fontId="16" fillId="0" borderId="0" xfId="0" applyFont="1" applyAlignment="1" applyProtection="1">
      <alignment vertical="center" shrinkToFit="1"/>
      <protection hidden="1"/>
    </xf>
    <xf numFmtId="0" fontId="16" fillId="0" borderId="0" xfId="0" applyFont="1" applyAlignment="1" applyProtection="1">
      <alignment horizontal="center" vertical="center" shrinkToFit="1"/>
      <protection hidden="1"/>
    </xf>
    <xf numFmtId="0" fontId="0" fillId="0" borderId="0" xfId="0" applyAlignment="1" applyProtection="1">
      <alignment vertical="center"/>
      <protection hidden="1"/>
    </xf>
    <xf numFmtId="0" fontId="21" fillId="0" borderId="0" xfId="0" applyFont="1" applyAlignment="1" applyProtection="1">
      <alignment horizontal="center" vertical="center"/>
      <protection hidden="1"/>
    </xf>
    <xf numFmtId="0" fontId="11" fillId="0" borderId="0" xfId="0" applyFont="1" applyProtection="1">
      <protection hidden="1"/>
    </xf>
    <xf numFmtId="0" fontId="18" fillId="9" borderId="24" xfId="0" applyFont="1" applyFill="1" applyBorder="1" applyAlignment="1" applyProtection="1">
      <alignment horizontal="center" vertical="center"/>
      <protection hidden="1"/>
    </xf>
    <xf numFmtId="0" fontId="18" fillId="9" borderId="25" xfId="0" applyFont="1" applyFill="1" applyBorder="1" applyAlignment="1" applyProtection="1">
      <alignment horizontal="center" vertical="center"/>
      <protection hidden="1"/>
    </xf>
    <xf numFmtId="14" fontId="18" fillId="9" borderId="25" xfId="0" applyNumberFormat="1" applyFont="1" applyFill="1" applyBorder="1" applyAlignment="1" applyProtection="1">
      <alignment horizontal="center" vertical="center"/>
      <protection hidden="1"/>
    </xf>
    <xf numFmtId="14" fontId="0" fillId="0" borderId="0" xfId="0" applyNumberFormat="1" applyProtection="1">
      <protection hidden="1"/>
    </xf>
    <xf numFmtId="0" fontId="24" fillId="0" borderId="0" xfId="0" applyFont="1"/>
    <xf numFmtId="0" fontId="23" fillId="0" borderId="0" xfId="0" applyFont="1" applyAlignment="1">
      <alignment horizontal="center"/>
    </xf>
    <xf numFmtId="0" fontId="23" fillId="0" borderId="0" xfId="0" applyFont="1"/>
    <xf numFmtId="0" fontId="29" fillId="9" borderId="64" xfId="1" applyFont="1" applyFill="1" applyBorder="1"/>
    <xf numFmtId="0" fontId="32" fillId="0" borderId="0" xfId="0" applyFont="1"/>
    <xf numFmtId="0" fontId="32" fillId="0" borderId="0" xfId="0" applyFont="1" applyAlignment="1">
      <alignment horizontal="center"/>
    </xf>
    <xf numFmtId="0" fontId="35" fillId="0" borderId="0" xfId="1" applyFont="1" applyFill="1" applyBorder="1" applyAlignment="1">
      <alignment vertical="center" wrapText="1"/>
    </xf>
    <xf numFmtId="0" fontId="35" fillId="0" borderId="0" xfId="1" applyFont="1" applyFill="1" applyAlignment="1"/>
    <xf numFmtId="0" fontId="9" fillId="0" borderId="0" xfId="0" applyFont="1" applyProtection="1">
      <protection hidden="1"/>
    </xf>
    <xf numFmtId="0" fontId="15" fillId="0" borderId="0" xfId="0" applyFont="1" applyAlignment="1" applyProtection="1">
      <alignment vertical="center"/>
      <protection hidden="1"/>
    </xf>
    <xf numFmtId="0" fontId="20" fillId="0" borderId="0" xfId="0" applyFont="1" applyAlignment="1" applyProtection="1">
      <alignment vertical="center"/>
      <protection hidden="1"/>
    </xf>
    <xf numFmtId="0" fontId="22" fillId="0" borderId="0" xfId="0" applyFont="1" applyAlignme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top" wrapText="1"/>
      <protection hidden="1"/>
    </xf>
    <xf numFmtId="0" fontId="20" fillId="0" borderId="0" xfId="0" applyFont="1" applyAlignment="1" applyProtection="1">
      <alignment vertical="center" shrinkToFit="1"/>
      <protection hidden="1"/>
    </xf>
    <xf numFmtId="0" fontId="20" fillId="0" borderId="0" xfId="0" applyFont="1" applyProtection="1">
      <protection hidden="1"/>
    </xf>
    <xf numFmtId="0" fontId="44" fillId="0" borderId="0" xfId="0" applyFont="1" applyAlignment="1" applyProtection="1">
      <alignment vertical="center"/>
      <protection hidden="1"/>
    </xf>
    <xf numFmtId="0" fontId="42" fillId="0" borderId="0" xfId="0" applyFont="1" applyAlignment="1" applyProtection="1">
      <alignment vertical="center" shrinkToFit="1"/>
      <protection hidden="1"/>
    </xf>
    <xf numFmtId="0" fontId="20" fillId="0" borderId="0" xfId="0" applyFont="1" applyAlignment="1" applyProtection="1">
      <alignment horizontal="center" vertical="center" shrinkToFit="1"/>
      <protection hidden="1"/>
    </xf>
    <xf numFmtId="0" fontId="40" fillId="0" borderId="0" xfId="1" applyFont="1" applyFill="1" applyBorder="1" applyAlignment="1" applyProtection="1">
      <alignment vertical="center"/>
      <protection hidden="1"/>
    </xf>
    <xf numFmtId="0" fontId="40" fillId="0" borderId="0" xfId="1" applyFont="1" applyFill="1" applyBorder="1" applyAlignment="1" applyProtection="1">
      <alignment vertical="center" wrapText="1"/>
      <protection hidden="1"/>
    </xf>
    <xf numFmtId="0" fontId="41" fillId="0" borderId="0" xfId="1" applyFont="1" applyFill="1" applyBorder="1" applyAlignment="1" applyProtection="1">
      <alignment vertical="center" wrapText="1"/>
      <protection hidden="1"/>
    </xf>
    <xf numFmtId="0" fontId="22" fillId="0" borderId="0" xfId="0" applyFont="1" applyAlignment="1" applyProtection="1">
      <alignment horizontal="center" vertical="center"/>
      <protection hidden="1"/>
    </xf>
    <xf numFmtId="0" fontId="22" fillId="0" borderId="0" xfId="0" applyFont="1" applyProtection="1">
      <protection hidden="1"/>
    </xf>
    <xf numFmtId="0" fontId="20" fillId="0" borderId="0" xfId="0" applyFont="1" applyAlignment="1" applyProtection="1">
      <alignment vertical="center" textRotation="90"/>
      <protection hidden="1"/>
    </xf>
    <xf numFmtId="0" fontId="22" fillId="0" borderId="0" xfId="0" applyFont="1" applyAlignment="1" applyProtection="1">
      <alignment horizontal="center"/>
      <protection hidden="1"/>
    </xf>
    <xf numFmtId="0" fontId="22" fillId="0" borderId="0" xfId="0" applyFont="1" applyAlignment="1" applyProtection="1">
      <alignment vertical="center" wrapText="1"/>
      <protection hidden="1"/>
    </xf>
    <xf numFmtId="0" fontId="45" fillId="0" borderId="0" xfId="0" applyFont="1" applyAlignment="1" applyProtection="1">
      <alignment vertical="center"/>
      <protection hidden="1"/>
    </xf>
    <xf numFmtId="0" fontId="45" fillId="0" borderId="0" xfId="0" applyFont="1" applyAlignment="1" applyProtection="1">
      <alignment horizontal="right" vertical="center"/>
      <protection hidden="1"/>
    </xf>
    <xf numFmtId="0" fontId="46" fillId="0" borderId="0" xfId="1" applyFont="1" applyFill="1" applyBorder="1" applyProtection="1">
      <protection hidden="1"/>
    </xf>
    <xf numFmtId="0" fontId="22" fillId="0" borderId="0" xfId="0" applyFont="1" applyAlignment="1" applyProtection="1">
      <alignment horizontal="center" vertical="center" wrapText="1"/>
      <protection hidden="1"/>
    </xf>
    <xf numFmtId="0" fontId="42" fillId="0" borderId="0" xfId="0" applyFont="1" applyAlignment="1" applyProtection="1">
      <alignment shrinkToFit="1"/>
      <protection hidden="1"/>
    </xf>
    <xf numFmtId="0" fontId="47" fillId="0" borderId="0" xfId="0" applyFont="1" applyAlignment="1" applyProtection="1">
      <alignment vertical="center"/>
      <protection hidden="1"/>
    </xf>
    <xf numFmtId="0" fontId="15" fillId="0" borderId="0" xfId="0" applyFont="1" applyAlignment="1" applyProtection="1">
      <alignment vertical="center" shrinkToFit="1"/>
      <protection hidden="1"/>
    </xf>
    <xf numFmtId="0" fontId="15" fillId="0" borderId="0" xfId="0" applyFont="1" applyAlignment="1" applyProtection="1">
      <alignment horizontal="center" vertical="center"/>
      <protection hidden="1"/>
    </xf>
    <xf numFmtId="0" fontId="15" fillId="0" borderId="0" xfId="0" applyFont="1" applyProtection="1">
      <protection hidden="1"/>
    </xf>
    <xf numFmtId="0" fontId="15" fillId="0" borderId="0" xfId="0" applyFont="1" applyAlignment="1" applyProtection="1">
      <alignment horizontal="right"/>
      <protection hidden="1"/>
    </xf>
    <xf numFmtId="0" fontId="15" fillId="0" borderId="0" xfId="0" applyFont="1" applyAlignment="1" applyProtection="1">
      <alignment horizontal="center"/>
      <protection hidden="1"/>
    </xf>
    <xf numFmtId="0" fontId="48" fillId="0" borderId="0" xfId="0" applyFont="1" applyAlignment="1" applyProtection="1">
      <alignment horizontal="center"/>
      <protection hidden="1"/>
    </xf>
    <xf numFmtId="0" fontId="22" fillId="0" borderId="0" xfId="0" applyFont="1" applyAlignment="1" applyProtection="1">
      <alignment horizontal="right"/>
      <protection hidden="1"/>
    </xf>
    <xf numFmtId="0" fontId="49" fillId="0" borderId="0" xfId="1" applyFont="1" applyFill="1" applyBorder="1" applyAlignment="1" applyProtection="1">
      <alignment vertical="center" wrapText="1"/>
      <protection hidden="1"/>
    </xf>
    <xf numFmtId="0" fontId="2" fillId="0" borderId="0" xfId="0" applyFont="1" applyAlignment="1" applyProtection="1">
      <alignment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20" fillId="0" borderId="22" xfId="0" applyFont="1" applyBorder="1" applyAlignment="1" applyProtection="1">
      <alignment horizontal="center" vertical="center"/>
      <protection hidden="1"/>
    </xf>
    <xf numFmtId="0" fontId="2" fillId="0" borderId="22"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4" borderId="2" xfId="0" applyFont="1" applyFill="1" applyBorder="1" applyAlignment="1" applyProtection="1">
      <alignment horizontal="center" vertical="center"/>
      <protection hidden="1"/>
    </xf>
    <xf numFmtId="0" fontId="54" fillId="0" borderId="0" xfId="0" applyFont="1" applyProtection="1">
      <protection hidden="1"/>
    </xf>
    <xf numFmtId="0" fontId="47" fillId="0" borderId="0" xfId="0" applyFont="1" applyProtection="1">
      <protection hidden="1"/>
    </xf>
    <xf numFmtId="0" fontId="57" fillId="0" borderId="0" xfId="0" applyFont="1" applyProtection="1">
      <protection hidden="1"/>
    </xf>
    <xf numFmtId="0" fontId="5" fillId="4" borderId="44" xfId="0" applyFont="1" applyFill="1" applyBorder="1" applyAlignment="1" applyProtection="1">
      <alignment horizontal="center" vertical="center"/>
      <protection hidden="1"/>
    </xf>
    <xf numFmtId="0" fontId="59" fillId="0" borderId="0" xfId="0" applyFont="1" applyProtection="1">
      <protection hidden="1"/>
    </xf>
    <xf numFmtId="0" fontId="57" fillId="4" borderId="44" xfId="0" applyFont="1" applyFill="1" applyBorder="1" applyAlignment="1" applyProtection="1">
      <alignment horizontal="center" vertical="center"/>
      <protection hidden="1"/>
    </xf>
    <xf numFmtId="0" fontId="58" fillId="0" borderId="0" xfId="0" applyFont="1" applyProtection="1">
      <protection hidden="1"/>
    </xf>
    <xf numFmtId="0" fontId="57" fillId="4" borderId="50" xfId="0" applyFont="1" applyFill="1" applyBorder="1" applyAlignment="1" applyProtection="1">
      <alignment horizontal="center" vertical="center"/>
      <protection hidden="1"/>
    </xf>
    <xf numFmtId="0" fontId="58" fillId="0" borderId="0" xfId="0" applyFont="1" applyAlignment="1" applyProtection="1">
      <alignment shrinkToFit="1"/>
      <protection hidden="1"/>
    </xf>
    <xf numFmtId="0" fontId="57" fillId="4" borderId="2" xfId="0" applyFont="1" applyFill="1" applyBorder="1" applyAlignment="1" applyProtection="1">
      <alignment horizontal="center" vertical="center"/>
      <protection hidden="1"/>
    </xf>
    <xf numFmtId="0" fontId="15" fillId="0" borderId="75" xfId="0" applyFont="1" applyBorder="1" applyAlignment="1" applyProtection="1">
      <alignment horizontal="center" vertical="center"/>
      <protection hidden="1"/>
    </xf>
    <xf numFmtId="0" fontId="15" fillId="16" borderId="75" xfId="0" applyFont="1" applyFill="1" applyBorder="1" applyAlignment="1" applyProtection="1">
      <alignment horizontal="center" vertical="center"/>
      <protection hidden="1"/>
    </xf>
    <xf numFmtId="0" fontId="60" fillId="0" borderId="0" xfId="0" applyFont="1" applyProtection="1">
      <protection hidden="1"/>
    </xf>
    <xf numFmtId="0" fontId="56" fillId="14" borderId="77" xfId="0" applyFont="1" applyFill="1" applyBorder="1" applyAlignment="1" applyProtection="1">
      <alignment horizontal="center" vertical="center"/>
      <protection hidden="1"/>
    </xf>
    <xf numFmtId="0" fontId="56" fillId="14" borderId="75" xfId="0" applyFont="1" applyFill="1" applyBorder="1" applyAlignment="1" applyProtection="1">
      <alignment horizontal="center" vertical="center"/>
      <protection hidden="1"/>
    </xf>
    <xf numFmtId="0" fontId="56" fillId="16" borderId="75" xfId="0" applyFont="1" applyFill="1" applyBorder="1" applyAlignment="1" applyProtection="1">
      <alignment horizontal="center" vertical="center"/>
      <protection hidden="1"/>
    </xf>
    <xf numFmtId="0" fontId="56" fillId="16" borderId="75" xfId="0" applyFont="1" applyFill="1" applyBorder="1" applyAlignment="1" applyProtection="1">
      <alignment horizontal="center" vertical="center"/>
      <protection locked="0" hidden="1"/>
    </xf>
    <xf numFmtId="0" fontId="41" fillId="0" borderId="0" xfId="0" applyFont="1" applyProtection="1">
      <protection hidden="1"/>
    </xf>
    <xf numFmtId="0" fontId="45" fillId="0" borderId="23" xfId="0" applyFont="1" applyBorder="1" applyAlignment="1" applyProtection="1">
      <alignment vertical="center"/>
      <protection hidden="1"/>
    </xf>
    <xf numFmtId="0" fontId="45"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0" fillId="15" borderId="0" xfId="0" applyFill="1" applyProtection="1">
      <protection hidden="1"/>
    </xf>
    <xf numFmtId="0" fontId="0" fillId="15" borderId="0" xfId="0" applyFill="1" applyAlignment="1" applyProtection="1">
      <alignment horizontal="center" vertical="center"/>
      <protection hidden="1"/>
    </xf>
    <xf numFmtId="0" fontId="0" fillId="15" borderId="0" xfId="0" applyFill="1" applyAlignment="1" applyProtection="1">
      <alignment horizontal="center" vertical="center" wrapText="1"/>
      <protection hidden="1"/>
    </xf>
    <xf numFmtId="0" fontId="66" fillId="0" borderId="8" xfId="0" applyFont="1" applyBorder="1" applyAlignment="1" applyProtection="1">
      <alignment horizontal="right" vertical="center" shrinkToFit="1"/>
      <protection hidden="1"/>
    </xf>
    <xf numFmtId="0" fontId="69" fillId="0" borderId="0" xfId="0" applyFont="1" applyAlignment="1" applyProtection="1">
      <alignment horizontal="center" vertical="center" shrinkToFit="1"/>
      <protection hidden="1"/>
    </xf>
    <xf numFmtId="0" fontId="67" fillId="0" borderId="82" xfId="0" applyFont="1" applyBorder="1" applyAlignment="1" applyProtection="1">
      <alignment horizontal="center" vertical="center" shrinkToFit="1"/>
      <protection hidden="1"/>
    </xf>
    <xf numFmtId="0" fontId="67" fillId="2" borderId="0" xfId="0" applyFont="1" applyFill="1" applyAlignment="1" applyProtection="1">
      <alignment horizontal="center" vertical="center" shrinkToFit="1"/>
      <protection hidden="1"/>
    </xf>
    <xf numFmtId="0" fontId="60" fillId="0" borderId="0" xfId="0" applyFont="1" applyAlignment="1" applyProtection="1">
      <alignment horizontal="center" vertical="center" shrinkToFit="1"/>
      <protection hidden="1"/>
    </xf>
    <xf numFmtId="0" fontId="69" fillId="0" borderId="16" xfId="0" applyFont="1" applyBorder="1" applyAlignment="1" applyProtection="1">
      <alignment horizontal="center" vertical="center" shrinkToFit="1"/>
      <protection hidden="1"/>
    </xf>
    <xf numFmtId="0" fontId="69" fillId="0" borderId="81" xfId="0" applyFont="1" applyBorder="1" applyAlignment="1" applyProtection="1">
      <alignment horizontal="center" vertical="center" shrinkToFit="1"/>
      <protection hidden="1"/>
    </xf>
    <xf numFmtId="0" fontId="69" fillId="0" borderId="80" xfId="0" applyFont="1" applyBorder="1" applyAlignment="1" applyProtection="1">
      <alignment horizontal="center" vertical="center" shrinkToFit="1"/>
      <protection hidden="1"/>
    </xf>
    <xf numFmtId="0" fontId="6" fillId="0" borderId="7" xfId="0" applyFont="1" applyBorder="1" applyAlignment="1" applyProtection="1">
      <alignment vertical="center" shrinkToFit="1"/>
      <protection hidden="1"/>
    </xf>
    <xf numFmtId="0" fontId="69" fillId="0" borderId="0" xfId="0" applyFont="1" applyAlignment="1" applyProtection="1">
      <alignment shrinkToFit="1"/>
      <protection hidden="1"/>
    </xf>
    <xf numFmtId="0" fontId="69" fillId="3" borderId="7" xfId="0" applyFont="1" applyFill="1" applyBorder="1" applyAlignment="1" applyProtection="1">
      <alignment vertical="center" shrinkToFit="1"/>
      <protection hidden="1"/>
    </xf>
    <xf numFmtId="0" fontId="69" fillId="3" borderId="107" xfId="0" applyFont="1" applyFill="1" applyBorder="1" applyAlignment="1" applyProtection="1">
      <alignment vertical="center" shrinkToFit="1"/>
      <protection hidden="1"/>
    </xf>
    <xf numFmtId="0" fontId="66" fillId="16" borderId="0" xfId="0" applyFont="1" applyFill="1" applyAlignment="1" applyProtection="1">
      <alignment horizontal="center" vertical="center" shrinkToFit="1"/>
      <protection hidden="1"/>
    </xf>
    <xf numFmtId="165" fontId="66" fillId="16" borderId="0" xfId="0" applyNumberFormat="1" applyFont="1" applyFill="1" applyAlignment="1" applyProtection="1">
      <alignment horizontal="center" vertical="center" shrinkToFit="1"/>
      <protection hidden="1"/>
    </xf>
    <xf numFmtId="165" fontId="66" fillId="16" borderId="110" xfId="0" applyNumberFormat="1" applyFont="1" applyFill="1" applyBorder="1" applyAlignment="1" applyProtection="1">
      <alignment horizontal="center" vertical="center" shrinkToFit="1"/>
      <protection hidden="1"/>
    </xf>
    <xf numFmtId="0" fontId="70" fillId="6" borderId="111" xfId="0" applyFont="1" applyFill="1" applyBorder="1" applyAlignment="1" applyProtection="1">
      <alignment horizontal="center" vertical="center" shrinkToFit="1"/>
      <protection hidden="1"/>
    </xf>
    <xf numFmtId="0" fontId="67" fillId="0" borderId="45" xfId="0" applyFont="1" applyBorder="1" applyAlignment="1" applyProtection="1">
      <alignment vertical="center" textRotation="90" shrinkToFit="1"/>
      <protection hidden="1"/>
    </xf>
    <xf numFmtId="0" fontId="69" fillId="0" borderId="45" xfId="0" applyFont="1" applyBorder="1" applyAlignment="1" applyProtection="1">
      <alignment horizontal="center" vertical="center" shrinkToFit="1"/>
      <protection hidden="1"/>
    </xf>
    <xf numFmtId="0" fontId="67" fillId="0" borderId="46" xfId="0" applyFont="1" applyBorder="1" applyAlignment="1" applyProtection="1">
      <alignment vertical="center" textRotation="90" shrinkToFit="1"/>
      <protection hidden="1"/>
    </xf>
    <xf numFmtId="0" fontId="69" fillId="0" borderId="46" xfId="0" applyFont="1" applyBorder="1" applyAlignment="1" applyProtection="1">
      <alignment horizontal="center" vertical="center" shrinkToFit="1"/>
      <protection hidden="1"/>
    </xf>
    <xf numFmtId="0" fontId="69" fillId="0" borderId="0" xfId="0" applyFont="1" applyProtection="1">
      <protection hidden="1"/>
    </xf>
    <xf numFmtId="0" fontId="69" fillId="0" borderId="115" xfId="0" applyFont="1" applyBorder="1" applyProtection="1">
      <protection hidden="1"/>
    </xf>
    <xf numFmtId="0" fontId="70" fillId="6" borderId="6" xfId="0"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7" fillId="0" borderId="45" xfId="0" applyFont="1" applyBorder="1" applyAlignment="1" applyProtection="1">
      <alignment horizontal="center" vertical="top" shrinkToFit="1"/>
      <protection hidden="1"/>
    </xf>
    <xf numFmtId="0" fontId="67" fillId="0" borderId="46" xfId="0" applyFont="1" applyBorder="1" applyAlignment="1" applyProtection="1">
      <alignment horizontal="center" vertical="top" shrinkToFit="1"/>
      <protection hidden="1"/>
    </xf>
    <xf numFmtId="0" fontId="66" fillId="0" borderId="7" xfId="0" applyFont="1" applyBorder="1" applyAlignment="1" applyProtection="1">
      <alignment horizontal="right" vertical="center" shrinkToFit="1"/>
      <protection hidden="1"/>
    </xf>
    <xf numFmtId="0" fontId="67" fillId="0" borderId="7" xfId="0" applyFont="1" applyBorder="1" applyAlignment="1" applyProtection="1">
      <alignment horizontal="right" vertical="center" shrinkToFit="1"/>
      <protection hidden="1"/>
    </xf>
    <xf numFmtId="0" fontId="67" fillId="0" borderId="9" xfId="0" applyFont="1" applyBorder="1" applyAlignment="1" applyProtection="1">
      <alignment horizontal="center" vertical="center" shrinkToFit="1"/>
      <protection hidden="1"/>
    </xf>
    <xf numFmtId="0" fontId="67" fillId="0" borderId="7" xfId="0" applyFont="1" applyBorder="1" applyAlignment="1" applyProtection="1">
      <alignment horizontal="left" vertical="center" shrinkToFit="1"/>
      <protection hidden="1"/>
    </xf>
    <xf numFmtId="0" fontId="10" fillId="0" borderId="0" xfId="0" applyFont="1" applyAlignment="1" applyProtection="1">
      <alignment vertical="center" shrinkToFit="1"/>
      <protection hidden="1"/>
    </xf>
    <xf numFmtId="0" fontId="71" fillId="18" borderId="0" xfId="0" applyFont="1" applyFill="1" applyAlignment="1" applyProtection="1">
      <alignment horizontal="center" vertical="center" wrapText="1"/>
      <protection hidden="1"/>
    </xf>
    <xf numFmtId="0" fontId="72" fillId="14" borderId="77" xfId="0" applyFont="1" applyFill="1" applyBorder="1" applyAlignment="1" applyProtection="1">
      <alignment horizontal="center" vertical="center"/>
      <protection hidden="1"/>
    </xf>
    <xf numFmtId="0" fontId="6" fillId="0" borderId="79" xfId="0" applyFont="1" applyBorder="1" applyAlignment="1" applyProtection="1">
      <alignment horizontal="center" vertical="center" shrinkToFit="1"/>
      <protection hidden="1"/>
    </xf>
    <xf numFmtId="0" fontId="6" fillId="0" borderId="12" xfId="0" applyFont="1" applyBorder="1" applyAlignment="1" applyProtection="1">
      <alignment horizontal="center" vertical="center" shrinkToFit="1"/>
      <protection hidden="1"/>
    </xf>
    <xf numFmtId="0" fontId="10" fillId="0" borderId="0" xfId="0" applyFont="1" applyProtection="1">
      <protection hidden="1"/>
    </xf>
    <xf numFmtId="0" fontId="51" fillId="0" borderId="0" xfId="0" applyFont="1" applyAlignment="1" applyProtection="1">
      <alignment horizontal="center" vertical="center"/>
      <protection hidden="1"/>
    </xf>
    <xf numFmtId="0" fontId="51" fillId="0" borderId="0" xfId="0" applyFont="1" applyProtection="1">
      <protection hidden="1"/>
    </xf>
    <xf numFmtId="0" fontId="52" fillId="0" borderId="0" xfId="0" applyFont="1" applyProtection="1">
      <protection hidden="1"/>
    </xf>
    <xf numFmtId="0" fontId="10" fillId="0" borderId="0" xfId="0" applyFont="1" applyAlignment="1" applyProtection="1">
      <alignment vertical="center"/>
      <protection hidden="1"/>
    </xf>
    <xf numFmtId="0" fontId="79" fillId="0" borderId="0" xfId="0" applyFont="1" applyAlignment="1" applyProtection="1">
      <alignment vertical="center"/>
      <protection hidden="1"/>
    </xf>
    <xf numFmtId="0" fontId="79" fillId="0" borderId="0" xfId="0" applyFont="1" applyAlignment="1" applyProtection="1">
      <alignment horizontal="right" vertical="center"/>
      <protection hidden="1"/>
    </xf>
    <xf numFmtId="0" fontId="53" fillId="0" borderId="0" xfId="0" applyFont="1" applyAlignment="1" applyProtection="1">
      <alignment vertical="center"/>
      <protection hidden="1"/>
    </xf>
    <xf numFmtId="0" fontId="80" fillId="0" borderId="0" xfId="0" applyFont="1" applyAlignment="1" applyProtection="1">
      <alignment shrinkToFit="1"/>
      <protection hidden="1"/>
    </xf>
    <xf numFmtId="0" fontId="54" fillId="0" borderId="0" xfId="0" applyFont="1" applyAlignment="1" applyProtection="1">
      <alignment vertical="center"/>
      <protection hidden="1"/>
    </xf>
    <xf numFmtId="0" fontId="81" fillId="0" borderId="0" xfId="0" applyFont="1" applyAlignment="1" applyProtection="1">
      <alignment vertical="center"/>
      <protection hidden="1"/>
    </xf>
    <xf numFmtId="0" fontId="82" fillId="0" borderId="0" xfId="0" applyFont="1" applyAlignment="1" applyProtection="1">
      <alignment vertical="center"/>
      <protection hidden="1"/>
    </xf>
    <xf numFmtId="0" fontId="82" fillId="0" borderId="0" xfId="0" applyFont="1" applyAlignment="1" applyProtection="1">
      <alignment vertical="center" shrinkToFit="1"/>
      <protection hidden="1"/>
    </xf>
    <xf numFmtId="0" fontId="82" fillId="0" borderId="0" xfId="0" applyFont="1" applyAlignment="1" applyProtection="1">
      <alignment horizontal="center" vertical="center"/>
      <protection hidden="1"/>
    </xf>
    <xf numFmtId="0" fontId="82" fillId="0" borderId="0" xfId="0" applyFont="1" applyProtection="1">
      <protection hidden="1"/>
    </xf>
    <xf numFmtId="0" fontId="82" fillId="0" borderId="0" xfId="0" applyFont="1" applyAlignment="1" applyProtection="1">
      <alignment horizontal="right"/>
      <protection hidden="1"/>
    </xf>
    <xf numFmtId="0" fontId="74" fillId="0" borderId="49" xfId="0" applyFont="1" applyBorder="1" applyAlignment="1" applyProtection="1">
      <alignment horizontal="center" vertical="center"/>
      <protection hidden="1"/>
    </xf>
    <xf numFmtId="0" fontId="24" fillId="0" borderId="0" xfId="0" applyFont="1" applyAlignment="1" applyProtection="1">
      <alignment horizontal="center" vertical="center"/>
      <protection hidden="1"/>
    </xf>
    <xf numFmtId="49" fontId="24" fillId="0" borderId="0" xfId="0" applyNumberFormat="1" applyFont="1" applyAlignment="1" applyProtection="1">
      <alignment horizontal="center" vertical="center"/>
      <protection hidden="1"/>
    </xf>
    <xf numFmtId="0" fontId="14" fillId="7" borderId="14" xfId="0" applyFont="1" applyFill="1" applyBorder="1" applyAlignment="1" applyProtection="1">
      <alignment horizontal="center" vertical="center"/>
      <protection hidden="1"/>
    </xf>
    <xf numFmtId="0" fontId="14" fillId="7" borderId="13" xfId="0" applyFont="1" applyFill="1" applyBorder="1" applyAlignment="1" applyProtection="1">
      <alignment horizontal="center" vertical="center"/>
      <protection hidden="1"/>
    </xf>
    <xf numFmtId="0" fontId="24" fillId="0" borderId="0" xfId="0" applyFont="1" applyAlignment="1" applyProtection="1">
      <alignment horizontal="center" vertical="center" shrinkToFit="1"/>
      <protection hidden="1"/>
    </xf>
    <xf numFmtId="0" fontId="24" fillId="5" borderId="15" xfId="0" applyFont="1" applyFill="1" applyBorder="1" applyAlignment="1" applyProtection="1">
      <alignment horizontal="center" vertical="center" wrapText="1"/>
      <protection locked="0" hidden="1"/>
    </xf>
    <xf numFmtId="0" fontId="24" fillId="5" borderId="15" xfId="0" applyFont="1" applyFill="1" applyBorder="1" applyAlignment="1" applyProtection="1">
      <alignment horizontal="center" vertical="center" wrapText="1"/>
      <protection hidden="1"/>
    </xf>
    <xf numFmtId="0" fontId="24" fillId="5" borderId="15" xfId="0" quotePrefix="1" applyFont="1" applyFill="1" applyBorder="1" applyAlignment="1" applyProtection="1">
      <alignment horizontal="center" vertical="center" wrapText="1"/>
      <protection locked="0" hidden="1"/>
    </xf>
    <xf numFmtId="0" fontId="24" fillId="0" borderId="0" xfId="0" applyFont="1" applyAlignment="1" applyProtection="1">
      <alignment horizontal="center" vertical="center" wrapText="1"/>
      <protection hidden="1"/>
    </xf>
    <xf numFmtId="49" fontId="24" fillId="0" borderId="0" xfId="0" applyNumberFormat="1" applyFont="1" applyAlignment="1" applyProtection="1">
      <alignment horizontal="center" vertical="center" shrinkToFit="1"/>
      <protection hidden="1"/>
    </xf>
    <xf numFmtId="49" fontId="14" fillId="7" borderId="14" xfId="0" applyNumberFormat="1" applyFont="1" applyFill="1" applyBorder="1" applyAlignment="1" applyProtection="1">
      <alignment horizontal="center" vertical="center"/>
      <protection hidden="1"/>
    </xf>
    <xf numFmtId="49" fontId="24" fillId="5" borderId="15" xfId="0" applyNumberFormat="1" applyFont="1" applyFill="1" applyBorder="1" applyAlignment="1" applyProtection="1">
      <alignment horizontal="center" vertical="center" wrapText="1"/>
      <protection locked="0" hidden="1"/>
    </xf>
    <xf numFmtId="0" fontId="24" fillId="3" borderId="15" xfId="0" applyFont="1" applyFill="1" applyBorder="1" applyAlignment="1" applyProtection="1">
      <alignment horizontal="center" vertical="center" wrapText="1"/>
      <protection hidden="1"/>
    </xf>
    <xf numFmtId="0" fontId="24" fillId="5" borderId="13" xfId="0" applyFont="1" applyFill="1" applyBorder="1" applyAlignment="1" applyProtection="1">
      <alignment horizontal="center" vertical="center" wrapText="1"/>
      <protection locked="0" hidden="1"/>
    </xf>
    <xf numFmtId="0" fontId="75" fillId="0" borderId="49" xfId="0" applyFont="1" applyBorder="1" applyAlignment="1" applyProtection="1">
      <alignment vertical="center"/>
      <protection hidden="1"/>
    </xf>
    <xf numFmtId="0" fontId="75" fillId="0" borderId="0" xfId="0" applyFont="1" applyAlignment="1" applyProtection="1">
      <alignment vertical="center"/>
      <protection hidden="1"/>
    </xf>
    <xf numFmtId="0" fontId="3" fillId="7" borderId="13" xfId="0" applyFont="1" applyFill="1" applyBorder="1" applyAlignment="1" applyProtection="1">
      <alignment horizontal="center" vertical="center"/>
      <protection hidden="1"/>
    </xf>
    <xf numFmtId="164" fontId="24" fillId="3" borderId="15" xfId="0" applyNumberFormat="1" applyFont="1" applyFill="1" applyBorder="1" applyAlignment="1" applyProtection="1">
      <alignment horizontal="center" vertical="center" wrapText="1"/>
      <protection hidden="1"/>
    </xf>
    <xf numFmtId="14" fontId="24" fillId="5" borderId="15" xfId="0" applyNumberFormat="1" applyFont="1" applyFill="1" applyBorder="1" applyAlignment="1" applyProtection="1">
      <alignment horizontal="center" vertical="center" wrapText="1"/>
      <protection locked="0" hidden="1"/>
    </xf>
    <xf numFmtId="0" fontId="14" fillId="7" borderId="110" xfId="0" applyFont="1" applyFill="1" applyBorder="1" applyAlignment="1" applyProtection="1">
      <alignment horizontal="center" vertical="center"/>
      <protection hidden="1"/>
    </xf>
    <xf numFmtId="0" fontId="24" fillId="5" borderId="107" xfId="0" applyFont="1" applyFill="1" applyBorder="1" applyAlignment="1" applyProtection="1">
      <alignment horizontal="center" vertical="center" wrapText="1"/>
      <protection locked="0" hidden="1"/>
    </xf>
    <xf numFmtId="0" fontId="31" fillId="0" borderId="0" xfId="0" applyFont="1" applyAlignment="1" applyProtection="1">
      <alignment horizontal="center" vertical="center"/>
      <protection hidden="1"/>
    </xf>
    <xf numFmtId="0" fontId="24" fillId="0" borderId="0" xfId="0" applyFont="1" applyProtection="1">
      <protection hidden="1"/>
    </xf>
    <xf numFmtId="0" fontId="13" fillId="0" borderId="0" xfId="0" applyFont="1" applyAlignment="1" applyProtection="1">
      <alignment vertical="center"/>
      <protection hidden="1"/>
    </xf>
    <xf numFmtId="0" fontId="17" fillId="8" borderId="0" xfId="0" applyFont="1" applyFill="1" applyAlignment="1" applyProtection="1">
      <alignment horizontal="center" vertical="center"/>
      <protection hidden="1"/>
    </xf>
    <xf numFmtId="0" fontId="13" fillId="14" borderId="110" xfId="0" applyFont="1" applyFill="1" applyBorder="1" applyAlignment="1" applyProtection="1">
      <alignment horizontal="center" vertical="center"/>
      <protection hidden="1"/>
    </xf>
    <xf numFmtId="0" fontId="17" fillId="9" borderId="24" xfId="0" applyFont="1" applyFill="1" applyBorder="1" applyAlignment="1" applyProtection="1">
      <alignment horizontal="center" vertical="center"/>
      <protection hidden="1"/>
    </xf>
    <xf numFmtId="0" fontId="17" fillId="9" borderId="25" xfId="0" applyFont="1" applyFill="1" applyBorder="1" applyAlignment="1" applyProtection="1">
      <alignment horizontal="center" vertical="center"/>
      <protection hidden="1"/>
    </xf>
    <xf numFmtId="14" fontId="17" fillId="9" borderId="25" xfId="0" applyNumberFormat="1" applyFont="1" applyFill="1" applyBorder="1" applyAlignment="1" applyProtection="1">
      <alignment horizontal="center" vertical="center"/>
      <protection hidden="1"/>
    </xf>
    <xf numFmtId="49" fontId="17" fillId="9" borderId="25" xfId="0" applyNumberFormat="1" applyFont="1" applyFill="1" applyBorder="1" applyAlignment="1" applyProtection="1">
      <alignment horizontal="center" vertical="center"/>
      <protection hidden="1"/>
    </xf>
    <xf numFmtId="0" fontId="64" fillId="16" borderId="26" xfId="0" applyFont="1" applyFill="1" applyBorder="1" applyAlignment="1" applyProtection="1">
      <alignment horizontal="center"/>
      <protection hidden="1"/>
    </xf>
    <xf numFmtId="164" fontId="64" fillId="16" borderId="26" xfId="0" applyNumberFormat="1" applyFont="1" applyFill="1" applyBorder="1" applyAlignment="1" applyProtection="1">
      <alignment horizontal="center"/>
      <protection hidden="1"/>
    </xf>
    <xf numFmtId="49" fontId="64" fillId="16" borderId="26" xfId="0" applyNumberFormat="1" applyFont="1" applyFill="1" applyBorder="1" applyAlignment="1" applyProtection="1">
      <alignment horizontal="center"/>
      <protection hidden="1"/>
    </xf>
    <xf numFmtId="0" fontId="64" fillId="16" borderId="27" xfId="0" applyFont="1" applyFill="1" applyBorder="1" applyAlignment="1" applyProtection="1">
      <alignment horizontal="center"/>
      <protection hidden="1"/>
    </xf>
    <xf numFmtId="0" fontId="64" fillId="16" borderId="33" xfId="0" applyFont="1" applyFill="1" applyBorder="1" applyAlignment="1" applyProtection="1">
      <alignment horizontal="center"/>
      <protection hidden="1"/>
    </xf>
    <xf numFmtId="0" fontId="64" fillId="16" borderId="28" xfId="0" applyFont="1" applyFill="1" applyBorder="1" applyAlignment="1" applyProtection="1">
      <alignment horizontal="center"/>
      <protection hidden="1"/>
    </xf>
    <xf numFmtId="0" fontId="64" fillId="16" borderId="132" xfId="0" applyFont="1" applyFill="1" applyBorder="1" applyAlignment="1" applyProtection="1">
      <alignment horizontal="center"/>
      <protection hidden="1"/>
    </xf>
    <xf numFmtId="0" fontId="26" fillId="20" borderId="12" xfId="0" applyFont="1" applyFill="1" applyBorder="1" applyAlignment="1" applyProtection="1">
      <alignment horizontal="center" vertical="center"/>
      <protection hidden="1"/>
    </xf>
    <xf numFmtId="0" fontId="64" fillId="7" borderId="145" xfId="0" applyFont="1" applyFill="1" applyBorder="1" applyAlignment="1" applyProtection="1">
      <alignment horizontal="center" vertical="center"/>
      <protection hidden="1"/>
    </xf>
    <xf numFmtId="0" fontId="64" fillId="3" borderId="125" xfId="0" applyFont="1" applyFill="1" applyBorder="1" applyAlignment="1" applyProtection="1">
      <alignment horizontal="center" vertical="center"/>
      <protection hidden="1"/>
    </xf>
    <xf numFmtId="0" fontId="64" fillId="3" borderId="15" xfId="0" applyFont="1" applyFill="1" applyBorder="1" applyAlignment="1" applyProtection="1">
      <alignment horizontal="center" vertical="center"/>
      <protection hidden="1"/>
    </xf>
    <xf numFmtId="1" fontId="64" fillId="3" borderId="126" xfId="0" applyNumberFormat="1" applyFont="1" applyFill="1" applyBorder="1" applyAlignment="1" applyProtection="1">
      <alignment horizontal="center"/>
      <protection hidden="1"/>
    </xf>
    <xf numFmtId="0" fontId="64" fillId="3" borderId="126" xfId="0" applyFont="1" applyFill="1" applyBorder="1" applyAlignment="1" applyProtection="1">
      <alignment horizontal="center"/>
      <protection hidden="1"/>
    </xf>
    <xf numFmtId="0" fontId="64" fillId="3" borderId="125" xfId="0" applyFont="1" applyFill="1" applyBorder="1" applyAlignment="1" applyProtection="1">
      <alignment horizontal="center"/>
      <protection hidden="1"/>
    </xf>
    <xf numFmtId="0" fontId="64" fillId="3" borderId="15" xfId="0" applyFont="1" applyFill="1" applyBorder="1" applyAlignment="1" applyProtection="1">
      <alignment horizontal="center"/>
      <protection hidden="1"/>
    </xf>
    <xf numFmtId="0" fontId="65" fillId="3" borderId="15" xfId="0" applyFont="1" applyFill="1" applyBorder="1" applyAlignment="1" applyProtection="1">
      <alignment horizontal="center"/>
      <protection hidden="1"/>
    </xf>
    <xf numFmtId="0" fontId="64" fillId="3" borderId="15" xfId="0" applyFont="1" applyFill="1" applyBorder="1" applyProtection="1">
      <protection hidden="1"/>
    </xf>
    <xf numFmtId="0" fontId="64" fillId="3" borderId="126" xfId="0" applyFont="1" applyFill="1" applyBorder="1" applyAlignment="1" applyProtection="1">
      <alignment horizontal="center" vertical="center"/>
      <protection hidden="1"/>
    </xf>
    <xf numFmtId="0" fontId="50" fillId="0" borderId="0" xfId="0" applyFont="1" applyProtection="1">
      <protection hidden="1"/>
    </xf>
    <xf numFmtId="0" fontId="74" fillId="5" borderId="15" xfId="0" applyFont="1" applyFill="1" applyBorder="1" applyAlignment="1" applyProtection="1">
      <alignment horizontal="center" vertical="center" wrapText="1"/>
      <protection locked="0" hidden="1"/>
    </xf>
    <xf numFmtId="0" fontId="83" fillId="0" borderId="0" xfId="0" applyFont="1"/>
    <xf numFmtId="164" fontId="83" fillId="0" borderId="0" xfId="0" applyNumberFormat="1" applyFont="1"/>
    <xf numFmtId="0" fontId="83" fillId="0" borderId="0" xfId="0" applyFont="1" applyProtection="1">
      <protection locked="0"/>
    </xf>
    <xf numFmtId="0" fontId="83" fillId="0" borderId="15" xfId="0" applyFont="1" applyBorder="1"/>
    <xf numFmtId="0" fontId="29" fillId="9" borderId="63" xfId="1" applyFont="1" applyFill="1" applyBorder="1" applyAlignment="1">
      <alignment horizontal="right"/>
    </xf>
    <xf numFmtId="0" fontId="29" fillId="9" borderId="32" xfId="1" applyFont="1" applyFill="1" applyBorder="1" applyAlignment="1">
      <alignment horizontal="right"/>
    </xf>
    <xf numFmtId="0" fontId="29" fillId="9" borderId="64" xfId="1" applyFont="1" applyFill="1" applyBorder="1" applyAlignment="1">
      <alignment horizontal="right"/>
    </xf>
    <xf numFmtId="0" fontId="30" fillId="9" borderId="65" xfId="0" applyFont="1" applyFill="1" applyBorder="1" applyAlignment="1">
      <alignment horizontal="right" vertical="center"/>
    </xf>
    <xf numFmtId="0" fontId="30" fillId="9" borderId="66" xfId="0" applyFont="1" applyFill="1" applyBorder="1" applyAlignment="1">
      <alignment horizontal="right" vertical="center"/>
    </xf>
    <xf numFmtId="0" fontId="30" fillId="9" borderId="67" xfId="0" applyFont="1" applyFill="1" applyBorder="1" applyAlignment="1">
      <alignment horizontal="right" vertical="center"/>
    </xf>
    <xf numFmtId="9" fontId="30" fillId="9" borderId="60" xfId="1" applyNumberFormat="1" applyFont="1" applyFill="1" applyBorder="1" applyAlignment="1">
      <alignment horizontal="right" vertical="center"/>
    </xf>
    <xf numFmtId="0" fontId="30" fillId="9" borderId="68" xfId="1" applyFont="1" applyFill="1" applyBorder="1" applyAlignment="1">
      <alignment horizontal="right" vertical="center"/>
    </xf>
    <xf numFmtId="0" fontId="25" fillId="0" borderId="0" xfId="0" applyFont="1" applyAlignment="1">
      <alignment horizontal="center"/>
    </xf>
    <xf numFmtId="0" fontId="26" fillId="0" borderId="5" xfId="0" applyFont="1" applyBorder="1" applyAlignment="1">
      <alignment horizontal="right"/>
    </xf>
    <xf numFmtId="0" fontId="27" fillId="9" borderId="52" xfId="0" applyFont="1" applyFill="1" applyBorder="1" applyAlignment="1">
      <alignment horizontal="center" vertical="center"/>
    </xf>
    <xf numFmtId="0" fontId="28" fillId="9" borderId="53" xfId="0" applyFont="1" applyFill="1" applyBorder="1" applyAlignment="1">
      <alignment horizontal="center" vertical="center"/>
    </xf>
    <xf numFmtId="0" fontId="28" fillId="9" borderId="59" xfId="0" applyFont="1" applyFill="1" applyBorder="1" applyAlignment="1">
      <alignment horizontal="center" vertical="center"/>
    </xf>
    <xf numFmtId="0" fontId="28" fillId="9" borderId="60" xfId="0" applyFont="1" applyFill="1" applyBorder="1" applyAlignment="1">
      <alignment horizontal="center" vertical="center"/>
    </xf>
    <xf numFmtId="0" fontId="28" fillId="9" borderId="54" xfId="0" applyFont="1" applyFill="1" applyBorder="1" applyAlignment="1">
      <alignment horizontal="center" vertical="center"/>
    </xf>
    <xf numFmtId="0" fontId="28" fillId="9" borderId="55" xfId="0" applyFont="1" applyFill="1" applyBorder="1" applyAlignment="1">
      <alignment horizontal="center" vertical="center"/>
    </xf>
    <xf numFmtId="0" fontId="28" fillId="9" borderId="61" xfId="0" applyFont="1" applyFill="1" applyBorder="1" applyAlignment="1">
      <alignment horizontal="center" vertical="center"/>
    </xf>
    <xf numFmtId="0" fontId="28" fillId="9" borderId="62" xfId="0" applyFont="1" applyFill="1" applyBorder="1" applyAlignment="1">
      <alignment horizontal="center" vertical="center"/>
    </xf>
    <xf numFmtId="0" fontId="29" fillId="9" borderId="56" xfId="1" applyFont="1" applyFill="1" applyBorder="1" applyAlignment="1">
      <alignment horizontal="right"/>
    </xf>
    <xf numFmtId="0" fontId="29" fillId="9" borderId="57" xfId="1" applyFont="1" applyFill="1" applyBorder="1" applyAlignment="1">
      <alignment horizontal="right"/>
    </xf>
    <xf numFmtId="0" fontId="29" fillId="9" borderId="58" xfId="1" applyFont="1" applyFill="1" applyBorder="1" applyAlignment="1">
      <alignment horizontal="right"/>
    </xf>
    <xf numFmtId="0" fontId="30" fillId="9" borderId="63" xfId="0" applyFont="1" applyFill="1" applyBorder="1" applyAlignment="1">
      <alignment horizontal="center"/>
    </xf>
    <xf numFmtId="0" fontId="30" fillId="9" borderId="32" xfId="0" applyFont="1" applyFill="1" applyBorder="1" applyAlignment="1">
      <alignment horizontal="center"/>
    </xf>
    <xf numFmtId="0" fontId="30" fillId="9" borderId="59" xfId="0" applyFont="1" applyFill="1" applyBorder="1" applyAlignment="1">
      <alignment horizontal="right" vertical="center"/>
    </xf>
    <xf numFmtId="0" fontId="30" fillId="9" borderId="60" xfId="0" applyFont="1" applyFill="1" applyBorder="1" applyAlignment="1">
      <alignment horizontal="right" vertical="center"/>
    </xf>
    <xf numFmtId="0" fontId="30" fillId="9" borderId="63" xfId="0" applyFont="1" applyFill="1" applyBorder="1" applyAlignment="1">
      <alignment horizontal="right"/>
    </xf>
    <xf numFmtId="0" fontId="30" fillId="9" borderId="32" xfId="0" applyFont="1" applyFill="1" applyBorder="1" applyAlignment="1">
      <alignment horizontal="right"/>
    </xf>
    <xf numFmtId="0" fontId="30" fillId="9" borderId="64" xfId="0" applyFont="1" applyFill="1" applyBorder="1" applyAlignment="1">
      <alignment horizontal="right"/>
    </xf>
    <xf numFmtId="0" fontId="31" fillId="9" borderId="60" xfId="0" applyFont="1" applyFill="1" applyBorder="1" applyAlignment="1">
      <alignment horizontal="right" vertical="center"/>
    </xf>
    <xf numFmtId="0" fontId="31" fillId="9" borderId="68" xfId="0" applyFont="1" applyFill="1" applyBorder="1" applyAlignment="1">
      <alignment horizontal="right" vertical="center"/>
    </xf>
    <xf numFmtId="0" fontId="33" fillId="9" borderId="32" xfId="1" applyFont="1" applyFill="1" applyBorder="1" applyAlignment="1">
      <alignment horizontal="center"/>
    </xf>
    <xf numFmtId="0" fontId="33" fillId="9" borderId="64" xfId="1" applyFont="1" applyFill="1" applyBorder="1" applyAlignment="1">
      <alignment horizontal="center"/>
    </xf>
    <xf numFmtId="0" fontId="30" fillId="9" borderId="65" xfId="0" applyFont="1" applyFill="1" applyBorder="1" applyAlignment="1">
      <alignment horizontal="right"/>
    </xf>
    <xf numFmtId="0" fontId="30" fillId="9" borderId="66" xfId="0" applyFont="1" applyFill="1" applyBorder="1" applyAlignment="1">
      <alignment horizontal="right"/>
    </xf>
    <xf numFmtId="0" fontId="30" fillId="9" borderId="67" xfId="0" applyFont="1" applyFill="1" applyBorder="1" applyAlignment="1">
      <alignment horizontal="right"/>
    </xf>
    <xf numFmtId="9" fontId="30" fillId="9" borderId="60" xfId="0" applyNumberFormat="1" applyFont="1" applyFill="1" applyBorder="1" applyAlignment="1">
      <alignment horizontal="right" vertical="center"/>
    </xf>
    <xf numFmtId="0" fontId="30" fillId="9" borderId="68" xfId="0" applyFont="1" applyFill="1" applyBorder="1" applyAlignment="1">
      <alignment horizontal="right" vertical="center"/>
    </xf>
    <xf numFmtId="0" fontId="30" fillId="9" borderId="51" xfId="0" applyFont="1" applyFill="1" applyBorder="1" applyAlignment="1">
      <alignment horizontal="center" vertical="center" wrapText="1"/>
    </xf>
    <xf numFmtId="0" fontId="30" fillId="9" borderId="0" xfId="0" applyFont="1" applyFill="1" applyAlignment="1">
      <alignment horizontal="center" vertical="center" wrapText="1"/>
    </xf>
    <xf numFmtId="0" fontId="30" fillId="9" borderId="47" xfId="0" applyFont="1" applyFill="1" applyBorder="1" applyAlignment="1">
      <alignment horizontal="center" vertical="center" wrapText="1"/>
    </xf>
    <xf numFmtId="0" fontId="30" fillId="9" borderId="59" xfId="0" applyFont="1" applyFill="1" applyBorder="1" applyAlignment="1">
      <alignment horizontal="right" vertical="center" wrapText="1"/>
    </xf>
    <xf numFmtId="0" fontId="30" fillId="9" borderId="60" xfId="0" applyFont="1" applyFill="1" applyBorder="1" applyAlignment="1">
      <alignment horizontal="right" vertical="center" wrapText="1"/>
    </xf>
    <xf numFmtId="9" fontId="30" fillId="9" borderId="60" xfId="0" applyNumberFormat="1" applyFont="1" applyFill="1" applyBorder="1" applyAlignment="1">
      <alignment horizontal="right"/>
    </xf>
    <xf numFmtId="0" fontId="30" fillId="9" borderId="68" xfId="0" applyFont="1" applyFill="1" applyBorder="1" applyAlignment="1">
      <alignment horizontal="right"/>
    </xf>
    <xf numFmtId="0" fontId="30" fillId="9" borderId="60" xfId="0" applyFont="1" applyFill="1" applyBorder="1" applyAlignment="1">
      <alignment horizontal="right"/>
    </xf>
    <xf numFmtId="9" fontId="30" fillId="9" borderId="60" xfId="0" applyNumberFormat="1" applyFont="1" applyFill="1" applyBorder="1" applyAlignment="1">
      <alignment horizontal="right" vertical="center" wrapText="1"/>
    </xf>
    <xf numFmtId="0" fontId="30" fillId="9" borderId="68" xfId="0" applyFont="1" applyFill="1" applyBorder="1" applyAlignment="1">
      <alignment horizontal="right" vertical="center" wrapText="1"/>
    </xf>
    <xf numFmtId="0" fontId="36" fillId="0" borderId="10" xfId="0" applyFont="1" applyBorder="1" applyAlignment="1">
      <alignment horizontal="center" wrapText="1"/>
    </xf>
    <xf numFmtId="0" fontId="36" fillId="0" borderId="3" xfId="0" applyFont="1" applyBorder="1" applyAlignment="1">
      <alignment horizontal="center" wrapText="1"/>
    </xf>
    <xf numFmtId="0" fontId="36" fillId="0" borderId="21" xfId="0" applyFont="1" applyBorder="1" applyAlignment="1">
      <alignment horizontal="center" wrapText="1"/>
    </xf>
    <xf numFmtId="0" fontId="36" fillId="0" borderId="11" xfId="0" applyFont="1" applyBorder="1" applyAlignment="1">
      <alignment horizontal="center" wrapText="1"/>
    </xf>
    <xf numFmtId="0" fontId="36" fillId="0" borderId="0" xfId="0" applyFont="1" applyAlignment="1">
      <alignment horizontal="center" wrapText="1"/>
    </xf>
    <xf numFmtId="0" fontId="36" fillId="0" borderId="17" xfId="0" applyFont="1" applyBorder="1" applyAlignment="1">
      <alignment horizontal="center" wrapText="1"/>
    </xf>
    <xf numFmtId="0" fontId="36" fillId="0" borderId="4" xfId="0" applyFont="1" applyBorder="1" applyAlignment="1">
      <alignment horizontal="center" wrapText="1"/>
    </xf>
    <xf numFmtId="0" fontId="36" fillId="0" borderId="5" xfId="0" applyFont="1" applyBorder="1" applyAlignment="1">
      <alignment horizontal="center" wrapText="1"/>
    </xf>
    <xf numFmtId="0" fontId="36" fillId="0" borderId="18" xfId="0" applyFont="1" applyBorder="1" applyAlignment="1">
      <alignment horizontal="center" wrapText="1"/>
    </xf>
    <xf numFmtId="0" fontId="30" fillId="9" borderId="69" xfId="0" applyFont="1" applyFill="1" applyBorder="1" applyAlignment="1">
      <alignment horizontal="right" vertical="center"/>
    </xf>
    <xf numFmtId="0" fontId="30" fillId="9" borderId="70" xfId="0" applyFont="1" applyFill="1" applyBorder="1" applyAlignment="1">
      <alignment horizontal="right" vertical="center"/>
    </xf>
    <xf numFmtId="0" fontId="30" fillId="9" borderId="71" xfId="0" applyFont="1" applyFill="1" applyBorder="1" applyAlignment="1">
      <alignment horizontal="right" vertical="center"/>
    </xf>
    <xf numFmtId="9" fontId="30" fillId="9" borderId="72" xfId="0" applyNumberFormat="1" applyFont="1" applyFill="1" applyBorder="1" applyAlignment="1">
      <alignment horizontal="right" vertical="center"/>
    </xf>
    <xf numFmtId="0" fontId="30" fillId="9" borderId="73" xfId="0" applyFont="1" applyFill="1" applyBorder="1" applyAlignment="1">
      <alignment horizontal="right" vertical="center"/>
    </xf>
    <xf numFmtId="0" fontId="30" fillId="9" borderId="63" xfId="0" applyFont="1" applyFill="1" applyBorder="1" applyAlignment="1">
      <alignment horizontal="right" wrapText="1"/>
    </xf>
    <xf numFmtId="0" fontId="30" fillId="9" borderId="32" xfId="0" applyFont="1" applyFill="1" applyBorder="1" applyAlignment="1">
      <alignment horizontal="right" wrapText="1"/>
    </xf>
    <xf numFmtId="0" fontId="30" fillId="9" borderId="64" xfId="0" applyFont="1" applyFill="1" applyBorder="1" applyAlignment="1">
      <alignment horizontal="right" wrapText="1"/>
    </xf>
    <xf numFmtId="0" fontId="34" fillId="0" borderId="0" xfId="0" applyFont="1" applyAlignment="1">
      <alignment horizontal="center" vertical="center" wrapText="1"/>
    </xf>
    <xf numFmtId="0" fontId="34" fillId="0" borderId="0" xfId="0" applyFont="1" applyAlignment="1">
      <alignment horizontal="center" vertical="center"/>
    </xf>
    <xf numFmtId="0" fontId="30" fillId="9" borderId="51" xfId="0" applyFont="1" applyFill="1" applyBorder="1" applyAlignment="1">
      <alignment horizontal="right" wrapText="1"/>
    </xf>
    <xf numFmtId="0" fontId="30" fillId="9" borderId="0" xfId="0" applyFont="1" applyFill="1" applyAlignment="1">
      <alignment horizontal="right" wrapText="1"/>
    </xf>
    <xf numFmtId="0" fontId="30" fillId="9" borderId="5" xfId="0" applyFont="1" applyFill="1" applyBorder="1" applyAlignment="1">
      <alignment horizontal="right" wrapText="1"/>
    </xf>
    <xf numFmtId="0" fontId="26" fillId="0" borderId="0" xfId="0" applyFont="1" applyAlignment="1">
      <alignment horizontal="right" vertical="center" wrapText="1"/>
    </xf>
    <xf numFmtId="0" fontId="26" fillId="0" borderId="0" xfId="0" applyFont="1" applyAlignment="1">
      <alignment horizontal="center"/>
    </xf>
    <xf numFmtId="0" fontId="73" fillId="14" borderId="0" xfId="0" applyFont="1" applyFill="1" applyAlignment="1" applyProtection="1">
      <alignment horizontal="center" vertical="center"/>
      <protection hidden="1"/>
    </xf>
    <xf numFmtId="0" fontId="65" fillId="0" borderId="0" xfId="0" applyFont="1" applyAlignment="1" applyProtection="1">
      <alignment horizontal="right" vertical="center" wrapText="1"/>
      <protection hidden="1"/>
    </xf>
    <xf numFmtId="0" fontId="76" fillId="0" borderId="0" xfId="0" applyFont="1" applyAlignment="1" applyProtection="1">
      <alignment horizontal="center" vertical="center"/>
      <protection hidden="1"/>
    </xf>
    <xf numFmtId="0" fontId="41" fillId="8" borderId="76" xfId="0" applyFont="1" applyFill="1" applyBorder="1" applyAlignment="1" applyProtection="1">
      <alignment horizontal="center"/>
      <protection hidden="1"/>
    </xf>
    <xf numFmtId="0" fontId="41" fillId="8" borderId="74" xfId="0" applyFont="1" applyFill="1" applyBorder="1" applyAlignment="1" applyProtection="1">
      <alignment horizontal="center"/>
      <protection hidden="1"/>
    </xf>
    <xf numFmtId="0" fontId="41" fillId="8" borderId="77" xfId="0" applyFont="1" applyFill="1" applyBorder="1" applyAlignment="1" applyProtection="1">
      <alignment horizontal="center"/>
      <protection hidden="1"/>
    </xf>
    <xf numFmtId="0" fontId="41" fillId="19" borderId="0" xfId="0" applyFont="1" applyFill="1" applyAlignment="1" applyProtection="1">
      <alignment horizontal="center"/>
      <protection hidden="1"/>
    </xf>
    <xf numFmtId="0" fontId="78" fillId="0" borderId="0" xfId="0" applyFont="1" applyAlignment="1" applyProtection="1">
      <alignment horizontal="right" vertical="center" wrapText="1"/>
      <protection hidden="1"/>
    </xf>
    <xf numFmtId="0" fontId="55" fillId="8" borderId="0" xfId="0" applyFont="1" applyFill="1" applyAlignment="1" applyProtection="1">
      <alignment horizontal="center" vertical="center"/>
      <protection locked="0" hidden="1"/>
    </xf>
    <xf numFmtId="0" fontId="61" fillId="17" borderId="92" xfId="0" applyFont="1" applyFill="1" applyBorder="1" applyAlignment="1" applyProtection="1">
      <alignment horizontal="center" shrinkToFit="1"/>
      <protection hidden="1"/>
    </xf>
    <xf numFmtId="0" fontId="61" fillId="17" borderId="93" xfId="0" applyFont="1" applyFill="1" applyBorder="1" applyAlignment="1" applyProtection="1">
      <alignment horizontal="center" shrinkToFit="1"/>
      <protection hidden="1"/>
    </xf>
    <xf numFmtId="0" fontId="49" fillId="10" borderId="93" xfId="0" applyFont="1" applyFill="1" applyBorder="1" applyAlignment="1" applyProtection="1">
      <alignment horizontal="center"/>
      <protection locked="0" hidden="1"/>
    </xf>
    <xf numFmtId="0" fontId="49" fillId="10" borderId="94" xfId="0" applyFont="1" applyFill="1" applyBorder="1" applyAlignment="1" applyProtection="1">
      <alignment horizontal="center"/>
      <protection locked="0" hidden="1"/>
    </xf>
    <xf numFmtId="0" fontId="49" fillId="10" borderId="93" xfId="0" applyFont="1" applyFill="1" applyBorder="1" applyAlignment="1" applyProtection="1">
      <alignment horizontal="center"/>
      <protection hidden="1"/>
    </xf>
    <xf numFmtId="0" fontId="49" fillId="10" borderId="94" xfId="0" applyFont="1" applyFill="1" applyBorder="1" applyAlignment="1" applyProtection="1">
      <alignment horizontal="center"/>
      <protection hidden="1"/>
    </xf>
    <xf numFmtId="0" fontId="61" fillId="17" borderId="96" xfId="0" applyFont="1" applyFill="1" applyBorder="1" applyAlignment="1" applyProtection="1">
      <alignment horizontal="center" shrinkToFit="1"/>
      <protection hidden="1"/>
    </xf>
    <xf numFmtId="0" fontId="61" fillId="17" borderId="97" xfId="0" applyFont="1" applyFill="1" applyBorder="1" applyAlignment="1" applyProtection="1">
      <alignment horizontal="center" shrinkToFit="1"/>
      <protection hidden="1"/>
    </xf>
    <xf numFmtId="0" fontId="61" fillId="17" borderId="98" xfId="0" applyFont="1" applyFill="1" applyBorder="1" applyAlignment="1" applyProtection="1">
      <alignment horizontal="center" shrinkToFit="1"/>
      <protection hidden="1"/>
    </xf>
    <xf numFmtId="0" fontId="49" fillId="10" borderId="99" xfId="0" applyFont="1" applyFill="1" applyBorder="1" applyAlignment="1" applyProtection="1">
      <alignment horizontal="center"/>
      <protection hidden="1"/>
    </xf>
    <xf numFmtId="0" fontId="49" fillId="10" borderId="97" xfId="0" applyFont="1" applyFill="1" applyBorder="1" applyAlignment="1" applyProtection="1">
      <alignment horizontal="center"/>
      <protection hidden="1"/>
    </xf>
    <xf numFmtId="0" fontId="49" fillId="10" borderId="100" xfId="0" applyFont="1" applyFill="1" applyBorder="1" applyAlignment="1" applyProtection="1">
      <alignment horizontal="center"/>
      <protection hidden="1"/>
    </xf>
    <xf numFmtId="0" fontId="47" fillId="0" borderId="139" xfId="0" applyFont="1" applyBorder="1" applyAlignment="1" applyProtection="1">
      <alignment horizontal="center"/>
      <protection hidden="1"/>
    </xf>
    <xf numFmtId="0" fontId="61" fillId="17" borderId="112" xfId="0" applyFont="1" applyFill="1" applyBorder="1" applyAlignment="1" applyProtection="1">
      <alignment horizontal="center" shrinkToFit="1"/>
      <protection hidden="1"/>
    </xf>
    <xf numFmtId="0" fontId="61" fillId="17" borderId="113" xfId="0" applyFont="1" applyFill="1" applyBorder="1" applyAlignment="1" applyProtection="1">
      <alignment horizontal="center" shrinkToFit="1"/>
      <protection hidden="1"/>
    </xf>
    <xf numFmtId="0" fontId="49" fillId="10" borderId="113" xfId="0" applyFont="1" applyFill="1" applyBorder="1" applyAlignment="1" applyProtection="1">
      <alignment horizontal="center"/>
      <protection hidden="1"/>
    </xf>
    <xf numFmtId="0" fontId="49" fillId="10" borderId="114" xfId="0" applyFont="1" applyFill="1" applyBorder="1" applyAlignment="1" applyProtection="1">
      <alignment horizontal="center"/>
      <protection hidden="1"/>
    </xf>
    <xf numFmtId="0" fontId="20" fillId="15" borderId="75" xfId="0" applyFont="1" applyFill="1" applyBorder="1" applyAlignment="1" applyProtection="1">
      <alignment horizontal="center" vertical="center" shrinkToFit="1"/>
      <protection hidden="1"/>
    </xf>
    <xf numFmtId="0" fontId="6" fillId="3" borderId="75" xfId="1" applyFont="1" applyFill="1" applyBorder="1" applyAlignment="1" applyProtection="1">
      <alignment horizontal="center" vertical="center" shrinkToFit="1"/>
      <protection hidden="1"/>
    </xf>
    <xf numFmtId="0" fontId="6" fillId="3" borderId="75" xfId="0" applyFont="1" applyFill="1" applyBorder="1" applyAlignment="1" applyProtection="1">
      <alignment horizontal="center" vertical="center" shrinkToFit="1"/>
      <protection hidden="1"/>
    </xf>
    <xf numFmtId="0" fontId="20" fillId="15" borderId="95" xfId="0" applyFont="1" applyFill="1" applyBorder="1" applyAlignment="1" applyProtection="1">
      <alignment horizontal="center" vertical="center" shrinkToFit="1"/>
      <protection hidden="1"/>
    </xf>
    <xf numFmtId="0" fontId="45" fillId="18" borderId="78" xfId="0" applyFont="1" applyFill="1" applyBorder="1" applyAlignment="1" applyProtection="1">
      <alignment horizontal="center"/>
      <protection hidden="1"/>
    </xf>
    <xf numFmtId="0" fontId="45" fillId="18" borderId="0" xfId="0" applyFont="1" applyFill="1" applyAlignment="1" applyProtection="1">
      <alignment horizontal="center" vertical="center"/>
      <protection hidden="1"/>
    </xf>
    <xf numFmtId="0" fontId="41" fillId="8" borderId="75" xfId="0" applyFont="1" applyFill="1" applyBorder="1" applyAlignment="1" applyProtection="1">
      <alignment horizontal="center"/>
      <protection hidden="1"/>
    </xf>
    <xf numFmtId="0" fontId="6" fillId="3" borderId="102" xfId="1" applyFont="1" applyFill="1" applyBorder="1" applyAlignment="1" applyProtection="1">
      <alignment horizontal="center" vertical="center" shrinkToFit="1"/>
      <protection locked="0" hidden="1"/>
    </xf>
    <xf numFmtId="0" fontId="6" fillId="3" borderId="103" xfId="1" applyFont="1" applyFill="1" applyBorder="1" applyAlignment="1" applyProtection="1">
      <alignment horizontal="center" vertical="center" shrinkToFit="1"/>
      <protection locked="0" hidden="1"/>
    </xf>
    <xf numFmtId="0" fontId="6" fillId="3" borderId="104" xfId="1" applyFont="1" applyFill="1" applyBorder="1" applyAlignment="1" applyProtection="1">
      <alignment horizontal="center" vertical="center" shrinkToFit="1"/>
      <protection locked="0" hidden="1"/>
    </xf>
    <xf numFmtId="0" fontId="6" fillId="3" borderId="95" xfId="0" applyFont="1" applyFill="1" applyBorder="1" applyAlignment="1" applyProtection="1">
      <alignment horizontal="center" vertical="center" shrinkToFit="1"/>
      <protection hidden="1"/>
    </xf>
    <xf numFmtId="164" fontId="6" fillId="3" borderId="95" xfId="0" applyNumberFormat="1" applyFont="1" applyFill="1" applyBorder="1" applyAlignment="1" applyProtection="1">
      <alignment horizontal="center" vertical="center" shrinkToFit="1"/>
      <protection hidden="1"/>
    </xf>
    <xf numFmtId="0" fontId="6" fillId="3" borderId="76" xfId="1" applyFont="1" applyFill="1" applyBorder="1" applyAlignment="1" applyProtection="1">
      <alignment horizontal="center" vertical="center" shrinkToFit="1"/>
      <protection hidden="1"/>
    </xf>
    <xf numFmtId="0" fontId="6" fillId="3" borderId="74" xfId="1" applyFont="1" applyFill="1" applyBorder="1" applyAlignment="1" applyProtection="1">
      <alignment horizontal="center" vertical="center" shrinkToFit="1"/>
      <protection hidden="1"/>
    </xf>
    <xf numFmtId="0" fontId="6" fillId="3" borderId="77" xfId="1" applyFont="1" applyFill="1" applyBorder="1" applyAlignment="1" applyProtection="1">
      <alignment horizontal="center" vertical="center" shrinkToFit="1"/>
      <protection hidden="1"/>
    </xf>
    <xf numFmtId="0" fontId="6" fillId="3" borderId="95" xfId="1" applyFont="1" applyFill="1" applyBorder="1" applyAlignment="1" applyProtection="1">
      <alignment horizontal="center" vertical="center" shrinkToFit="1"/>
      <protection hidden="1"/>
    </xf>
    <xf numFmtId="0" fontId="77" fillId="3" borderId="75" xfId="1" applyFont="1" applyFill="1" applyBorder="1" applyAlignment="1" applyProtection="1">
      <alignment horizontal="center" vertical="center" wrapText="1" shrinkToFit="1"/>
      <protection hidden="1"/>
    </xf>
    <xf numFmtId="0" fontId="77" fillId="3" borderId="75" xfId="1" applyFont="1" applyFill="1" applyBorder="1" applyAlignment="1" applyProtection="1">
      <alignment horizontal="center" vertical="center" shrinkToFit="1"/>
      <protection hidden="1"/>
    </xf>
    <xf numFmtId="0" fontId="37" fillId="0" borderId="0" xfId="1" applyFont="1" applyFill="1" applyBorder="1" applyAlignment="1" applyProtection="1">
      <alignment horizontal="center" vertical="center" shrinkToFit="1"/>
      <protection hidden="1"/>
    </xf>
    <xf numFmtId="0" fontId="5" fillId="0" borderId="75" xfId="1" applyFont="1" applyFill="1" applyBorder="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6" fillId="3" borderId="105" xfId="0" applyFont="1" applyFill="1" applyBorder="1" applyAlignment="1" applyProtection="1">
      <alignment horizontal="center" vertical="center" shrinkToFit="1"/>
      <protection hidden="1"/>
    </xf>
    <xf numFmtId="0" fontId="6" fillId="3" borderId="0" xfId="0" applyFont="1" applyFill="1" applyAlignment="1" applyProtection="1">
      <alignment horizontal="center" vertical="center" shrinkToFit="1"/>
      <protection hidden="1"/>
    </xf>
    <xf numFmtId="0" fontId="45" fillId="18" borderId="0" xfId="0" applyFont="1" applyFill="1" applyAlignment="1" applyProtection="1">
      <alignment horizontal="center" vertical="center" shrinkToFit="1"/>
      <protection hidden="1"/>
    </xf>
    <xf numFmtId="164" fontId="6" fillId="3" borderId="75" xfId="1" applyNumberFormat="1" applyFont="1" applyFill="1" applyBorder="1" applyAlignment="1" applyProtection="1">
      <alignment horizontal="center" vertical="center" shrinkToFit="1"/>
      <protection hidden="1"/>
    </xf>
    <xf numFmtId="49" fontId="6" fillId="3" borderId="95" xfId="0" applyNumberFormat="1" applyFont="1" applyFill="1" applyBorder="1" applyAlignment="1" applyProtection="1">
      <alignment horizontal="center" vertical="center" shrinkToFit="1"/>
      <protection hidden="1"/>
    </xf>
    <xf numFmtId="165" fontId="69" fillId="3" borderId="8" xfId="0" applyNumberFormat="1" applyFont="1" applyFill="1" applyBorder="1" applyAlignment="1" applyProtection="1">
      <alignment horizontal="right" vertical="center" shrinkToFit="1"/>
      <protection hidden="1"/>
    </xf>
    <xf numFmtId="165" fontId="69" fillId="3" borderId="106" xfId="0" applyNumberFormat="1" applyFont="1" applyFill="1" applyBorder="1" applyAlignment="1" applyProtection="1">
      <alignment horizontal="right" vertical="center" shrinkToFit="1"/>
      <protection hidden="1"/>
    </xf>
    <xf numFmtId="22" fontId="66" fillId="0" borderId="0" xfId="0" applyNumberFormat="1" applyFont="1" applyAlignment="1" applyProtection="1">
      <alignment horizontal="center" vertical="center" shrinkToFit="1" readingOrder="2"/>
      <protection hidden="1"/>
    </xf>
    <xf numFmtId="0" fontId="67" fillId="0" borderId="86" xfId="0" applyFont="1" applyBorder="1" applyAlignment="1" applyProtection="1">
      <alignment horizontal="right" vertical="center" shrinkToFit="1"/>
      <protection hidden="1"/>
    </xf>
    <xf numFmtId="0" fontId="67" fillId="0" borderId="9" xfId="0" applyFont="1" applyBorder="1" applyAlignment="1" applyProtection="1">
      <alignment horizontal="right" vertical="center" shrinkToFit="1"/>
      <protection hidden="1"/>
    </xf>
    <xf numFmtId="0" fontId="68" fillId="3" borderId="9" xfId="1" applyNumberFormat="1" applyFont="1" applyFill="1" applyBorder="1" applyAlignment="1" applyProtection="1">
      <alignment horizontal="center" vertical="center" shrinkToFit="1"/>
      <protection hidden="1"/>
    </xf>
    <xf numFmtId="0" fontId="67" fillId="0" borderId="9" xfId="0" applyFont="1" applyBorder="1" applyAlignment="1" applyProtection="1">
      <alignment horizontal="center" vertical="center" shrinkToFit="1"/>
      <protection hidden="1"/>
    </xf>
    <xf numFmtId="0" fontId="66" fillId="3" borderId="9" xfId="0" applyFont="1" applyFill="1" applyBorder="1" applyAlignment="1" applyProtection="1">
      <alignment horizontal="center" vertical="center" shrinkToFit="1"/>
      <protection hidden="1"/>
    </xf>
    <xf numFmtId="0" fontId="69" fillId="3" borderId="7" xfId="0" applyFont="1" applyFill="1" applyBorder="1" applyAlignment="1" applyProtection="1">
      <alignment horizontal="center" vertical="center" shrinkToFit="1"/>
      <protection hidden="1"/>
    </xf>
    <xf numFmtId="0" fontId="66" fillId="0" borderId="88" xfId="0" applyFont="1" applyBorder="1" applyAlignment="1" applyProtection="1">
      <alignment horizontal="right" vertical="center" shrinkToFit="1"/>
      <protection hidden="1"/>
    </xf>
    <xf numFmtId="0" fontId="66" fillId="0" borderId="7" xfId="0" applyFont="1" applyBorder="1" applyAlignment="1" applyProtection="1">
      <alignment horizontal="right" vertical="center" shrinkToFit="1"/>
      <protection hidden="1"/>
    </xf>
    <xf numFmtId="0" fontId="6" fillId="0" borderId="16" xfId="0" applyFont="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6" fillId="0" borderId="8" xfId="0" applyFont="1" applyBorder="1" applyAlignment="1" applyProtection="1">
      <alignment horizontal="right" vertical="center" shrinkToFit="1"/>
      <protection hidden="1"/>
    </xf>
    <xf numFmtId="49" fontId="69" fillId="3" borderId="8" xfId="0" applyNumberFormat="1" applyFont="1" applyFill="1" applyBorder="1" applyAlignment="1" applyProtection="1">
      <alignment horizontal="center" vertical="center" shrinkToFit="1"/>
      <protection hidden="1"/>
    </xf>
    <xf numFmtId="0" fontId="69" fillId="3" borderId="8" xfId="0" applyFont="1" applyFill="1" applyBorder="1" applyAlignment="1" applyProtection="1">
      <alignment horizontal="center" vertical="center" shrinkToFit="1"/>
      <protection hidden="1"/>
    </xf>
    <xf numFmtId="0" fontId="67" fillId="0" borderId="88" xfId="0" applyFont="1" applyBorder="1" applyAlignment="1" applyProtection="1">
      <alignment horizontal="right" vertical="center" shrinkToFit="1"/>
      <protection hidden="1"/>
    </xf>
    <xf numFmtId="0" fontId="67" fillId="0" borderId="7" xfId="0" applyFont="1" applyBorder="1" applyAlignment="1" applyProtection="1">
      <alignment horizontal="right" vertical="center" shrinkToFit="1"/>
      <protection hidden="1"/>
    </xf>
    <xf numFmtId="49" fontId="6" fillId="3" borderId="7" xfId="0" applyNumberFormat="1" applyFont="1" applyFill="1" applyBorder="1" applyAlignment="1" applyProtection="1">
      <alignment horizontal="center" vertical="center" shrinkToFit="1"/>
      <protection hidden="1"/>
    </xf>
    <xf numFmtId="0" fontId="6" fillId="3" borderId="7" xfId="0" applyFont="1" applyFill="1" applyBorder="1" applyAlignment="1" applyProtection="1">
      <alignment horizontal="center" vertical="center" shrinkToFit="1"/>
      <protection hidden="1"/>
    </xf>
    <xf numFmtId="0" fontId="69" fillId="0" borderId="109" xfId="0" applyFont="1" applyBorder="1" applyAlignment="1" applyProtection="1">
      <alignment horizontal="right" vertical="center" shrinkToFit="1"/>
      <protection hidden="1"/>
    </xf>
    <xf numFmtId="0" fontId="69" fillId="0" borderId="8" xfId="0" applyFont="1" applyBorder="1" applyAlignment="1" applyProtection="1">
      <alignment horizontal="right" vertical="center" shrinkToFit="1"/>
      <protection hidden="1"/>
    </xf>
    <xf numFmtId="0" fontId="60" fillId="0" borderId="0" xfId="0" applyFont="1" applyAlignment="1" applyProtection="1">
      <alignment horizontal="center" vertical="center" shrinkToFit="1"/>
      <protection hidden="1"/>
    </xf>
    <xf numFmtId="0" fontId="70" fillId="6" borderId="109" xfId="0" applyFont="1" applyFill="1" applyBorder="1" applyAlignment="1" applyProtection="1">
      <alignment horizontal="center" shrinkToFit="1"/>
      <protection hidden="1"/>
    </xf>
    <xf numFmtId="0" fontId="70" fillId="6" borderId="8" xfId="0" applyFont="1" applyFill="1" applyBorder="1" applyAlignment="1" applyProtection="1">
      <alignment horizontal="center" shrinkToFit="1"/>
      <protection hidden="1"/>
    </xf>
    <xf numFmtId="0" fontId="70" fillId="6" borderId="106" xfId="0" applyFont="1" applyFill="1" applyBorder="1" applyAlignment="1" applyProtection="1">
      <alignment horizontal="center" shrinkToFit="1"/>
      <protection hidden="1"/>
    </xf>
    <xf numFmtId="0" fontId="70" fillId="6" borderId="49" xfId="0" applyFont="1" applyFill="1" applyBorder="1" applyAlignment="1" applyProtection="1">
      <alignment horizontal="center" vertical="center" shrinkToFit="1"/>
      <protection hidden="1"/>
    </xf>
    <xf numFmtId="0" fontId="70" fillId="6" borderId="0" xfId="0" applyFont="1" applyFill="1" applyAlignment="1" applyProtection="1">
      <alignment horizontal="center" vertical="center" shrinkToFit="1"/>
      <protection hidden="1"/>
    </xf>
    <xf numFmtId="0" fontId="70" fillId="6" borderId="110" xfId="0" applyFont="1" applyFill="1" applyBorder="1" applyAlignment="1" applyProtection="1">
      <alignment horizontal="center" vertical="center" shrinkToFit="1"/>
      <protection hidden="1"/>
    </xf>
    <xf numFmtId="165" fontId="66" fillId="16" borderId="7" xfId="0" applyNumberFormat="1" applyFont="1" applyFill="1" applyBorder="1" applyAlignment="1" applyProtection="1">
      <alignment horizontal="center" vertical="center" shrinkToFit="1"/>
      <protection hidden="1"/>
    </xf>
    <xf numFmtId="0" fontId="6" fillId="0" borderId="80" xfId="0" applyFont="1" applyBorder="1" applyAlignment="1" applyProtection="1">
      <alignment horizontal="center" vertical="center" shrinkToFit="1"/>
      <protection hidden="1"/>
    </xf>
    <xf numFmtId="0" fontId="51" fillId="11" borderId="3" xfId="0" applyFont="1" applyFill="1" applyBorder="1" applyAlignment="1" applyProtection="1">
      <alignment horizontal="right" vertical="center" wrapText="1" shrinkToFit="1"/>
      <protection hidden="1"/>
    </xf>
    <xf numFmtId="0" fontId="51" fillId="11" borderId="0" xfId="0" applyFont="1" applyFill="1" applyAlignment="1" applyProtection="1">
      <alignment horizontal="right" vertical="center" wrapText="1" shrinkToFit="1"/>
      <protection hidden="1"/>
    </xf>
    <xf numFmtId="0" fontId="69" fillId="3" borderId="89" xfId="0" applyFont="1" applyFill="1" applyBorder="1" applyAlignment="1" applyProtection="1">
      <alignment horizontal="center" vertical="center" shrinkToFit="1"/>
      <protection hidden="1"/>
    </xf>
    <xf numFmtId="0" fontId="6" fillId="3" borderId="91" xfId="0" applyFont="1" applyFill="1" applyBorder="1" applyAlignment="1" applyProtection="1">
      <alignment horizontal="center" vertical="center" shrinkToFit="1"/>
      <protection hidden="1"/>
    </xf>
    <xf numFmtId="0" fontId="67" fillId="0" borderId="83" xfId="0" applyFont="1" applyBorder="1" applyAlignment="1" applyProtection="1">
      <alignment horizontal="center" vertical="center" shrinkToFit="1"/>
      <protection hidden="1"/>
    </xf>
    <xf numFmtId="0" fontId="67" fillId="0" borderId="84" xfId="0" applyFont="1" applyBorder="1" applyAlignment="1" applyProtection="1">
      <alignment horizontal="center" vertical="center" shrinkToFit="1"/>
      <protection hidden="1"/>
    </xf>
    <xf numFmtId="0" fontId="67" fillId="0" borderId="85" xfId="0" applyFont="1" applyBorder="1" applyAlignment="1" applyProtection="1">
      <alignment horizontal="center" vertical="center" shrinkToFit="1"/>
      <protection hidden="1"/>
    </xf>
    <xf numFmtId="165" fontId="69" fillId="3" borderId="7" xfId="0" applyNumberFormat="1" applyFont="1" applyFill="1" applyBorder="1" applyAlignment="1" applyProtection="1">
      <alignment horizontal="right" vertical="center" shrinkToFit="1"/>
      <protection hidden="1"/>
    </xf>
    <xf numFmtId="165" fontId="69" fillId="3" borderId="107" xfId="0" applyNumberFormat="1" applyFont="1" applyFill="1" applyBorder="1" applyAlignment="1" applyProtection="1">
      <alignment horizontal="right" vertical="center" shrinkToFit="1"/>
      <protection hidden="1"/>
    </xf>
    <xf numFmtId="0" fontId="6" fillId="0" borderId="7" xfId="0" applyFont="1" applyBorder="1" applyAlignment="1" applyProtection="1">
      <alignment horizontal="center" vertical="center" shrinkToFit="1"/>
      <protection hidden="1"/>
    </xf>
    <xf numFmtId="0" fontId="6" fillId="0" borderId="0" xfId="0" applyFont="1" applyAlignment="1" applyProtection="1">
      <alignment horizontal="center" shrinkToFit="1"/>
      <protection hidden="1"/>
    </xf>
    <xf numFmtId="0" fontId="67" fillId="3" borderId="9" xfId="0" applyFont="1" applyFill="1" applyBorder="1" applyAlignment="1" applyProtection="1">
      <alignment horizontal="center" vertical="center" shrinkToFit="1"/>
      <protection hidden="1"/>
    </xf>
    <xf numFmtId="0" fontId="67" fillId="3" borderId="87" xfId="0" applyFont="1" applyFill="1" applyBorder="1" applyAlignment="1" applyProtection="1">
      <alignment horizontal="center" vertical="center" shrinkToFit="1"/>
      <protection hidden="1"/>
    </xf>
    <xf numFmtId="0" fontId="67" fillId="3" borderId="7" xfId="0" applyFont="1" applyFill="1" applyBorder="1" applyAlignment="1" applyProtection="1">
      <alignment horizontal="center" vertical="center" shrinkToFit="1"/>
      <protection hidden="1"/>
    </xf>
    <xf numFmtId="164" fontId="69" fillId="3" borderId="7" xfId="0" applyNumberFormat="1" applyFont="1" applyFill="1" applyBorder="1" applyAlignment="1" applyProtection="1">
      <alignment horizontal="center" vertical="center" shrinkToFit="1"/>
      <protection hidden="1"/>
    </xf>
    <xf numFmtId="0" fontId="66" fillId="0" borderId="7" xfId="0" applyFont="1" applyBorder="1" applyAlignment="1" applyProtection="1">
      <alignment horizontal="left" vertical="center" shrinkToFit="1"/>
      <protection hidden="1"/>
    </xf>
    <xf numFmtId="0" fontId="66" fillId="0" borderId="89" xfId="0" applyFont="1" applyBorder="1" applyAlignment="1" applyProtection="1">
      <alignment horizontal="left" vertical="center" shrinkToFit="1"/>
      <protection hidden="1"/>
    </xf>
    <xf numFmtId="0" fontId="67" fillId="0" borderId="7" xfId="0" applyFont="1" applyBorder="1" applyAlignment="1" applyProtection="1">
      <alignment horizontal="left" vertical="center" shrinkToFit="1"/>
      <protection hidden="1"/>
    </xf>
    <xf numFmtId="0" fontId="67" fillId="0" borderId="89" xfId="0" applyFont="1" applyBorder="1" applyAlignment="1" applyProtection="1">
      <alignment horizontal="left" vertical="center" shrinkToFit="1"/>
      <protection hidden="1"/>
    </xf>
    <xf numFmtId="0" fontId="69" fillId="0" borderId="101" xfId="0" applyFont="1" applyBorder="1" applyAlignment="1" applyProtection="1">
      <alignment horizontal="right" vertical="center" shrinkToFit="1"/>
      <protection hidden="1"/>
    </xf>
    <xf numFmtId="0" fontId="69" fillId="0" borderId="7" xfId="0" applyFont="1" applyBorder="1" applyAlignment="1" applyProtection="1">
      <alignment horizontal="right" vertical="center" shrinkToFit="1"/>
      <protection hidden="1"/>
    </xf>
    <xf numFmtId="0" fontId="66" fillId="0" borderId="90" xfId="0" applyFont="1" applyBorder="1" applyAlignment="1" applyProtection="1">
      <alignment horizontal="right" vertical="center" shrinkToFit="1"/>
      <protection hidden="1"/>
    </xf>
    <xf numFmtId="0" fontId="66" fillId="3" borderId="7" xfId="0" applyFont="1" applyFill="1" applyBorder="1" applyAlignment="1" applyProtection="1">
      <alignment horizontal="center" vertical="center" shrinkToFit="1"/>
      <protection hidden="1"/>
    </xf>
    <xf numFmtId="0" fontId="6" fillId="0" borderId="0" xfId="0" applyFont="1" applyAlignment="1" applyProtection="1">
      <alignment horizontal="right" vertical="center" shrinkToFit="1"/>
      <protection hidden="1"/>
    </xf>
    <xf numFmtId="0" fontId="0" fillId="15" borderId="134" xfId="0" applyFill="1" applyBorder="1" applyAlignment="1" applyProtection="1">
      <alignment horizontal="center" vertical="center"/>
      <protection hidden="1"/>
    </xf>
    <xf numFmtId="0" fontId="67" fillId="0" borderId="0" xfId="0" applyFont="1" applyAlignment="1" applyProtection="1">
      <alignment horizontal="center" shrinkToFit="1"/>
      <protection hidden="1"/>
    </xf>
    <xf numFmtId="0" fontId="67" fillId="0" borderId="8" xfId="0" applyFont="1" applyBorder="1" applyAlignment="1" applyProtection="1">
      <alignment horizontal="center" vertical="center" shrinkToFit="1"/>
      <protection hidden="1"/>
    </xf>
    <xf numFmtId="0" fontId="67" fillId="0" borderId="0" xfId="0" applyFont="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69" fillId="0" borderId="6" xfId="0" applyFont="1" applyBorder="1" applyAlignment="1" applyProtection="1">
      <alignment horizontal="center" shrinkToFit="1"/>
      <protection hidden="1"/>
    </xf>
    <xf numFmtId="0" fontId="67" fillId="0" borderId="45" xfId="0" applyFont="1" applyBorder="1" applyAlignment="1" applyProtection="1">
      <alignment horizontal="center" vertical="top" shrinkToFit="1"/>
      <protection hidden="1"/>
    </xf>
    <xf numFmtId="0" fontId="67" fillId="0" borderId="46" xfId="0" applyFont="1" applyBorder="1" applyAlignment="1" applyProtection="1">
      <alignment horizontal="center" vertical="top" shrinkToFit="1"/>
      <protection hidden="1"/>
    </xf>
    <xf numFmtId="0" fontId="67" fillId="0" borderId="1" xfId="0" applyFont="1" applyBorder="1" applyAlignment="1" applyProtection="1">
      <alignment horizontal="right" vertical="center" shrinkToFit="1"/>
      <protection hidden="1"/>
    </xf>
    <xf numFmtId="0" fontId="67" fillId="0" borderId="6" xfId="0" applyFont="1" applyBorder="1" applyAlignment="1" applyProtection="1">
      <alignment horizontal="right" vertical="center" shrinkToFit="1"/>
      <protection hidden="1"/>
    </xf>
    <xf numFmtId="0" fontId="67" fillId="0" borderId="111" xfId="0" applyFont="1" applyBorder="1" applyAlignment="1" applyProtection="1">
      <alignment horizontal="right" vertical="center" shrinkToFit="1"/>
      <protection hidden="1"/>
    </xf>
    <xf numFmtId="0" fontId="67" fillId="0" borderId="0" xfId="0" applyFont="1" applyAlignment="1" applyProtection="1">
      <alignment horizontal="right" vertical="center" shrinkToFit="1"/>
      <protection hidden="1"/>
    </xf>
    <xf numFmtId="165" fontId="69" fillId="3" borderId="7" xfId="0" applyNumberFormat="1" applyFont="1" applyFill="1" applyBorder="1" applyAlignment="1" applyProtection="1">
      <alignment horizontal="right" shrinkToFit="1"/>
      <protection hidden="1"/>
    </xf>
    <xf numFmtId="165" fontId="69" fillId="3" borderId="107" xfId="0" applyNumberFormat="1" applyFont="1" applyFill="1" applyBorder="1" applyAlignment="1" applyProtection="1">
      <alignment horizontal="right" shrinkToFit="1"/>
      <protection hidden="1"/>
    </xf>
    <xf numFmtId="0" fontId="66" fillId="0" borderId="5" xfId="0" applyFont="1" applyBorder="1" applyAlignment="1" applyProtection="1">
      <alignment horizontal="center" vertical="center" shrinkToFit="1" readingOrder="2"/>
      <protection hidden="1"/>
    </xf>
    <xf numFmtId="0" fontId="69" fillId="0" borderId="109" xfId="0" applyFont="1" applyBorder="1" applyAlignment="1" applyProtection="1">
      <alignment horizontal="center" vertical="center" shrinkToFit="1"/>
      <protection hidden="1"/>
    </xf>
    <xf numFmtId="0" fontId="69" fillId="0" borderId="8" xfId="0" applyFont="1" applyBorder="1" applyAlignment="1" applyProtection="1">
      <alignment horizontal="center" vertical="center" shrinkToFit="1"/>
      <protection hidden="1"/>
    </xf>
    <xf numFmtId="0" fontId="69" fillId="0" borderId="49" xfId="0" applyFont="1" applyBorder="1" applyAlignment="1" applyProtection="1">
      <alignment horizontal="center" vertical="center" shrinkToFit="1"/>
      <protection hidden="1"/>
    </xf>
    <xf numFmtId="0" fontId="69" fillId="0" borderId="0" xfId="0" applyFont="1" applyAlignment="1" applyProtection="1">
      <alignment horizontal="center" vertical="center" shrinkToFit="1"/>
      <protection hidden="1"/>
    </xf>
    <xf numFmtId="0" fontId="69" fillId="0" borderId="1" xfId="0" applyFont="1" applyBorder="1" applyAlignment="1" applyProtection="1">
      <alignment horizontal="center" vertical="center" shrinkToFit="1"/>
      <protection hidden="1"/>
    </xf>
    <xf numFmtId="0" fontId="69" fillId="0" borderId="6" xfId="0" applyFont="1" applyBorder="1" applyAlignment="1" applyProtection="1">
      <alignment horizontal="center" vertical="center" shrinkToFit="1"/>
      <protection hidden="1"/>
    </xf>
    <xf numFmtId="165" fontId="6" fillId="3" borderId="8" xfId="0" applyNumberFormat="1" applyFont="1" applyFill="1" applyBorder="1" applyAlignment="1" applyProtection="1">
      <alignment horizontal="center" vertical="center" shrinkToFit="1"/>
      <protection hidden="1"/>
    </xf>
    <xf numFmtId="165" fontId="6" fillId="3" borderId="106" xfId="0" applyNumberFormat="1" applyFont="1" applyFill="1" applyBorder="1" applyAlignment="1" applyProtection="1">
      <alignment horizontal="center" vertical="center" shrinkToFit="1"/>
      <protection hidden="1"/>
    </xf>
    <xf numFmtId="165" fontId="6" fillId="3" borderId="0" xfId="0" applyNumberFormat="1" applyFont="1" applyFill="1" applyAlignment="1" applyProtection="1">
      <alignment horizontal="center" vertical="center" shrinkToFit="1"/>
      <protection hidden="1"/>
    </xf>
    <xf numFmtId="165" fontId="6" fillId="3" borderId="110" xfId="0" applyNumberFormat="1" applyFont="1" applyFill="1" applyBorder="1" applyAlignment="1" applyProtection="1">
      <alignment horizontal="center" vertical="center" shrinkToFit="1"/>
      <protection hidden="1"/>
    </xf>
    <xf numFmtId="165" fontId="6" fillId="3" borderId="6" xfId="0" applyNumberFormat="1" applyFont="1" applyFill="1" applyBorder="1" applyAlignment="1" applyProtection="1">
      <alignment horizontal="center" vertical="center" shrinkToFit="1"/>
      <protection hidden="1"/>
    </xf>
    <xf numFmtId="165" fontId="6" fillId="3" borderId="111" xfId="0" applyNumberFormat="1" applyFont="1" applyFill="1" applyBorder="1" applyAlignment="1" applyProtection="1">
      <alignment horizontal="center" vertical="center" shrinkToFit="1"/>
      <protection hidden="1"/>
    </xf>
    <xf numFmtId="0" fontId="6" fillId="3" borderId="107" xfId="0" applyFont="1" applyFill="1" applyBorder="1" applyAlignment="1" applyProtection="1">
      <alignment horizontal="center" vertical="center" shrinkToFit="1"/>
      <protection hidden="1"/>
    </xf>
    <xf numFmtId="0" fontId="66" fillId="3" borderId="7" xfId="0" applyFont="1" applyFill="1" applyBorder="1" applyAlignment="1" applyProtection="1">
      <alignment horizontal="right" vertical="center" shrinkToFit="1"/>
      <protection hidden="1"/>
    </xf>
    <xf numFmtId="0" fontId="66" fillId="3" borderId="107" xfId="0" applyFont="1" applyFill="1" applyBorder="1" applyAlignment="1" applyProtection="1">
      <alignment horizontal="right" vertical="center" shrinkToFit="1"/>
      <protection hidden="1"/>
    </xf>
    <xf numFmtId="0" fontId="6" fillId="0" borderId="101" xfId="0" applyFont="1" applyBorder="1" applyAlignment="1" applyProtection="1">
      <alignment horizontal="center" vertical="center" shrinkToFit="1"/>
      <protection hidden="1"/>
    </xf>
    <xf numFmtId="0" fontId="0" fillId="15" borderId="133" xfId="0" applyFill="1" applyBorder="1" applyAlignment="1" applyProtection="1">
      <alignment horizontal="right" vertical="center" wrapText="1"/>
      <protection hidden="1"/>
    </xf>
    <xf numFmtId="0" fontId="0" fillId="15" borderId="134" xfId="0" applyFill="1" applyBorder="1" applyAlignment="1" applyProtection="1">
      <alignment horizontal="right" vertical="center" wrapText="1"/>
      <protection hidden="1"/>
    </xf>
    <xf numFmtId="0" fontId="0" fillId="15" borderId="135" xfId="0" applyFill="1" applyBorder="1" applyAlignment="1" applyProtection="1">
      <alignment horizontal="right" vertical="center" wrapText="1"/>
      <protection hidden="1"/>
    </xf>
    <xf numFmtId="0" fontId="0" fillId="15" borderId="136" xfId="0" applyFill="1" applyBorder="1" applyAlignment="1" applyProtection="1">
      <alignment horizontal="right" vertical="center" wrapText="1"/>
      <protection hidden="1"/>
    </xf>
    <xf numFmtId="0" fontId="0" fillId="15" borderId="137" xfId="0" applyFill="1" applyBorder="1" applyAlignment="1" applyProtection="1">
      <alignment horizontal="right" vertical="center" wrapText="1"/>
      <protection hidden="1"/>
    </xf>
    <xf numFmtId="0" fontId="0" fillId="15" borderId="138" xfId="0" applyFill="1" applyBorder="1" applyAlignment="1" applyProtection="1">
      <alignment horizontal="right" vertical="center" wrapText="1"/>
      <protection hidden="1"/>
    </xf>
    <xf numFmtId="0" fontId="70" fillId="6" borderId="1" xfId="0" applyFont="1" applyFill="1" applyBorder="1" applyAlignment="1" applyProtection="1">
      <alignment horizontal="center" vertical="center" shrinkToFit="1"/>
      <protection hidden="1"/>
    </xf>
    <xf numFmtId="0" fontId="70" fillId="6" borderId="6" xfId="0" applyFont="1" applyFill="1" applyBorder="1" applyAlignment="1" applyProtection="1">
      <alignment horizontal="center" vertical="center" shrinkToFit="1"/>
      <protection hidden="1"/>
    </xf>
    <xf numFmtId="0" fontId="69" fillId="0" borderId="106" xfId="0" applyFont="1" applyBorder="1" applyAlignment="1" applyProtection="1">
      <alignment horizontal="center" vertical="center" shrinkToFit="1"/>
      <protection hidden="1"/>
    </xf>
    <xf numFmtId="0" fontId="69" fillId="0" borderId="110" xfId="0" applyFont="1" applyBorder="1" applyAlignment="1" applyProtection="1">
      <alignment horizontal="center" vertical="center" shrinkToFit="1"/>
      <protection hidden="1"/>
    </xf>
    <xf numFmtId="0" fontId="69" fillId="0" borderId="111" xfId="0" applyFont="1" applyBorder="1" applyAlignment="1" applyProtection="1">
      <alignment horizontal="center" vertical="center" shrinkToFit="1"/>
      <protection hidden="1"/>
    </xf>
    <xf numFmtId="0" fontId="6" fillId="0" borderId="101" xfId="0" applyFont="1" applyBorder="1" applyAlignment="1" applyProtection="1">
      <alignment horizontal="right" vertical="center" shrinkToFit="1"/>
      <protection hidden="1"/>
    </xf>
    <xf numFmtId="0" fontId="6" fillId="0" borderId="7" xfId="0" applyFont="1" applyBorder="1" applyAlignment="1" applyProtection="1">
      <alignment horizontal="right" vertical="center" shrinkToFit="1"/>
      <protection hidden="1"/>
    </xf>
    <xf numFmtId="0" fontId="66" fillId="16" borderId="101" xfId="0" applyFont="1" applyFill="1" applyBorder="1" applyAlignment="1" applyProtection="1">
      <alignment horizontal="center" vertical="center" shrinkToFit="1"/>
      <protection hidden="1"/>
    </xf>
    <xf numFmtId="0" fontId="66" fillId="16" borderId="7" xfId="0" applyFont="1" applyFill="1" applyBorder="1" applyAlignment="1" applyProtection="1">
      <alignment horizontal="center" vertical="center" shrinkToFit="1"/>
      <protection hidden="1"/>
    </xf>
    <xf numFmtId="0" fontId="69" fillId="0" borderId="101" xfId="0" applyFont="1" applyBorder="1" applyAlignment="1" applyProtection="1">
      <alignment horizontal="center" vertical="center" shrinkToFit="1"/>
      <protection hidden="1"/>
    </xf>
    <xf numFmtId="0" fontId="69" fillId="0" borderId="7" xfId="0" applyFont="1" applyBorder="1" applyAlignment="1" applyProtection="1">
      <alignment horizontal="center" vertical="center" shrinkToFit="1"/>
      <protection hidden="1"/>
    </xf>
    <xf numFmtId="0" fontId="0" fillId="15" borderId="0" xfId="0" applyFill="1" applyAlignment="1" applyProtection="1">
      <alignment horizontal="center" vertical="center"/>
      <protection hidden="1"/>
    </xf>
    <xf numFmtId="0" fontId="17" fillId="8" borderId="116" xfId="0" applyFont="1" applyFill="1" applyBorder="1" applyAlignment="1" applyProtection="1">
      <alignment horizontal="center" vertical="center"/>
      <protection hidden="1"/>
    </xf>
    <xf numFmtId="0" fontId="17" fillId="8" borderId="0" xfId="0" applyFont="1" applyFill="1" applyAlignment="1" applyProtection="1">
      <alignment horizontal="center" vertical="center"/>
      <protection hidden="1"/>
    </xf>
    <xf numFmtId="0" fontId="17" fillId="8" borderId="140" xfId="0" applyFont="1" applyFill="1" applyBorder="1" applyAlignment="1" applyProtection="1">
      <alignment horizontal="center" vertical="center"/>
      <protection hidden="1"/>
    </xf>
    <xf numFmtId="0" fontId="3" fillId="3" borderId="48" xfId="0" applyFont="1" applyFill="1" applyBorder="1" applyAlignment="1" applyProtection="1">
      <alignment horizontal="center" vertical="center" textRotation="90" wrapText="1"/>
      <protection hidden="1"/>
    </xf>
    <xf numFmtId="0" fontId="13" fillId="14" borderId="20" xfId="0" applyFont="1" applyFill="1" applyBorder="1" applyAlignment="1" applyProtection="1">
      <alignment horizontal="center" vertical="center"/>
      <protection hidden="1"/>
    </xf>
    <xf numFmtId="0" fontId="13" fillId="14" borderId="0" xfId="0" applyFont="1" applyFill="1" applyAlignment="1" applyProtection="1">
      <alignment horizontal="center" vertical="center"/>
      <protection hidden="1"/>
    </xf>
    <xf numFmtId="0" fontId="13" fillId="14" borderId="140" xfId="0" applyFont="1" applyFill="1" applyBorder="1" applyAlignment="1" applyProtection="1">
      <alignment horizontal="center" vertical="center"/>
      <protection hidden="1"/>
    </xf>
    <xf numFmtId="0" fontId="2" fillId="6" borderId="108" xfId="0" applyFont="1" applyFill="1" applyBorder="1" applyAlignment="1" applyProtection="1">
      <alignment horizontal="center" vertical="center"/>
      <protection hidden="1"/>
    </xf>
    <xf numFmtId="0" fontId="2" fillId="6" borderId="40" xfId="0" applyFont="1" applyFill="1" applyBorder="1" applyAlignment="1" applyProtection="1">
      <alignment horizontal="center" vertical="center"/>
      <protection hidden="1"/>
    </xf>
    <xf numFmtId="0" fontId="2" fillId="6" borderId="9" xfId="0" applyFont="1" applyFill="1" applyBorder="1" applyAlignment="1" applyProtection="1">
      <alignment horizontal="center" vertical="center"/>
      <protection hidden="1"/>
    </xf>
    <xf numFmtId="0" fontId="3" fillId="3" borderId="128" xfId="0" applyFont="1" applyFill="1" applyBorder="1" applyAlignment="1" applyProtection="1">
      <alignment horizontal="center" vertical="center" textRotation="90" wrapText="1"/>
      <protection hidden="1"/>
    </xf>
    <xf numFmtId="0" fontId="13" fillId="14" borderId="124" xfId="0" applyFont="1" applyFill="1" applyBorder="1" applyAlignment="1" applyProtection="1">
      <alignment horizontal="center" vertical="center"/>
      <protection hidden="1"/>
    </xf>
    <xf numFmtId="0" fontId="13" fillId="14" borderId="14" xfId="0" applyFont="1" applyFill="1" applyBorder="1" applyAlignment="1" applyProtection="1">
      <alignment horizontal="center" vertical="center"/>
      <protection hidden="1"/>
    </xf>
    <xf numFmtId="0" fontId="13" fillId="14" borderId="122" xfId="0" applyFont="1" applyFill="1" applyBorder="1" applyAlignment="1" applyProtection="1">
      <alignment horizontal="center" vertical="center"/>
      <protection hidden="1"/>
    </xf>
    <xf numFmtId="0" fontId="63" fillId="19" borderId="131" xfId="0" applyFont="1" applyFill="1" applyBorder="1" applyAlignment="1" applyProtection="1">
      <alignment horizontal="center" vertical="center"/>
      <protection hidden="1"/>
    </xf>
    <xf numFmtId="0" fontId="63" fillId="19" borderId="121" xfId="0" applyFont="1" applyFill="1" applyBorder="1" applyAlignment="1" applyProtection="1">
      <alignment horizontal="center" vertical="center"/>
      <protection hidden="1"/>
    </xf>
    <xf numFmtId="0" fontId="20" fillId="19" borderId="131" xfId="0" applyFont="1" applyFill="1" applyBorder="1" applyAlignment="1" applyProtection="1">
      <alignment horizontal="center" vertical="center" wrapText="1"/>
      <protection hidden="1"/>
    </xf>
    <xf numFmtId="0" fontId="20" fillId="19" borderId="121" xfId="0" applyFont="1" applyFill="1" applyBorder="1" applyAlignment="1" applyProtection="1">
      <alignment horizontal="center" vertical="center" wrapText="1"/>
      <protection hidden="1"/>
    </xf>
    <xf numFmtId="0" fontId="43" fillId="19" borderId="15" xfId="0" applyFont="1" applyFill="1" applyBorder="1" applyAlignment="1" applyProtection="1">
      <alignment horizontal="center" vertical="center"/>
      <protection hidden="1"/>
    </xf>
    <xf numFmtId="0" fontId="63" fillId="19" borderId="130" xfId="0" applyFont="1" applyFill="1" applyBorder="1" applyAlignment="1" applyProtection="1">
      <alignment horizontal="center" vertical="center"/>
      <protection hidden="1"/>
    </xf>
    <xf numFmtId="0" fontId="63" fillId="19" borderId="120" xfId="0" applyFont="1" applyFill="1" applyBorder="1" applyAlignment="1" applyProtection="1">
      <alignment horizontal="center" vertical="center"/>
      <protection hidden="1"/>
    </xf>
    <xf numFmtId="0" fontId="12" fillId="0" borderId="13" xfId="0" applyFont="1" applyBorder="1" applyAlignment="1" applyProtection="1">
      <alignment horizontal="center" vertical="center" textRotation="90"/>
      <protection hidden="1"/>
    </xf>
    <xf numFmtId="0" fontId="12" fillId="0" borderId="48" xfId="0" applyFont="1" applyBorder="1" applyAlignment="1" applyProtection="1">
      <alignment horizontal="center" vertical="center" textRotation="90"/>
      <protection hidden="1"/>
    </xf>
    <xf numFmtId="0" fontId="63" fillId="19" borderId="13" xfId="0" applyFont="1" applyFill="1" applyBorder="1" applyAlignment="1" applyProtection="1">
      <alignment horizontal="center" vertical="center"/>
      <protection hidden="1"/>
    </xf>
    <xf numFmtId="0" fontId="63" fillId="19" borderId="48" xfId="0" applyFont="1" applyFill="1" applyBorder="1" applyAlignment="1" applyProtection="1">
      <alignment horizontal="center" vertical="center"/>
      <protection hidden="1"/>
    </xf>
    <xf numFmtId="0" fontId="3" fillId="3" borderId="120" xfId="0" applyFont="1" applyFill="1" applyBorder="1" applyAlignment="1" applyProtection="1">
      <alignment horizontal="center" vertical="center" textRotation="90" wrapText="1"/>
      <protection hidden="1"/>
    </xf>
    <xf numFmtId="0" fontId="19" fillId="4" borderId="34" xfId="0" applyFont="1" applyFill="1" applyBorder="1" applyAlignment="1" applyProtection="1">
      <alignment horizontal="center" vertical="center"/>
      <protection hidden="1"/>
    </xf>
    <xf numFmtId="0" fontId="19" fillId="4" borderId="37" xfId="0" applyFont="1" applyFill="1" applyBorder="1" applyAlignment="1" applyProtection="1">
      <alignment horizontal="center" vertical="center"/>
      <protection hidden="1"/>
    </xf>
    <xf numFmtId="0" fontId="43" fillId="19" borderId="131" xfId="0" applyFont="1" applyFill="1" applyBorder="1" applyAlignment="1" applyProtection="1">
      <alignment horizontal="center" vertical="center" textRotation="90" wrapText="1"/>
      <protection hidden="1"/>
    </xf>
    <xf numFmtId="0" fontId="43" fillId="19" borderId="121" xfId="0" applyFont="1" applyFill="1" applyBorder="1" applyAlignment="1" applyProtection="1">
      <alignment horizontal="center" vertical="center" textRotation="90" wrapText="1"/>
      <protection hidden="1"/>
    </xf>
    <xf numFmtId="0" fontId="20" fillId="19" borderId="13" xfId="0" applyFont="1" applyFill="1" applyBorder="1" applyAlignment="1" applyProtection="1">
      <alignment horizontal="center" vertical="center" wrapText="1"/>
      <protection hidden="1"/>
    </xf>
    <xf numFmtId="0" fontId="20" fillId="19" borderId="48" xfId="0" applyFont="1" applyFill="1" applyBorder="1" applyAlignment="1" applyProtection="1">
      <alignment horizontal="center" vertical="center" wrapText="1"/>
      <protection hidden="1"/>
    </xf>
    <xf numFmtId="0" fontId="20" fillId="19" borderId="130" xfId="0" applyFont="1" applyFill="1" applyBorder="1" applyAlignment="1" applyProtection="1">
      <alignment horizontal="center" vertical="center" wrapText="1"/>
      <protection hidden="1"/>
    </xf>
    <xf numFmtId="0" fontId="20" fillId="19" borderId="120" xfId="0" applyFont="1" applyFill="1" applyBorder="1" applyAlignment="1" applyProtection="1">
      <alignment horizontal="center" vertical="center" wrapText="1"/>
      <protection hidden="1"/>
    </xf>
    <xf numFmtId="0" fontId="3" fillId="3" borderId="127" xfId="0" applyFont="1" applyFill="1" applyBorder="1" applyAlignment="1" applyProtection="1">
      <alignment horizontal="center" vertical="center" textRotation="90" wrapText="1"/>
      <protection hidden="1"/>
    </xf>
    <xf numFmtId="0" fontId="43" fillId="19" borderId="13" xfId="0" applyFont="1" applyFill="1" applyBorder="1" applyAlignment="1" applyProtection="1">
      <alignment horizontal="center" vertical="center" textRotation="90" wrapText="1"/>
      <protection hidden="1"/>
    </xf>
    <xf numFmtId="0" fontId="43" fillId="19" borderId="48" xfId="0" applyFont="1" applyFill="1" applyBorder="1" applyAlignment="1" applyProtection="1">
      <alignment horizontal="center" vertical="center" textRotation="90" wrapText="1"/>
      <protection hidden="1"/>
    </xf>
    <xf numFmtId="0" fontId="20" fillId="19" borderId="125" xfId="0" applyFont="1" applyFill="1" applyBorder="1" applyAlignment="1" applyProtection="1">
      <alignment horizontal="center" vertical="center" wrapText="1"/>
      <protection hidden="1"/>
    </xf>
    <xf numFmtId="0" fontId="43" fillId="19" borderId="15" xfId="0" applyFont="1" applyFill="1" applyBorder="1" applyAlignment="1" applyProtection="1">
      <alignment horizontal="center" vertical="center" wrapText="1"/>
      <protection hidden="1"/>
    </xf>
    <xf numFmtId="0" fontId="43" fillId="19" borderId="130" xfId="0" applyFont="1" applyFill="1" applyBorder="1" applyAlignment="1" applyProtection="1">
      <alignment horizontal="center" vertical="center" textRotation="90"/>
      <protection hidden="1"/>
    </xf>
    <xf numFmtId="0" fontId="43" fillId="19" borderId="120" xfId="0" applyFont="1" applyFill="1" applyBorder="1" applyAlignment="1" applyProtection="1">
      <alignment horizontal="center" vertical="center" textRotation="90"/>
      <protection hidden="1"/>
    </xf>
    <xf numFmtId="0" fontId="20" fillId="19" borderId="15" xfId="0" applyFont="1" applyFill="1" applyBorder="1" applyAlignment="1" applyProtection="1">
      <alignment horizontal="center" vertical="center"/>
      <protection hidden="1"/>
    </xf>
    <xf numFmtId="0" fontId="3" fillId="3" borderId="129" xfId="0" applyFont="1" applyFill="1" applyBorder="1" applyAlignment="1" applyProtection="1">
      <alignment horizontal="center" vertical="center" textRotation="90" wrapText="1"/>
      <protection hidden="1"/>
    </xf>
    <xf numFmtId="0" fontId="13" fillId="0" borderId="20" xfId="0"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1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3" fillId="3" borderId="143" xfId="0" applyFont="1" applyFill="1" applyBorder="1" applyAlignment="1" applyProtection="1">
      <alignment horizontal="center" vertical="center" textRotation="90" wrapText="1"/>
      <protection hidden="1"/>
    </xf>
    <xf numFmtId="0" fontId="2" fillId="6" borderId="118" xfId="0" applyFont="1" applyFill="1" applyBorder="1" applyAlignment="1" applyProtection="1">
      <alignment horizontal="center" vertical="center"/>
      <protection hidden="1"/>
    </xf>
    <xf numFmtId="0" fontId="2" fillId="6" borderId="119" xfId="0" applyFont="1" applyFill="1" applyBorder="1" applyAlignment="1" applyProtection="1">
      <alignment horizontal="center" vertical="center"/>
      <protection hidden="1"/>
    </xf>
    <xf numFmtId="0" fontId="2" fillId="6" borderId="144" xfId="0" applyFont="1" applyFill="1" applyBorder="1" applyAlignment="1" applyProtection="1">
      <alignment horizontal="center" vertical="center"/>
      <protection hidden="1"/>
    </xf>
    <xf numFmtId="0" fontId="13" fillId="14" borderId="142" xfId="0" applyFont="1" applyFill="1" applyBorder="1" applyAlignment="1" applyProtection="1">
      <alignment horizontal="center" vertical="center"/>
      <protection hidden="1"/>
    </xf>
    <xf numFmtId="0" fontId="13" fillId="14" borderId="123" xfId="0" applyFont="1" applyFill="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13" fillId="14" borderId="116" xfId="0" applyFont="1" applyFill="1" applyBorder="1" applyAlignment="1" applyProtection="1">
      <alignment horizontal="center" vertical="center"/>
      <protection hidden="1"/>
    </xf>
    <xf numFmtId="0" fontId="13" fillId="14" borderId="141" xfId="0" applyFont="1" applyFill="1" applyBorder="1" applyAlignment="1" applyProtection="1">
      <alignment horizontal="center" vertical="center"/>
      <protection hidden="1"/>
    </xf>
    <xf numFmtId="0" fontId="13" fillId="0" borderId="117" xfId="0" applyFont="1" applyBorder="1" applyAlignment="1" applyProtection="1">
      <alignment horizontal="center" vertical="center"/>
      <protection hidden="1"/>
    </xf>
    <xf numFmtId="0" fontId="13" fillId="0" borderId="118" xfId="0" applyFont="1" applyBorder="1" applyAlignment="1" applyProtection="1">
      <alignment horizontal="center" vertical="center"/>
      <protection hidden="1"/>
    </xf>
    <xf numFmtId="0" fontId="13" fillId="0" borderId="119" xfId="0" applyFont="1" applyBorder="1" applyAlignment="1" applyProtection="1">
      <alignment horizontal="center" vertical="center"/>
      <protection hidden="1"/>
    </xf>
    <xf numFmtId="0" fontId="13" fillId="0" borderId="125" xfId="0" applyFont="1" applyBorder="1" applyAlignment="1" applyProtection="1">
      <alignment horizontal="center" vertical="center"/>
      <protection hidden="1"/>
    </xf>
    <xf numFmtId="0" fontId="13" fillId="0" borderId="15" xfId="0" applyFont="1" applyBorder="1" applyAlignment="1" applyProtection="1">
      <alignment horizontal="center" vertical="center"/>
      <protection hidden="1"/>
    </xf>
    <xf numFmtId="0" fontId="13" fillId="0" borderId="126" xfId="0" applyFont="1" applyBorder="1" applyAlignment="1" applyProtection="1">
      <alignment horizontal="center" vertical="center"/>
      <protection hidden="1"/>
    </xf>
    <xf numFmtId="0" fontId="13" fillId="0" borderId="120" xfId="0" applyFont="1" applyBorder="1" applyAlignment="1" applyProtection="1">
      <alignment horizontal="center" vertical="center"/>
      <protection hidden="1"/>
    </xf>
    <xf numFmtId="0" fontId="13" fillId="0" borderId="48" xfId="0" applyFont="1" applyBorder="1" applyAlignment="1" applyProtection="1">
      <alignment horizontal="center" vertical="center"/>
      <protection hidden="1"/>
    </xf>
    <xf numFmtId="0" fontId="13" fillId="0" borderId="121" xfId="0" applyFont="1" applyBorder="1" applyAlignment="1" applyProtection="1">
      <alignment horizontal="center" vertical="center"/>
      <protection hidden="1"/>
    </xf>
    <xf numFmtId="0" fontId="19" fillId="4" borderId="35" xfId="0" applyFont="1" applyFill="1" applyBorder="1" applyAlignment="1" applyProtection="1">
      <alignment horizontal="center" vertical="center"/>
      <protection hidden="1"/>
    </xf>
    <xf numFmtId="0" fontId="19" fillId="4" borderId="38" xfId="0" applyFont="1" applyFill="1" applyBorder="1" applyAlignment="1" applyProtection="1">
      <alignment horizontal="center" vertical="center"/>
      <protection hidden="1"/>
    </xf>
    <xf numFmtId="0" fontId="13" fillId="13" borderId="25" xfId="0" applyFont="1" applyFill="1" applyBorder="1" applyAlignment="1" applyProtection="1">
      <alignment horizontal="center" vertical="center"/>
      <protection hidden="1"/>
    </xf>
    <xf numFmtId="0" fontId="13" fillId="13" borderId="29" xfId="0" applyFont="1" applyFill="1" applyBorder="1" applyAlignment="1" applyProtection="1">
      <alignment horizontal="center" vertical="center"/>
      <protection hidden="1"/>
    </xf>
    <xf numFmtId="0" fontId="17" fillId="12" borderId="0" xfId="0" applyFont="1" applyFill="1" applyAlignment="1" applyProtection="1">
      <alignment horizontal="center" vertical="center"/>
      <protection hidden="1"/>
    </xf>
    <xf numFmtId="0" fontId="17" fillId="12" borderId="22" xfId="0" applyFont="1" applyFill="1" applyBorder="1" applyAlignment="1" applyProtection="1">
      <alignment horizontal="center" vertical="center"/>
      <protection hidden="1"/>
    </xf>
    <xf numFmtId="0" fontId="19" fillId="4" borderId="41" xfId="0" applyFont="1" applyFill="1" applyBorder="1" applyAlignment="1" applyProtection="1">
      <alignment horizontal="center" vertical="center"/>
      <protection hidden="1"/>
    </xf>
    <xf numFmtId="0" fontId="19" fillId="4" borderId="42" xfId="0" applyFont="1" applyFill="1" applyBorder="1" applyAlignment="1" applyProtection="1">
      <alignment horizontal="center" vertical="center"/>
      <protection hidden="1"/>
    </xf>
    <xf numFmtId="0" fontId="19" fillId="4" borderId="43" xfId="0" applyFont="1" applyFill="1" applyBorder="1" applyAlignment="1" applyProtection="1">
      <alignment horizontal="center" vertical="center"/>
      <protection hidden="1"/>
    </xf>
    <xf numFmtId="0" fontId="19" fillId="4" borderId="36" xfId="0" applyFont="1" applyFill="1" applyBorder="1" applyAlignment="1" applyProtection="1">
      <alignment horizontal="center" vertical="center"/>
      <protection hidden="1"/>
    </xf>
    <xf numFmtId="0" fontId="19" fillId="4" borderId="39"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xf numFmtId="0" fontId="13" fillId="13" borderId="31" xfId="0" applyFont="1" applyFill="1" applyBorder="1" applyAlignment="1" applyProtection="1">
      <alignment horizontal="center" vertical="center"/>
      <protection hidden="1"/>
    </xf>
  </cellXfs>
  <cellStyles count="7">
    <cellStyle name="Normal 2" xfId="2" xr:uid="{00000000-0005-0000-0000-000002000000}"/>
    <cellStyle name="Normal 2 2" xfId="3" xr:uid="{00000000-0005-0000-0000-000003000000}"/>
    <cellStyle name="Normal 4" xfId="4" xr:uid="{00000000-0005-0000-0000-000004000000}"/>
    <cellStyle name="ارتباط تشعبي" xfId="1" builtinId="8"/>
    <cellStyle name="عادي" xfId="0" builtinId="0"/>
    <cellStyle name="عادي 2" xfId="5" xr:uid="{00000000-0005-0000-0000-000005000000}"/>
    <cellStyle name="عادي 2 2" xfId="6" xr:uid="{00000000-0005-0000-0000-00000600000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00206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theme="0"/>
      </font>
      <fill>
        <patternFill patternType="none">
          <bgColor auto="1"/>
        </patternFill>
      </fill>
      <border>
        <left/>
        <right/>
        <top/>
        <bottom/>
        <vertical/>
        <horizontal/>
      </border>
    </dxf>
    <dxf>
      <border>
        <left/>
        <right/>
        <bottom/>
        <vertical/>
        <horizontal/>
      </border>
    </dxf>
    <dxf>
      <border>
        <left/>
        <right/>
        <bottom/>
        <vertical/>
        <horizontal/>
      </border>
    </dxf>
    <dxf>
      <border>
        <left/>
        <right/>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002060"/>
        </patternFill>
      </fill>
      <border>
        <left/>
        <right/>
        <top style="thin">
          <color theme="0"/>
        </top>
        <bottom style="thin">
          <color theme="0"/>
        </bottom>
      </border>
    </dxf>
    <dxf>
      <fill>
        <patternFill patternType="none">
          <bgColor auto="1"/>
        </patternFill>
      </fill>
      <border>
        <left/>
        <right/>
        <top/>
        <bottom/>
        <vertical/>
        <horizontal/>
      </border>
    </dxf>
    <dxf>
      <font>
        <b/>
        <i val="0"/>
        <color theme="0"/>
      </font>
      <fill>
        <patternFill>
          <bgColor rgb="FF002060"/>
        </patternFill>
      </fill>
    </dxf>
  </dxfs>
  <tableStyles count="0" defaultTableStyle="TableStyleMedium2" defaultPivotStyle="PivotStyleLight16"/>
  <colors>
    <mruColors>
      <color rgb="FF3855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990600</xdr:colOff>
      <xdr:row>0</xdr:row>
      <xdr:rowOff>68580</xdr:rowOff>
    </xdr:from>
    <xdr:to>
      <xdr:col>2</xdr:col>
      <xdr:colOff>38100</xdr:colOff>
      <xdr:row>1</xdr:row>
      <xdr:rowOff>0</xdr:rowOff>
    </xdr:to>
    <xdr:sp macro="" textlink="">
      <xdr:nvSpPr>
        <xdr:cNvPr id="2" name="سهم: لليسار 1">
          <a:extLst>
            <a:ext uri="{FF2B5EF4-FFF2-40B4-BE49-F238E27FC236}">
              <a16:creationId xmlns:a16="http://schemas.microsoft.com/office/drawing/2014/main" id="{8BB206E7-BF58-478C-B8B6-3EC9FD23543F}"/>
            </a:ext>
          </a:extLst>
        </xdr:cNvPr>
        <xdr:cNvSpPr/>
      </xdr:nvSpPr>
      <xdr:spPr>
        <a:xfrm>
          <a:off x="10115717640" y="685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45720</xdr:colOff>
      <xdr:row>9</xdr:row>
      <xdr:rowOff>114300</xdr:rowOff>
    </xdr:from>
    <xdr:to>
      <xdr:col>4</xdr:col>
      <xdr:colOff>617220</xdr:colOff>
      <xdr:row>9</xdr:row>
      <xdr:rowOff>373380</xdr:rowOff>
    </xdr:to>
    <xdr:sp macro="" textlink="">
      <xdr:nvSpPr>
        <xdr:cNvPr id="3" name="سهم: لليسار 2">
          <a:extLst>
            <a:ext uri="{FF2B5EF4-FFF2-40B4-BE49-F238E27FC236}">
              <a16:creationId xmlns:a16="http://schemas.microsoft.com/office/drawing/2014/main" id="{024345CC-4FB4-4760-A2A8-6BCCDA774F36}"/>
            </a:ext>
          </a:extLst>
        </xdr:cNvPr>
        <xdr:cNvSpPr/>
      </xdr:nvSpPr>
      <xdr:spPr>
        <a:xfrm rot="10800000">
          <a:off x="10112060040" y="3070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4</xdr:col>
      <xdr:colOff>129540</xdr:colOff>
      <xdr:row>12</xdr:row>
      <xdr:rowOff>83820</xdr:rowOff>
    </xdr:from>
    <xdr:to>
      <xdr:col>4</xdr:col>
      <xdr:colOff>701040</xdr:colOff>
      <xdr:row>12</xdr:row>
      <xdr:rowOff>342900</xdr:rowOff>
    </xdr:to>
    <xdr:sp macro="" textlink="">
      <xdr:nvSpPr>
        <xdr:cNvPr id="4" name="سهم: لليسار 3">
          <a:extLst>
            <a:ext uri="{FF2B5EF4-FFF2-40B4-BE49-F238E27FC236}">
              <a16:creationId xmlns:a16="http://schemas.microsoft.com/office/drawing/2014/main" id="{18FB5CB4-26FA-4325-B6F5-B5FCC57F37FD}"/>
            </a:ext>
          </a:extLst>
        </xdr:cNvPr>
        <xdr:cNvSpPr/>
      </xdr:nvSpPr>
      <xdr:spPr>
        <a:xfrm rot="10800000">
          <a:off x="10112883000" y="460248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twoCellAnchor>
    <xdr:from>
      <xdr:col>2</xdr:col>
      <xdr:colOff>45720</xdr:colOff>
      <xdr:row>15</xdr:row>
      <xdr:rowOff>114300</xdr:rowOff>
    </xdr:from>
    <xdr:to>
      <xdr:col>2</xdr:col>
      <xdr:colOff>617220</xdr:colOff>
      <xdr:row>15</xdr:row>
      <xdr:rowOff>373380</xdr:rowOff>
    </xdr:to>
    <xdr:sp macro="" textlink="">
      <xdr:nvSpPr>
        <xdr:cNvPr id="5" name="سهم: لليسار 4">
          <a:extLst>
            <a:ext uri="{FF2B5EF4-FFF2-40B4-BE49-F238E27FC236}">
              <a16:creationId xmlns:a16="http://schemas.microsoft.com/office/drawing/2014/main" id="{38001729-ABA5-4E59-94D8-95669F5903F4}"/>
            </a:ext>
          </a:extLst>
        </xdr:cNvPr>
        <xdr:cNvSpPr/>
      </xdr:nvSpPr>
      <xdr:spPr>
        <a:xfrm rot="10800000">
          <a:off x="10112060040" y="4213860"/>
          <a:ext cx="571500" cy="25908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43</xdr:row>
      <xdr:rowOff>211454</xdr:rowOff>
    </xdr:from>
    <xdr:to>
      <xdr:col>16</xdr:col>
      <xdr:colOff>38100</xdr:colOff>
      <xdr:row>45</xdr:row>
      <xdr:rowOff>66674</xdr:rowOff>
    </xdr:to>
    <xdr:sp macro="" textlink="">
      <xdr:nvSpPr>
        <xdr:cNvPr id="2" name="مربع نص 1">
          <a:extLst>
            <a:ext uri="{FF2B5EF4-FFF2-40B4-BE49-F238E27FC236}">
              <a16:creationId xmlns:a16="http://schemas.microsoft.com/office/drawing/2014/main" id="{8C37488C-6F18-4ADC-AF49-2D9C2E9CD5FF}"/>
            </a:ext>
          </a:extLst>
        </xdr:cNvPr>
        <xdr:cNvSpPr txBox="1"/>
      </xdr:nvSpPr>
      <xdr:spPr>
        <a:xfrm>
          <a:off x="9972118740" y="10102214"/>
          <a:ext cx="6113145" cy="35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0">
              <a:latin typeface="Sakkal Majalla" pitchFamily="2" charset="-78"/>
              <a:cs typeface="Sakkal Majalla" pitchFamily="2" charset="-78"/>
            </a:rPr>
            <a:t>عنوان </a:t>
          </a:r>
          <a:r>
            <a:rPr lang="ar-SA" sz="1600" b="0">
              <a:latin typeface="Sakkal Majalla" pitchFamily="2" charset="-78"/>
              <a:cs typeface="Sakkal Majalla" pitchFamily="2" charset="-78"/>
            </a:rPr>
            <a:t>مركز</a:t>
          </a:r>
          <a:r>
            <a:rPr lang="ar-SA" sz="1600" b="0" baseline="0">
              <a:latin typeface="Sakkal Majalla" pitchFamily="2" charset="-78"/>
              <a:cs typeface="Sakkal Majalla" pitchFamily="2" charset="-78"/>
            </a:rPr>
            <a:t> التعليم المفتوح : دمشق - المزة - جانب المدينة الجامعية  | ص.ب /</a:t>
          </a:r>
          <a:r>
            <a:rPr lang="en-US" sz="1600" b="0" baseline="0">
              <a:latin typeface="Sakkal Majalla" pitchFamily="2" charset="-78"/>
              <a:cs typeface="Sakkal Majalla" pitchFamily="2" charset="-78"/>
            </a:rPr>
            <a:t>35063</a:t>
          </a:r>
          <a:r>
            <a:rPr lang="ar-SA" sz="1600" b="0" baseline="0">
              <a:latin typeface="Sakkal Majalla" pitchFamily="2" charset="-78"/>
              <a:cs typeface="Sakkal Majalla" pitchFamily="2" charset="-78"/>
            </a:rPr>
            <a:t>/</a:t>
          </a:r>
          <a:endParaRPr lang="ar-SY" sz="1600" b="0">
            <a:latin typeface="Sakkal Majalla" pitchFamily="2" charset="-78"/>
            <a:cs typeface="Sakkal Majalla" pitchFamily="2" charset="-78"/>
          </a:endParaRPr>
        </a:p>
      </xdr:txBody>
    </xdr:sp>
    <xdr:clientData/>
  </xdr:twoCellAnchor>
  <xdr:twoCellAnchor>
    <xdr:from>
      <xdr:col>1</xdr:col>
      <xdr:colOff>19050</xdr:colOff>
      <xdr:row>44</xdr:row>
      <xdr:rowOff>180976</xdr:rowOff>
    </xdr:from>
    <xdr:to>
      <xdr:col>17</xdr:col>
      <xdr:colOff>236220</xdr:colOff>
      <xdr:row>47</xdr:row>
      <xdr:rowOff>1906</xdr:rowOff>
    </xdr:to>
    <xdr:sp macro="" textlink="">
      <xdr:nvSpPr>
        <xdr:cNvPr id="3" name="مربع نص 2">
          <a:extLst>
            <a:ext uri="{FF2B5EF4-FFF2-40B4-BE49-F238E27FC236}">
              <a16:creationId xmlns:a16="http://schemas.microsoft.com/office/drawing/2014/main" id="{471CDA3A-6E09-401E-8568-1A006B43F4E8}"/>
            </a:ext>
          </a:extLst>
        </xdr:cNvPr>
        <xdr:cNvSpPr txBox="1"/>
      </xdr:nvSpPr>
      <xdr:spPr>
        <a:xfrm>
          <a:off x="9971615820" y="9896476"/>
          <a:ext cx="6663690"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0" u="none">
              <a:latin typeface="Sakkal Majalla" panose="02000000000000000000" pitchFamily="2" charset="-78"/>
              <a:cs typeface="Sakkal Majalla" panose="02000000000000000000" pitchFamily="2" charset="-78"/>
            </a:rPr>
            <a:t>www.damascusuniversity.edu.sy/ol     |          damascusuniversity.ol</a:t>
          </a:r>
          <a:r>
            <a:rPr lang="en-US" sz="1600" b="0" u="none" baseline="0">
              <a:latin typeface="Sakkal Majalla" panose="02000000000000000000" pitchFamily="2" charset="-78"/>
              <a:cs typeface="Sakkal Majalla" panose="02000000000000000000" pitchFamily="2" charset="-78"/>
            </a:rPr>
            <a:t>     </a:t>
          </a:r>
          <a:r>
            <a:rPr lang="en-US" sz="1600" b="0" u="none">
              <a:latin typeface="Sakkal Majalla" panose="02000000000000000000" pitchFamily="2" charset="-78"/>
              <a:cs typeface="Sakkal Majalla" panose="02000000000000000000" pitchFamily="2" charset="-78"/>
            </a:rPr>
            <a:t>|          </a:t>
          </a:r>
          <a:r>
            <a:rPr lang="en-US" sz="1600" b="0"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5</xdr:col>
      <xdr:colOff>297180</xdr:colOff>
      <xdr:row>44</xdr:row>
      <xdr:rowOff>224790</xdr:rowOff>
    </xdr:from>
    <xdr:to>
      <xdr:col>6</xdr:col>
      <xdr:colOff>85725</xdr:colOff>
      <xdr:row>46</xdr:row>
      <xdr:rowOff>65278</xdr:rowOff>
    </xdr:to>
    <xdr:pic>
      <xdr:nvPicPr>
        <xdr:cNvPr id="4" name="صورة 3">
          <a:extLst>
            <a:ext uri="{FF2B5EF4-FFF2-40B4-BE49-F238E27FC236}">
              <a16:creationId xmlns:a16="http://schemas.microsoft.com/office/drawing/2014/main" id="{58204598-18B8-4051-A55A-C27B5DF6EB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76193535" y="9940290"/>
          <a:ext cx="276225" cy="274828"/>
        </a:xfrm>
        <a:prstGeom prst="rect">
          <a:avLst/>
        </a:prstGeom>
      </xdr:spPr>
    </xdr:pic>
    <xdr:clientData/>
  </xdr:twoCellAnchor>
  <xdr:twoCellAnchor editAs="oneCell">
    <xdr:from>
      <xdr:col>10</xdr:col>
      <xdr:colOff>48120</xdr:colOff>
      <xdr:row>44</xdr:row>
      <xdr:rowOff>220486</xdr:rowOff>
    </xdr:from>
    <xdr:to>
      <xdr:col>10</xdr:col>
      <xdr:colOff>274319</xdr:colOff>
      <xdr:row>46</xdr:row>
      <xdr:rowOff>10299</xdr:rowOff>
    </xdr:to>
    <xdr:pic>
      <xdr:nvPicPr>
        <xdr:cNvPr id="5" name="صورة 4">
          <a:extLst>
            <a:ext uri="{FF2B5EF4-FFF2-40B4-BE49-F238E27FC236}">
              <a16:creationId xmlns:a16="http://schemas.microsoft.com/office/drawing/2014/main" id="{5B68B9F7-3DCF-4ECF-9BF9-74455701391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74328541" y="9935986"/>
          <a:ext cx="226199" cy="224153"/>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file:///C:\Users\Lenovo\user\&#1571;&#1587;&#1578;&#1582;&#1604;&#1575;&#1589;%20&#1575;&#1604;&#1602;&#1608;&#1575;&#1574;&#1605;\&#1575;&#1587;&#1578;&#1605;&#1575;&#1585;&#1607;%20&#1576;&#1585;&#1606;&#1575;&#1605;&#1580;%20&#1575;&#1604;&#1605;&#1581;&#1575;&#1587;&#1576;&#1607;.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C:\Users\Lenovo\user\TOSHIBA\AppData\Roaming\Microsoft\My%20Documents\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showGridLines="0" showRowColHeaders="0" rightToLeft="1" tabSelected="1" workbookViewId="0">
      <selection activeCell="K15" sqref="K15:U17"/>
    </sheetView>
  </sheetViews>
  <sheetFormatPr defaultColWidth="9" defaultRowHeight="18" x14ac:dyDescent="0.45"/>
  <cols>
    <col min="1" max="1" width="2.375" style="13" customWidth="1"/>
    <col min="2" max="2" width="4.5" style="13" customWidth="1"/>
    <col min="3" max="6" width="9" style="13"/>
    <col min="7" max="7" width="1.5" style="13" customWidth="1"/>
    <col min="8" max="8" width="12.625" style="13" customWidth="1"/>
    <col min="9" max="9" width="16.875" style="13" customWidth="1"/>
    <col min="10" max="10" width="5" style="13" customWidth="1"/>
    <col min="11" max="11" width="9" style="13"/>
    <col min="12" max="12" width="2.625" style="13" customWidth="1"/>
    <col min="13" max="14" width="9" style="13"/>
    <col min="15" max="15" width="3.5" style="13" customWidth="1"/>
    <col min="16" max="17" width="9" style="13"/>
    <col min="18" max="18" width="4.625" style="13" customWidth="1"/>
    <col min="19" max="19" width="2" style="13" customWidth="1"/>
    <col min="20" max="20" width="8.875" style="13" customWidth="1"/>
    <col min="21" max="21" width="15.5" style="13" customWidth="1"/>
    <col min="22" max="16384" width="9" style="13"/>
  </cols>
  <sheetData>
    <row r="1" spans="1:22" ht="28.5" thickBot="1" x14ac:dyDescent="0.7">
      <c r="B1" s="202" t="s">
        <v>239</v>
      </c>
      <c r="C1" s="202"/>
      <c r="D1" s="202"/>
      <c r="E1" s="202"/>
      <c r="F1" s="202"/>
      <c r="G1" s="202"/>
      <c r="H1" s="202"/>
      <c r="I1" s="202"/>
      <c r="J1" s="202"/>
      <c r="K1" s="202"/>
      <c r="L1" s="202"/>
      <c r="M1" s="202"/>
      <c r="N1" s="202"/>
      <c r="O1" s="202"/>
      <c r="P1" s="202"/>
      <c r="Q1" s="202"/>
      <c r="R1" s="202"/>
      <c r="S1" s="202"/>
      <c r="T1" s="202"/>
      <c r="U1" s="202"/>
    </row>
    <row r="2" spans="1:22" ht="19.5" customHeight="1" thickBot="1" x14ac:dyDescent="0.55000000000000004">
      <c r="B2" s="203" t="s">
        <v>127</v>
      </c>
      <c r="C2" s="203"/>
      <c r="D2" s="203"/>
      <c r="E2" s="203"/>
      <c r="F2" s="203"/>
      <c r="G2" s="203"/>
      <c r="H2" s="203"/>
      <c r="I2" s="203"/>
      <c r="J2" s="14"/>
      <c r="K2" s="204" t="s">
        <v>240</v>
      </c>
      <c r="L2" s="205"/>
      <c r="M2" s="205"/>
      <c r="N2" s="205"/>
      <c r="O2" s="205"/>
      <c r="P2" s="205"/>
      <c r="Q2" s="205"/>
      <c r="R2" s="205"/>
      <c r="S2" s="205"/>
      <c r="T2" s="208" t="s">
        <v>241</v>
      </c>
      <c r="U2" s="209"/>
    </row>
    <row r="3" spans="1:22" ht="22.5" customHeight="1" thickBot="1" x14ac:dyDescent="0.55000000000000004">
      <c r="A3" s="15">
        <v>1</v>
      </c>
      <c r="B3" s="212" t="s">
        <v>537</v>
      </c>
      <c r="C3" s="213"/>
      <c r="D3" s="213"/>
      <c r="E3" s="213"/>
      <c r="F3" s="213"/>
      <c r="G3" s="213"/>
      <c r="H3" s="213"/>
      <c r="I3" s="214"/>
      <c r="K3" s="206"/>
      <c r="L3" s="207"/>
      <c r="M3" s="207"/>
      <c r="N3" s="207"/>
      <c r="O3" s="207"/>
      <c r="P3" s="207"/>
      <c r="Q3" s="207"/>
      <c r="R3" s="207"/>
      <c r="S3" s="207"/>
      <c r="T3" s="210"/>
      <c r="U3" s="211"/>
    </row>
    <row r="4" spans="1:22" ht="22.5" customHeight="1" thickBot="1" x14ac:dyDescent="0.55000000000000004">
      <c r="A4" s="15">
        <v>2</v>
      </c>
      <c r="B4" s="194" t="s">
        <v>242</v>
      </c>
      <c r="C4" s="195"/>
      <c r="D4" s="195"/>
      <c r="E4" s="195"/>
      <c r="F4" s="195"/>
      <c r="G4" s="195"/>
      <c r="H4" s="195"/>
      <c r="I4" s="196"/>
      <c r="K4" s="197" t="s">
        <v>15</v>
      </c>
      <c r="L4" s="198"/>
      <c r="M4" s="198"/>
      <c r="N4" s="198"/>
      <c r="O4" s="198"/>
      <c r="P4" s="198"/>
      <c r="Q4" s="198"/>
      <c r="R4" s="198"/>
      <c r="S4" s="199"/>
      <c r="T4" s="200">
        <v>1</v>
      </c>
      <c r="U4" s="201"/>
    </row>
    <row r="5" spans="1:22" ht="22.5" customHeight="1" thickBot="1" x14ac:dyDescent="0.55000000000000004">
      <c r="A5" s="15"/>
      <c r="B5" s="215" t="s">
        <v>243</v>
      </c>
      <c r="C5" s="216"/>
      <c r="D5" s="216"/>
      <c r="E5" s="216"/>
      <c r="F5" s="216"/>
      <c r="G5" s="216"/>
      <c r="H5" s="216"/>
      <c r="I5" s="16"/>
      <c r="K5" s="217" t="s">
        <v>244</v>
      </c>
      <c r="L5" s="218"/>
      <c r="M5" s="218"/>
      <c r="N5" s="218"/>
      <c r="O5" s="218"/>
      <c r="P5" s="218"/>
      <c r="Q5" s="218"/>
      <c r="R5" s="218"/>
      <c r="S5" s="218"/>
      <c r="T5" s="200">
        <v>1</v>
      </c>
      <c r="U5" s="201"/>
    </row>
    <row r="6" spans="1:22" ht="22.5" customHeight="1" thickBot="1" x14ac:dyDescent="0.55000000000000004">
      <c r="A6" s="15"/>
      <c r="B6" s="219" t="s">
        <v>538</v>
      </c>
      <c r="C6" s="220"/>
      <c r="D6" s="220"/>
      <c r="E6" s="220"/>
      <c r="F6" s="220"/>
      <c r="G6" s="220"/>
      <c r="H6" s="220"/>
      <c r="I6" s="221"/>
      <c r="K6" s="217" t="s">
        <v>540</v>
      </c>
      <c r="L6" s="218"/>
      <c r="M6" s="218"/>
      <c r="N6" s="218"/>
      <c r="O6" s="218"/>
      <c r="P6" s="218"/>
      <c r="Q6" s="218"/>
      <c r="R6" s="218"/>
      <c r="S6" s="218"/>
      <c r="T6" s="222" t="s">
        <v>245</v>
      </c>
      <c r="U6" s="223"/>
    </row>
    <row r="7" spans="1:22" ht="22.5" customHeight="1" thickBot="1" x14ac:dyDescent="0.55000000000000004">
      <c r="A7" s="15">
        <v>3</v>
      </c>
      <c r="B7" s="215" t="s">
        <v>539</v>
      </c>
      <c r="C7" s="216"/>
      <c r="D7" s="216"/>
      <c r="E7" s="216"/>
      <c r="F7" s="216"/>
      <c r="G7" s="216"/>
      <c r="H7" s="224" t="s">
        <v>543</v>
      </c>
      <c r="I7" s="225"/>
      <c r="K7" s="226" t="s">
        <v>542</v>
      </c>
      <c r="L7" s="227"/>
      <c r="M7" s="227"/>
      <c r="N7" s="227"/>
      <c r="O7" s="227"/>
      <c r="P7" s="227"/>
      <c r="Q7" s="227"/>
      <c r="R7" s="227"/>
      <c r="S7" s="228"/>
      <c r="T7" s="229">
        <v>0.5</v>
      </c>
      <c r="U7" s="230"/>
      <c r="V7" s="17"/>
    </row>
    <row r="8" spans="1:22" ht="22.5" customHeight="1" x14ac:dyDescent="0.5">
      <c r="A8" s="15">
        <v>4</v>
      </c>
      <c r="B8" s="231" t="s">
        <v>2308</v>
      </c>
      <c r="C8" s="231"/>
      <c r="D8" s="231"/>
      <c r="E8" s="231"/>
      <c r="F8" s="231"/>
      <c r="G8" s="231"/>
      <c r="H8" s="231"/>
      <c r="I8" s="231"/>
      <c r="J8" s="17"/>
      <c r="K8" s="234" t="s">
        <v>541</v>
      </c>
      <c r="L8" s="235"/>
      <c r="M8" s="235"/>
      <c r="N8" s="235"/>
      <c r="O8" s="235"/>
      <c r="P8" s="235"/>
      <c r="Q8" s="235"/>
      <c r="R8" s="235"/>
      <c r="S8" s="235"/>
      <c r="T8" s="236">
        <v>0.2</v>
      </c>
      <c r="U8" s="237"/>
    </row>
    <row r="9" spans="1:22" ht="22.5" customHeight="1" x14ac:dyDescent="0.5">
      <c r="A9" s="15"/>
      <c r="B9" s="232"/>
      <c r="C9" s="232"/>
      <c r="D9" s="232"/>
      <c r="E9" s="232"/>
      <c r="F9" s="232"/>
      <c r="G9" s="232"/>
      <c r="H9" s="232"/>
      <c r="I9" s="232"/>
      <c r="J9" s="18"/>
      <c r="K9" s="234"/>
      <c r="L9" s="235"/>
      <c r="M9" s="235"/>
      <c r="N9" s="235"/>
      <c r="O9" s="235"/>
      <c r="P9" s="235"/>
      <c r="Q9" s="235"/>
      <c r="R9" s="235"/>
      <c r="S9" s="235"/>
      <c r="T9" s="238"/>
      <c r="U9" s="237"/>
    </row>
    <row r="10" spans="1:22" ht="22.5" customHeight="1" x14ac:dyDescent="0.5">
      <c r="A10" s="15"/>
      <c r="B10" s="232"/>
      <c r="C10" s="232"/>
      <c r="D10" s="232"/>
      <c r="E10" s="232"/>
      <c r="F10" s="232"/>
      <c r="G10" s="232"/>
      <c r="H10" s="232"/>
      <c r="I10" s="232"/>
      <c r="K10" s="197" t="s">
        <v>220</v>
      </c>
      <c r="L10" s="198"/>
      <c r="M10" s="198"/>
      <c r="N10" s="198"/>
      <c r="O10" s="198"/>
      <c r="P10" s="198"/>
      <c r="Q10" s="198"/>
      <c r="R10" s="198"/>
      <c r="S10" s="199"/>
      <c r="T10" s="239">
        <v>0.2</v>
      </c>
      <c r="U10" s="240"/>
    </row>
    <row r="11" spans="1:22" ht="22.5" customHeight="1" x14ac:dyDescent="0.5">
      <c r="A11" s="15"/>
      <c r="B11" s="232"/>
      <c r="C11" s="232"/>
      <c r="D11" s="232"/>
      <c r="E11" s="232"/>
      <c r="F11" s="232"/>
      <c r="G11" s="232"/>
      <c r="H11" s="232"/>
      <c r="I11" s="232"/>
      <c r="K11" s="226" t="s">
        <v>250</v>
      </c>
      <c r="L11" s="227"/>
      <c r="M11" s="227"/>
      <c r="N11" s="227"/>
      <c r="O11" s="227"/>
      <c r="P11" s="227"/>
      <c r="Q11" s="227"/>
      <c r="R11" s="227"/>
      <c r="S11" s="228"/>
      <c r="T11" s="239">
        <v>0.2</v>
      </c>
      <c r="U11" s="240"/>
    </row>
    <row r="12" spans="1:22" ht="22.5" customHeight="1" thickBot="1" x14ac:dyDescent="0.55000000000000004">
      <c r="A12" s="15"/>
      <c r="B12" s="233"/>
      <c r="C12" s="233"/>
      <c r="D12" s="233"/>
      <c r="E12" s="233"/>
      <c r="F12" s="233"/>
      <c r="G12" s="233"/>
      <c r="H12" s="233"/>
      <c r="I12" s="233"/>
      <c r="K12" s="250" t="s">
        <v>246</v>
      </c>
      <c r="L12" s="251"/>
      <c r="M12" s="251"/>
      <c r="N12" s="251"/>
      <c r="O12" s="251"/>
      <c r="P12" s="251"/>
      <c r="Q12" s="251"/>
      <c r="R12" s="251"/>
      <c r="S12" s="252"/>
      <c r="T12" s="253">
        <v>0.5</v>
      </c>
      <c r="U12" s="254"/>
    </row>
    <row r="13" spans="1:22" ht="22.5" customHeight="1" thickBot="1" x14ac:dyDescent="0.55000000000000004">
      <c r="A13" s="15">
        <v>5</v>
      </c>
      <c r="B13" s="255" t="s">
        <v>247</v>
      </c>
      <c r="C13" s="256"/>
      <c r="D13" s="256"/>
      <c r="E13" s="256"/>
      <c r="F13" s="256"/>
      <c r="G13" s="256"/>
      <c r="H13" s="256"/>
      <c r="I13" s="257"/>
      <c r="K13" s="258" t="s">
        <v>248</v>
      </c>
      <c r="L13" s="259"/>
      <c r="M13" s="259"/>
      <c r="N13" s="259"/>
      <c r="O13" s="259"/>
      <c r="P13" s="259"/>
      <c r="Q13" s="259"/>
      <c r="R13" s="259"/>
      <c r="S13" s="259"/>
      <c r="T13" s="259"/>
      <c r="U13" s="259"/>
    </row>
    <row r="14" spans="1:22" ht="22.5" customHeight="1" x14ac:dyDescent="0.5">
      <c r="A14" s="15"/>
      <c r="B14" s="260" t="s">
        <v>249</v>
      </c>
      <c r="C14" s="260"/>
      <c r="D14" s="260"/>
      <c r="E14" s="260"/>
      <c r="F14" s="260"/>
      <c r="G14" s="260"/>
      <c r="H14" s="260"/>
      <c r="I14" s="260"/>
      <c r="K14" s="259"/>
      <c r="L14" s="259"/>
      <c r="M14" s="259"/>
      <c r="N14" s="259"/>
      <c r="O14" s="259"/>
      <c r="P14" s="259"/>
      <c r="Q14" s="259"/>
      <c r="R14" s="259"/>
      <c r="S14" s="259"/>
      <c r="T14" s="259"/>
      <c r="U14" s="259"/>
    </row>
    <row r="15" spans="1:22" ht="3.75" customHeight="1" x14ac:dyDescent="0.5">
      <c r="A15" s="15"/>
      <c r="B15" s="261"/>
      <c r="C15" s="261"/>
      <c r="D15" s="261"/>
      <c r="E15" s="261"/>
      <c r="F15" s="261"/>
      <c r="G15" s="261"/>
      <c r="H15" s="261"/>
      <c r="I15" s="261"/>
      <c r="K15" s="263"/>
      <c r="L15" s="263"/>
      <c r="M15" s="263"/>
      <c r="N15" s="263"/>
      <c r="O15" s="263"/>
      <c r="P15" s="263"/>
      <c r="Q15" s="263"/>
      <c r="R15" s="263"/>
      <c r="S15" s="263"/>
      <c r="T15" s="263"/>
      <c r="U15" s="263"/>
    </row>
    <row r="16" spans="1:22" ht="26.25" customHeight="1" x14ac:dyDescent="0.5">
      <c r="A16" s="15">
        <v>6</v>
      </c>
      <c r="B16" s="261"/>
      <c r="C16" s="261"/>
      <c r="D16" s="261"/>
      <c r="E16" s="261"/>
      <c r="F16" s="261"/>
      <c r="G16" s="261"/>
      <c r="H16" s="261"/>
      <c r="I16" s="261"/>
      <c r="K16" s="263"/>
      <c r="L16" s="263"/>
      <c r="M16" s="263"/>
      <c r="N16" s="263"/>
      <c r="O16" s="263"/>
      <c r="P16" s="263"/>
      <c r="Q16" s="263"/>
      <c r="R16" s="263"/>
      <c r="S16" s="263"/>
      <c r="T16" s="263"/>
      <c r="U16" s="263"/>
    </row>
    <row r="17" spans="2:21" ht="19.5" customHeight="1" x14ac:dyDescent="0.45">
      <c r="B17" s="261"/>
      <c r="C17" s="261"/>
      <c r="D17" s="261"/>
      <c r="E17" s="261"/>
      <c r="F17" s="261"/>
      <c r="G17" s="261"/>
      <c r="H17" s="261"/>
      <c r="I17" s="261"/>
      <c r="K17" s="263"/>
      <c r="L17" s="263"/>
      <c r="M17" s="263"/>
      <c r="N17" s="263"/>
      <c r="O17" s="263"/>
      <c r="P17" s="263"/>
      <c r="Q17" s="263"/>
      <c r="R17" s="263"/>
      <c r="S17" s="263"/>
      <c r="T17" s="263"/>
      <c r="U17" s="263"/>
    </row>
    <row r="18" spans="2:21" ht="19.5" customHeight="1" x14ac:dyDescent="0.5">
      <c r="B18" s="261"/>
      <c r="C18" s="261"/>
      <c r="D18" s="261"/>
      <c r="E18" s="261"/>
      <c r="F18" s="261"/>
      <c r="G18" s="261"/>
      <c r="H18" s="261"/>
      <c r="I18" s="261"/>
      <c r="K18" s="19"/>
      <c r="M18" s="263"/>
      <c r="N18" s="263"/>
      <c r="O18" s="263"/>
      <c r="P18" s="20"/>
      <c r="Q18" s="264"/>
      <c r="R18" s="264"/>
      <c r="S18" s="19"/>
      <c r="T18" s="19"/>
      <c r="U18" s="19"/>
    </row>
    <row r="19" spans="2:21" ht="21.75" customHeight="1" thickBot="1" x14ac:dyDescent="0.5">
      <c r="B19" s="262"/>
      <c r="C19" s="262"/>
      <c r="D19" s="262"/>
      <c r="E19" s="262"/>
      <c r="F19" s="262"/>
      <c r="G19" s="262"/>
      <c r="H19" s="262"/>
      <c r="I19" s="262"/>
    </row>
    <row r="20" spans="2:21" ht="3.75" customHeight="1" thickBot="1" x14ac:dyDescent="0.5"/>
    <row r="21" spans="2:21" ht="35.25" customHeight="1" x14ac:dyDescent="0.45">
      <c r="B21" s="241"/>
      <c r="C21" s="242"/>
      <c r="D21" s="242"/>
      <c r="E21" s="242"/>
      <c r="F21" s="242"/>
      <c r="G21" s="242"/>
      <c r="H21" s="242"/>
      <c r="I21" s="242"/>
      <c r="J21" s="242"/>
      <c r="K21" s="242"/>
      <c r="L21" s="242"/>
      <c r="M21" s="242"/>
      <c r="N21" s="242"/>
      <c r="O21" s="242"/>
      <c r="P21" s="242"/>
      <c r="Q21" s="242"/>
      <c r="R21" s="242"/>
      <c r="S21" s="242"/>
      <c r="T21" s="242"/>
      <c r="U21" s="243"/>
    </row>
    <row r="22" spans="2:21" ht="14.25" customHeight="1" x14ac:dyDescent="0.45">
      <c r="B22" s="244"/>
      <c r="C22" s="245"/>
      <c r="D22" s="245"/>
      <c r="E22" s="245"/>
      <c r="F22" s="245"/>
      <c r="G22" s="245"/>
      <c r="H22" s="245"/>
      <c r="I22" s="245"/>
      <c r="J22" s="245"/>
      <c r="K22" s="245"/>
      <c r="L22" s="245"/>
      <c r="M22" s="245"/>
      <c r="N22" s="245"/>
      <c r="O22" s="245"/>
      <c r="P22" s="245"/>
      <c r="Q22" s="245"/>
      <c r="R22" s="245"/>
      <c r="S22" s="245"/>
      <c r="T22" s="245"/>
      <c r="U22" s="246"/>
    </row>
    <row r="23" spans="2:21" ht="15" customHeight="1" thickBot="1" x14ac:dyDescent="0.5">
      <c r="B23" s="247"/>
      <c r="C23" s="248"/>
      <c r="D23" s="248"/>
      <c r="E23" s="248"/>
      <c r="F23" s="248"/>
      <c r="G23" s="248"/>
      <c r="H23" s="248"/>
      <c r="I23" s="248"/>
      <c r="J23" s="248"/>
      <c r="K23" s="248"/>
      <c r="L23" s="248"/>
      <c r="M23" s="248"/>
      <c r="N23" s="248"/>
      <c r="O23" s="248"/>
      <c r="P23" s="248"/>
      <c r="Q23" s="248"/>
      <c r="R23" s="248"/>
      <c r="S23" s="248"/>
      <c r="T23" s="248"/>
      <c r="U23" s="249"/>
    </row>
  </sheetData>
  <mergeCells count="34">
    <mergeCell ref="B21:U23"/>
    <mergeCell ref="T11:U11"/>
    <mergeCell ref="K12:S12"/>
    <mergeCell ref="T12:U12"/>
    <mergeCell ref="B13:I13"/>
    <mergeCell ref="K13:U14"/>
    <mergeCell ref="B14:I19"/>
    <mergeCell ref="K15:U17"/>
    <mergeCell ref="M18:O18"/>
    <mergeCell ref="Q18:R18"/>
    <mergeCell ref="B7:G7"/>
    <mergeCell ref="H7:I7"/>
    <mergeCell ref="K7:S7"/>
    <mergeCell ref="T7:U7"/>
    <mergeCell ref="B8:I12"/>
    <mergeCell ref="K8:S9"/>
    <mergeCell ref="T8:U9"/>
    <mergeCell ref="K10:S10"/>
    <mergeCell ref="T10:U10"/>
    <mergeCell ref="K11:S11"/>
    <mergeCell ref="B5:H5"/>
    <mergeCell ref="K5:S5"/>
    <mergeCell ref="T5:U5"/>
    <mergeCell ref="B6:I6"/>
    <mergeCell ref="K6:S6"/>
    <mergeCell ref="T6:U6"/>
    <mergeCell ref="B4:I4"/>
    <mergeCell ref="K4:S4"/>
    <mergeCell ref="T4:U4"/>
    <mergeCell ref="B1:U1"/>
    <mergeCell ref="B2:I2"/>
    <mergeCell ref="K2:S3"/>
    <mergeCell ref="T2:U3"/>
    <mergeCell ref="B3:I3"/>
  </mergeCells>
  <hyperlinks>
    <hyperlink ref="B3" r:id="rId1" location="'إدخال البيانات'!D2" display="المخصص" xr:uid="{00000000-0004-0000-0000-000000000000}"/>
    <hyperlink ref="H7" location="الإستمارة!Q1" display="الإستمارة وإطبع منها أربعة نسخ" xr:uid="{00000000-0004-0000-0000-000001000000}"/>
    <hyperlink ref="B3:C3" location="'إدخال البيانات'!D2" display="اضغط هنا" xr:uid="{00000000-0004-0000-0000-000002000000}"/>
    <hyperlink ref="B3:I3" location="'إدخال البيانات'!B2" display="تملئ صفحة إدخال البيانات بالمعلومات المطلوبة وبشكل دقيق وصحيح" xr:uid="{00000000-0004-0000-0000-000003000000}"/>
    <hyperlink ref="B4:I4" location="'اختيار المقررات'!E1" display="الانتقال إلى صفحة اختيار المقررات" xr:uid="{00000000-0004-0000-0000-000004000000}"/>
    <hyperlink ref="H7:I7" location="الإستمارة!Q1" display="الإستمارة وإطبع منها أربعة نسخ"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6"/>
  <dimension ref="A1:R24"/>
  <sheetViews>
    <sheetView showGridLines="0" rightToLeft="1" workbookViewId="0">
      <selection activeCell="C1" sqref="C1"/>
    </sheetView>
  </sheetViews>
  <sheetFormatPr defaultColWidth="9" defaultRowHeight="18" x14ac:dyDescent="0.2"/>
  <cols>
    <col min="1" max="1" width="13.875" style="140" bestFit="1" customWidth="1"/>
    <col min="2" max="2" width="22.375" style="140" customWidth="1"/>
    <col min="3" max="3" width="18.875" style="140" customWidth="1"/>
    <col min="4" max="4" width="26" style="140" customWidth="1"/>
    <col min="5" max="5" width="20.5" style="140" customWidth="1"/>
    <col min="6" max="6" width="20" style="140" customWidth="1"/>
    <col min="7" max="7" width="27.5" style="140" customWidth="1"/>
    <col min="8" max="8" width="4.5" style="140" hidden="1" customWidth="1"/>
    <col min="9" max="9" width="3.375" style="140" hidden="1" customWidth="1"/>
    <col min="10" max="10" width="8.375" style="140" hidden="1" customWidth="1"/>
    <col min="11" max="11" width="18.875" style="140" hidden="1" customWidth="1"/>
    <col min="12" max="12" width="13.625" style="140" hidden="1" customWidth="1"/>
    <col min="13" max="14" width="11" style="140" hidden="1" customWidth="1"/>
    <col min="15" max="15" width="15.5" style="140" customWidth="1"/>
    <col min="16" max="16" width="37.125" style="140" customWidth="1"/>
    <col min="17" max="17" width="20" style="141" customWidth="1"/>
    <col min="18" max="18" width="18.5" style="141" customWidth="1"/>
    <col min="19" max="19" width="16.375" style="140" customWidth="1"/>
    <col min="20" max="16384" width="9" style="140"/>
  </cols>
  <sheetData>
    <row r="1" spans="1:14" ht="25.9" customHeight="1" x14ac:dyDescent="0.2">
      <c r="A1" s="265" t="s">
        <v>644</v>
      </c>
      <c r="B1" s="265"/>
      <c r="C1" s="189"/>
      <c r="D1" s="139" t="str">
        <f>IFERROR(VLOOKUP(C1,ورقة2!$A$2:$U$6905,2,0),"")</f>
        <v/>
      </c>
      <c r="F1" s="140" t="e">
        <f>IF(VLOOKUP(C1,ورقة2!A1:X8098,24,0)="","",VLOOKUP(C1,ورقة2!A1:X8098,24,0))</f>
        <v>#N/A</v>
      </c>
    </row>
    <row r="2" spans="1:14" ht="44.45" customHeight="1" x14ac:dyDescent="0.2">
      <c r="A2" s="266" t="e">
        <f>IF(F1="","",IF(F1="ضعف الرسوم","ستسدد ضعف الرسوم بناءً على قرار مجلس التعليم العالي رقم268 تاريخ"&amp;2021&amp;"/"&amp;8&amp;"/"&amp;11,"لقد"&amp;" "&amp;F1&amp;" "&amp;"وعليك أن تسجل خلال موعد أقصاه نهاية فترة التسجيل في الفصل الثاني للعام الدراسي الحالي حيث تم منحك عام إضافي واحد لاتمام دراستك بموجب قرار مجلس التعليم العالي رقم 150 تاريخ "&amp;2022&amp;"/"&amp;3&amp;"/"&amp;27&amp;" "&amp;"وعليه يتم تسديد رسم أي مقرر 35000 ليرة سورية "))</f>
        <v>#N/A</v>
      </c>
      <c r="B2" s="266"/>
      <c r="C2" s="266"/>
      <c r="D2" s="266"/>
      <c r="E2" s="266"/>
      <c r="F2" s="266"/>
    </row>
    <row r="3" spans="1:14" ht="27.75" x14ac:dyDescent="0.2">
      <c r="A3" s="267" t="s">
        <v>2298</v>
      </c>
      <c r="B3" s="267"/>
      <c r="C3" s="267"/>
      <c r="D3" s="267"/>
      <c r="E3" s="267"/>
      <c r="F3" s="267"/>
    </row>
    <row r="4" spans="1:14" ht="23.25" customHeight="1" x14ac:dyDescent="0.2">
      <c r="A4" s="142" t="s">
        <v>546</v>
      </c>
      <c r="B4" s="143" t="s">
        <v>547</v>
      </c>
      <c r="C4" s="143" t="s">
        <v>548</v>
      </c>
      <c r="D4" s="143" t="s">
        <v>549</v>
      </c>
      <c r="E4" s="143" t="s">
        <v>550</v>
      </c>
      <c r="F4" s="143" t="s">
        <v>551</v>
      </c>
      <c r="H4" s="140" t="s">
        <v>238</v>
      </c>
      <c r="I4" s="144"/>
      <c r="J4" s="140" t="s">
        <v>606</v>
      </c>
      <c r="L4" s="140" t="s">
        <v>620</v>
      </c>
    </row>
    <row r="5" spans="1:14" s="148" customFormat="1" ht="33.75" customHeight="1" x14ac:dyDescent="0.2">
      <c r="A5" s="145"/>
      <c r="B5" s="145"/>
      <c r="C5" s="146" t="str">
        <f>A5&amp;" "&amp;B5</f>
        <v xml:space="preserve"> </v>
      </c>
      <c r="D5" s="145"/>
      <c r="E5" s="145"/>
      <c r="F5" s="147"/>
      <c r="H5" s="148" t="s">
        <v>237</v>
      </c>
      <c r="I5" s="149" t="s">
        <v>607</v>
      </c>
      <c r="J5" s="140" t="s">
        <v>223</v>
      </c>
      <c r="L5" s="140" t="s">
        <v>621</v>
      </c>
    </row>
    <row r="6" spans="1:14" ht="23.25" customHeight="1" x14ac:dyDescent="0.2">
      <c r="A6" s="143" t="s">
        <v>49</v>
      </c>
      <c r="B6" s="142" t="s">
        <v>642</v>
      </c>
      <c r="C6" s="143" t="s">
        <v>219</v>
      </c>
      <c r="D6" s="150" t="s">
        <v>54</v>
      </c>
      <c r="E6" s="150" t="s">
        <v>55</v>
      </c>
      <c r="F6" s="142" t="s">
        <v>53</v>
      </c>
      <c r="H6" s="140" t="s">
        <v>1215</v>
      </c>
      <c r="I6" s="149" t="s">
        <v>608</v>
      </c>
      <c r="J6" s="140" t="s">
        <v>230</v>
      </c>
      <c r="L6" s="140" t="s">
        <v>633</v>
      </c>
    </row>
    <row r="7" spans="1:14" ht="33.75" customHeight="1" x14ac:dyDescent="0.2">
      <c r="A7" s="151"/>
      <c r="B7" s="145"/>
      <c r="C7" s="145"/>
      <c r="D7" s="151"/>
      <c r="E7" s="151"/>
      <c r="F7" s="145"/>
      <c r="H7" s="140" t="s">
        <v>1214</v>
      </c>
      <c r="I7" s="149" t="s">
        <v>609</v>
      </c>
      <c r="J7" s="140" t="s">
        <v>228</v>
      </c>
      <c r="L7" s="140" t="s">
        <v>626</v>
      </c>
    </row>
    <row r="8" spans="1:14" ht="23.25" customHeight="1" x14ac:dyDescent="0.2">
      <c r="A8" s="143" t="s">
        <v>50</v>
      </c>
      <c r="B8" s="143" t="s">
        <v>51</v>
      </c>
      <c r="C8" s="143" t="s">
        <v>52</v>
      </c>
      <c r="D8" s="142" t="s">
        <v>130</v>
      </c>
      <c r="H8" s="140" t="s">
        <v>1218</v>
      </c>
      <c r="I8" s="149" t="s">
        <v>610</v>
      </c>
      <c r="J8" s="140" t="s">
        <v>229</v>
      </c>
      <c r="L8" s="140" t="s">
        <v>624</v>
      </c>
    </row>
    <row r="9" spans="1:14" ht="33.75" customHeight="1" x14ac:dyDescent="0.2">
      <c r="A9" s="152" t="e">
        <f>IF(A10&lt;&gt;"",A10,VLOOKUP($C$1,ورقة2!$A$2:$L$6619,10,0))</f>
        <v>#N/A</v>
      </c>
      <c r="B9" s="152" t="e">
        <f>IF(B10&lt;&gt;"",B10,VLOOKUP($C$1,ورقة2!$A$2:$L$6619,11,0))</f>
        <v>#N/A</v>
      </c>
      <c r="C9" s="152" t="e">
        <f>IF(C10&lt;&gt;"",C10,VLOOKUP($C$1,ورقة2!$A$2:$L$6619,12,0))</f>
        <v>#N/A</v>
      </c>
      <c r="D9" s="152" t="e">
        <f>IF(D10&lt;&gt;"",D10,VLOOKUP($C$1,ورقة2!$A$2:$L$6619,10,0))</f>
        <v>#N/A</v>
      </c>
      <c r="H9" s="140" t="s">
        <v>1223</v>
      </c>
      <c r="I9" s="149" t="s">
        <v>611</v>
      </c>
      <c r="J9" s="140" t="s">
        <v>226</v>
      </c>
      <c r="L9" s="140" t="s">
        <v>628</v>
      </c>
    </row>
    <row r="10" spans="1:14" ht="33.75" customHeight="1" x14ac:dyDescent="0.2">
      <c r="A10" s="153"/>
      <c r="B10" s="153"/>
      <c r="C10" s="153"/>
      <c r="D10" s="153"/>
      <c r="E10" s="154"/>
      <c r="F10" s="155" t="s">
        <v>2292</v>
      </c>
      <c r="G10" s="155"/>
      <c r="H10" s="155" t="s">
        <v>2304</v>
      </c>
      <c r="I10" s="149" t="s">
        <v>612</v>
      </c>
      <c r="J10" s="140" t="s">
        <v>231</v>
      </c>
      <c r="K10" s="155"/>
      <c r="L10" s="140" t="s">
        <v>636</v>
      </c>
      <c r="M10" s="155"/>
      <c r="N10" s="155"/>
    </row>
    <row r="11" spans="1:14" ht="23.25" customHeight="1" x14ac:dyDescent="0.2">
      <c r="A11" s="143" t="s">
        <v>48</v>
      </c>
      <c r="B11" s="143" t="s">
        <v>6</v>
      </c>
      <c r="C11" s="143" t="s">
        <v>10</v>
      </c>
      <c r="D11" s="156" t="s">
        <v>11</v>
      </c>
      <c r="H11" s="140" t="s">
        <v>2305</v>
      </c>
      <c r="I11" s="149" t="s">
        <v>613</v>
      </c>
      <c r="J11" s="140" t="s">
        <v>236</v>
      </c>
      <c r="L11" s="140" t="s">
        <v>639</v>
      </c>
    </row>
    <row r="12" spans="1:14" ht="33.75" customHeight="1" x14ac:dyDescent="0.2">
      <c r="A12" s="157" t="e">
        <f>IF(A13&lt;&gt;"",A13,VLOOKUP($C$1,ورقة2!$A$2:$L$6619,6,0))</f>
        <v>#N/A</v>
      </c>
      <c r="B12" s="157" t="e">
        <f>IF(B13&lt;&gt;"",B13,VLOOKUP($C$1,ورقة2!$A$2:$L$6619,7,0))</f>
        <v>#N/A</v>
      </c>
      <c r="C12" s="157" t="e">
        <f>IF(C13&lt;&gt;"",C13,VLOOKUP($C$1,ورقة2!$A$2:$L$6619,8,0))</f>
        <v>#N/A</v>
      </c>
      <c r="D12" s="157" t="e">
        <f>IF(D13&lt;&gt;"",D13,VLOOKUP($C$1,ورقة2!$A$2:$L$6619,5,0))</f>
        <v>#N/A</v>
      </c>
      <c r="H12" s="140" t="s">
        <v>2306</v>
      </c>
      <c r="I12" s="149" t="s">
        <v>614</v>
      </c>
      <c r="J12" s="140" t="s">
        <v>235</v>
      </c>
      <c r="L12" s="140" t="s">
        <v>634</v>
      </c>
    </row>
    <row r="13" spans="1:14" ht="33.75" customHeight="1" x14ac:dyDescent="0.2">
      <c r="A13" s="158"/>
      <c r="B13" s="145"/>
      <c r="C13" s="145"/>
      <c r="D13" s="145"/>
      <c r="F13" s="154" t="s">
        <v>2292</v>
      </c>
      <c r="G13" s="155"/>
      <c r="H13" s="155" t="s">
        <v>1219</v>
      </c>
      <c r="I13" s="149" t="s">
        <v>615</v>
      </c>
      <c r="J13" s="140" t="s">
        <v>224</v>
      </c>
      <c r="K13" s="155"/>
      <c r="L13" s="140" t="s">
        <v>631</v>
      </c>
      <c r="M13" s="155"/>
      <c r="N13" s="155"/>
    </row>
    <row r="14" spans="1:14" ht="23.25" customHeight="1" x14ac:dyDescent="0.2">
      <c r="A14" s="159" t="s">
        <v>46</v>
      </c>
      <c r="B14" s="142" t="s">
        <v>47</v>
      </c>
      <c r="I14" s="149" t="s">
        <v>616</v>
      </c>
      <c r="J14" s="140" t="s">
        <v>227</v>
      </c>
      <c r="L14" s="140" t="s">
        <v>635</v>
      </c>
    </row>
    <row r="15" spans="1:14" ht="33.75" customHeight="1" x14ac:dyDescent="0.2">
      <c r="A15" s="157" t="e">
        <f>IF(A16&lt;&gt;"",A16,VLOOKUP($C$1,ورقة2!$A$2:$L$6619,3,0))</f>
        <v>#N/A</v>
      </c>
      <c r="B15" s="157" t="e">
        <f>IF(B16&lt;&gt;"",B16,VLOOKUP($C$1,ورقة2!$A$2:$L$6619,4,0))</f>
        <v>#N/A</v>
      </c>
      <c r="I15" s="149" t="s">
        <v>617</v>
      </c>
      <c r="J15" s="140" t="s">
        <v>225</v>
      </c>
      <c r="L15" s="140" t="s">
        <v>640</v>
      </c>
    </row>
    <row r="16" spans="1:14" ht="29.45" customHeight="1" x14ac:dyDescent="0.2">
      <c r="A16" s="160"/>
      <c r="B16" s="145"/>
      <c r="C16" s="154"/>
      <c r="D16" s="154" t="s">
        <v>2292</v>
      </c>
      <c r="E16" s="155"/>
      <c r="F16" s="155"/>
      <c r="G16" s="155"/>
      <c r="H16" s="155"/>
      <c r="I16" s="149" t="s">
        <v>618</v>
      </c>
      <c r="J16" s="140" t="s">
        <v>233</v>
      </c>
      <c r="K16" s="155"/>
      <c r="L16" s="140" t="s">
        <v>630</v>
      </c>
    </row>
    <row r="17" spans="7:12" x14ac:dyDescent="0.2">
      <c r="I17" s="149" t="s">
        <v>619</v>
      </c>
      <c r="J17" s="140" t="s">
        <v>234</v>
      </c>
      <c r="L17" s="140" t="s">
        <v>632</v>
      </c>
    </row>
    <row r="18" spans="7:12" x14ac:dyDescent="0.2">
      <c r="I18" s="149" t="s">
        <v>2309</v>
      </c>
      <c r="J18" s="140" t="s">
        <v>232</v>
      </c>
      <c r="L18" s="140" t="s">
        <v>637</v>
      </c>
    </row>
    <row r="23" spans="7:12" x14ac:dyDescent="0.2">
      <c r="G23" s="161" t="s">
        <v>131</v>
      </c>
    </row>
    <row r="24" spans="7:12" x14ac:dyDescent="0.2">
      <c r="G24" s="161" t="s">
        <v>132</v>
      </c>
    </row>
  </sheetData>
  <sheetProtection algorithmName="SHA-512" hashValue="rbhZ8e1gEJufJPp/bziiXQKKcfxeLElCShWdVTS5pjfsVsm9zf12CzpA8m/Rtty2rabqnCTq4h/inBN9JsNUqg==" saltValue="WJUEtKHXiqb1ksndmZWaow==" spinCount="100000" sheet="1" objects="1" scenarios="1"/>
  <autoFilter ref="L4:L21" xr:uid="{00000000-0001-0000-0100-000000000000}">
    <sortState xmlns:xlrd2="http://schemas.microsoft.com/office/spreadsheetml/2017/richdata2" ref="L5:L21">
      <sortCondition ref="L4:L21"/>
    </sortState>
  </autoFilter>
  <mergeCells count="3">
    <mergeCell ref="A1:B1"/>
    <mergeCell ref="A2:F2"/>
    <mergeCell ref="A3:F3"/>
  </mergeCells>
  <phoneticPr fontId="39" type="noConversion"/>
  <dataValidations count="14">
    <dataValidation type="custom" allowBlank="1" showInputMessage="1" showErrorMessage="1" errorTitle="خطأ" error="الرقم الوطني خطأ في حال لم تكن تحمل الجنسية السورية أو الفلسطينية السورية عليك إدخال رقم جواز السفر أو رقمك القومي في الحقل المخصص" promptTitle="الرقم الوطني" prompt="يجب أن تدخل الرقم الوطني من اليسار إلى اليمين_x000a_في حال لم تكن تحمل الجنسية السورية عليك إدخال رقم جواز سفرك أو رقمك القومي" sqref="A7" xr:uid="{00000000-0002-0000-0100-000000000000}">
      <formula1>AND(OR(LEFT(A7,1)="0",LEFT(A7,1)="1",LEFT(A7,1)="9"),LEFT(A7,2)&lt;&gt;"00",LEN(A7)=11)</formula1>
    </dataValidation>
    <dataValidation type="list" allowBlank="1" showInputMessage="1" showErrorMessage="1" sqref="D13" xr:uid="{00000000-0002-0000-0100-000001000000}">
      <formula1>$G$23:$G$24</formula1>
    </dataValidation>
    <dataValidation type="list" allowBlank="1" showInputMessage="1" showErrorMessage="1" sqref="A10" xr:uid="{00000000-0002-0000-0100-000002000000}">
      <formula1>$H$4:$H$13</formula1>
    </dataValidation>
    <dataValidation type="custom" allowBlank="1" showInputMessage="1" showErrorMessage="1" errorTitle="خطأ" error="رقم الموبايل غير صحيح" sqref="E7" xr:uid="{35386650-5D63-4C96-A66D-81F3629BF563}">
      <formula1>AND(LEFT(E7,2)="09",LEN(E7)=10)</formula1>
    </dataValidation>
    <dataValidation type="custom" allowBlank="1" showInputMessage="1" showErrorMessage="1" errorTitle="خطأ" error="رقم الهاتف غير صحيح" sqref="D7" xr:uid="{FA5A8F67-AED1-4069-977B-6ACE50D12941}">
      <formula1>AND(LEFT(D7,1)="0",AND(LEN(D7)&gt;8,LEN(D7)&lt;12))</formula1>
    </dataValidation>
    <dataValidation type="date" allowBlank="1" showInputMessage="1" showErrorMessage="1" promptTitle="يجب أن يكون التاريخ " prompt="يوم / شهر / سنة" sqref="A13" xr:uid="{727F7E2C-6EFE-45F9-BE9D-149CF438E3DD}">
      <formula1>18264</formula1>
      <formula2>37986</formula2>
    </dataValidation>
    <dataValidation allowBlank="1" showInputMessage="1" showErrorMessage="1" promptTitle="الاسم باللغة الإنكليزية" prompt="يجب أن يكون صحيح لأن سيتم إعتماده في جميع الوثائق الجامعية" sqref="A5" xr:uid="{9DC3F97F-98E0-4D5E-85C1-6DE0BEFB94A4}"/>
    <dataValidation allowBlank="1" showInputMessage="1" showErrorMessage="1" promptTitle="النسبة باللغة الانكليزية" prompt="يجب أن تكون صحيح لأن سيتم إعتمادها في جميع الوثائق الجامعية" sqref="B5" xr:uid="{04DD470D-2735-45FF-8D1F-F694494ADEC4}"/>
    <dataValidation allowBlank="1" showInputMessage="1" showErrorMessage="1" promptTitle="اسم الأب باللغة الانكليزية" prompt="يجب أن يكون صحيح لأن سيتم إعتماده في جميع الوثائق الجامعية" sqref="D5" xr:uid="{4045D15C-E2E8-4710-8FD4-060879C02527}"/>
    <dataValidation allowBlank="1" showInputMessage="1" showErrorMessage="1" promptTitle="اسم الأم باللغة الانكليزية" prompt="يجب أن يكون صحيح لأن سيتم إعتماده في جميع الوثائق الجامعية" sqref="E5" xr:uid="{623E8E84-426A-4B6B-A8F1-9BB06F6F2608}"/>
    <dataValidation allowBlank="1" showInputMessage="1" showErrorMessage="1" promptTitle="مكان الميلاد باللغة الانكليزية" prompt="يجب أن يكون صحيح لأن سيتم إعتماده في جميع الوثائق الجامعية" sqref="F5" xr:uid="{BE0F255A-7B2E-4B5A-8912-900BFDCC1293}"/>
    <dataValidation type="whole" allowBlank="1" showInputMessage="1" showErrorMessage="1" sqref="B10" xr:uid="{A733A882-49AF-4794-9785-CBBD79ADFED5}">
      <formula1>1950</formula1>
      <formula2>2021</formula2>
    </dataValidation>
    <dataValidation type="list" allowBlank="1" showInputMessage="1" showErrorMessage="1" sqref="C10" xr:uid="{00000000-0002-0000-0100-000003000000}">
      <formula1>$J$4:$J$20</formula1>
    </dataValidation>
    <dataValidation type="list" allowBlank="1" showInputMessage="1" showErrorMessage="1" sqref="C13" xr:uid="{2E94E5A1-3FDC-48C6-8B2D-F7C1A2DC8693}">
      <formula1>$L$4:$L$18</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4"/>
  <dimension ref="A1:CA74"/>
  <sheetViews>
    <sheetView showGridLines="0" rightToLeft="1" topLeftCell="A19" workbookViewId="0">
      <selection activeCell="D5" sqref="D5:L5"/>
    </sheetView>
  </sheetViews>
  <sheetFormatPr defaultColWidth="9" defaultRowHeight="14.25" x14ac:dyDescent="0.2"/>
  <cols>
    <col min="1" max="1" width="2.125" style="62" bestFit="1" customWidth="1"/>
    <col min="2" max="2" width="18.5" style="62" bestFit="1" customWidth="1"/>
    <col min="3" max="8" width="4.5" style="62" customWidth="1"/>
    <col min="9" max="10" width="5.5" style="63" bestFit="1" customWidth="1"/>
    <col min="11" max="16" width="4.5" style="63" customWidth="1"/>
    <col min="17" max="17" width="6.5" style="63" bestFit="1" customWidth="1"/>
    <col min="18" max="33" width="4.5" style="63" customWidth="1"/>
    <col min="34" max="36" width="4" style="63" customWidth="1"/>
    <col min="37" max="39" width="4" style="63" hidden="1" customWidth="1"/>
    <col min="40" max="40" width="2.375" style="63" bestFit="1" customWidth="1"/>
    <col min="41" max="41" width="49.375" style="64" bestFit="1" customWidth="1"/>
    <col min="42" max="54" width="4" style="64" hidden="1" customWidth="1"/>
    <col min="55" max="56" width="3.5" style="64" hidden="1" customWidth="1"/>
    <col min="57" max="57" width="34.375" style="64" bestFit="1" customWidth="1"/>
    <col min="58" max="58" width="20.5" style="64" customWidth="1"/>
    <col min="59" max="59" width="9.5" style="64" customWidth="1"/>
    <col min="60" max="62" width="9" style="64" customWidth="1"/>
    <col min="63" max="63" width="5.875" style="64" customWidth="1"/>
    <col min="64" max="64" width="3.5" style="64" customWidth="1"/>
    <col min="65" max="65" width="4.5" style="64" bestFit="1" customWidth="1"/>
    <col min="66" max="66" width="26" style="64" bestFit="1" customWidth="1"/>
    <col min="67" max="67" width="5.125" style="64" bestFit="1" customWidth="1"/>
    <col min="68" max="69" width="4.625" style="64" bestFit="1" customWidth="1"/>
    <col min="70" max="71" width="5.875" style="64" bestFit="1" customWidth="1"/>
    <col min="72" max="72" width="7.625" style="64" bestFit="1" customWidth="1"/>
    <col min="73" max="73" width="9" style="64" customWidth="1"/>
    <col min="74" max="74" width="35.5" style="64" customWidth="1"/>
    <col min="75" max="76" width="9" style="64" customWidth="1"/>
    <col min="77" max="77" width="23" style="64" customWidth="1"/>
    <col min="78" max="78" width="9" style="63" customWidth="1"/>
    <col min="79" max="79" width="23" style="63" customWidth="1"/>
    <col min="80" max="80" width="9" style="63" customWidth="1"/>
    <col min="81" max="16384" width="9" style="63"/>
  </cols>
  <sheetData>
    <row r="1" spans="1:79" s="57" customFormat="1" ht="16.5" thickBot="1" x14ac:dyDescent="0.25">
      <c r="A1" s="291" t="s">
        <v>2</v>
      </c>
      <c r="B1" s="291"/>
      <c r="C1" s="291"/>
      <c r="D1" s="307">
        <f>'إدخال البيانات'!C1</f>
        <v>0</v>
      </c>
      <c r="E1" s="308"/>
      <c r="F1" s="308"/>
      <c r="G1" s="291" t="s">
        <v>3</v>
      </c>
      <c r="H1" s="291"/>
      <c r="I1" s="291"/>
      <c r="J1" s="292" t="str">
        <f>IFERROR(VLOOKUP($D$1,ورقة2!$A$2:$U$6905,2,0),"")</f>
        <v/>
      </c>
      <c r="K1" s="292"/>
      <c r="L1" s="292"/>
      <c r="M1" s="291" t="s">
        <v>4</v>
      </c>
      <c r="N1" s="291"/>
      <c r="O1" s="291"/>
      <c r="P1" s="292" t="str">
        <f>IFERROR(IF(VLOOKUP($D$1,ورقة2!$A$2:$U$6905,3,0)=0,'إدخال البيانات'!A15,VLOOKUP($D$1,ورقة2!$A$2:$U$6905,3,0)),"")</f>
        <v/>
      </c>
      <c r="Q1" s="292"/>
      <c r="R1" s="292"/>
      <c r="S1" s="291" t="s">
        <v>5</v>
      </c>
      <c r="T1" s="291"/>
      <c r="U1" s="291"/>
      <c r="V1" s="292" t="str">
        <f>IFERROR(IF(VLOOKUP($D$1,ورقة2!A2:U6905,4,0)=0,'إدخال البيانات'!B15,VLOOKUP($D$1,ورقة2!A2:U6905,4,0)),"")</f>
        <v/>
      </c>
      <c r="W1" s="292"/>
      <c r="X1" s="292"/>
      <c r="Y1" s="291" t="s">
        <v>48</v>
      </c>
      <c r="Z1" s="291"/>
      <c r="AA1" s="291"/>
      <c r="AB1" s="315" t="str">
        <f>IFERROR(IF('إدخال البيانات'!A12&lt;&gt;"",'إدخال البيانات'!A12,VLOOKUP($D$1,ورقة2!A2:U6905,6,0)),"")</f>
        <v/>
      </c>
      <c r="AC1" s="315"/>
      <c r="AD1" s="315"/>
      <c r="AE1" s="291" t="s">
        <v>6</v>
      </c>
      <c r="AF1" s="291"/>
      <c r="AG1" s="291"/>
      <c r="AH1" s="292" t="str">
        <f>IFERROR(IF('إدخال البيانات'!B12&lt;&gt;"",'إدخال البيانات'!B12,VLOOKUP($D$1,ورقة2!A2:U6905,7,0)),"")</f>
        <v/>
      </c>
      <c r="AI1" s="292"/>
      <c r="AJ1" s="292"/>
      <c r="AK1" s="309"/>
      <c r="AL1" s="309"/>
      <c r="AN1" s="57">
        <f>الإستمارة!AJ1</f>
        <v>17</v>
      </c>
      <c r="AO1" s="58" t="s">
        <v>138</v>
      </c>
      <c r="AP1" s="58"/>
      <c r="AQ1" s="58"/>
      <c r="AR1" s="58"/>
      <c r="AS1" s="58"/>
      <c r="AT1" s="58"/>
      <c r="AU1" s="58"/>
      <c r="AV1" s="58"/>
      <c r="AW1" s="58"/>
      <c r="AX1" s="58"/>
      <c r="AY1" s="58"/>
      <c r="AZ1" s="58"/>
      <c r="BA1" s="58"/>
      <c r="BB1" s="58"/>
      <c r="BC1" s="58"/>
      <c r="BD1" s="58"/>
      <c r="BE1" s="58" t="s">
        <v>138</v>
      </c>
      <c r="BF1" s="58"/>
      <c r="BG1" s="58"/>
      <c r="BH1" s="58"/>
      <c r="BI1" s="58"/>
      <c r="BJ1" s="58"/>
      <c r="BK1" s="58"/>
      <c r="BL1" s="59"/>
      <c r="BM1" s="59"/>
      <c r="BN1" s="59"/>
      <c r="BO1" s="59"/>
      <c r="BP1" s="59"/>
      <c r="BQ1" s="59"/>
      <c r="BR1" s="59"/>
      <c r="BS1" s="59" t="s">
        <v>221</v>
      </c>
      <c r="BT1" s="58" t="s">
        <v>536</v>
      </c>
      <c r="BU1" s="58"/>
      <c r="BV1" s="58"/>
      <c r="BW1" s="58"/>
      <c r="BX1" s="58"/>
      <c r="BY1" s="58"/>
    </row>
    <row r="2" spans="1:79" s="60" customFormat="1" ht="16.5" thickTop="1" x14ac:dyDescent="0.2">
      <c r="A2" s="291" t="s">
        <v>9</v>
      </c>
      <c r="B2" s="291"/>
      <c r="C2" s="291"/>
      <c r="D2" s="292" t="e">
        <f>VLOOKUP($D$1,ورقة2!A2:U6905,9,0)</f>
        <v>#N/A</v>
      </c>
      <c r="E2" s="292"/>
      <c r="F2" s="292"/>
      <c r="G2" s="303">
        <f>'إدخال البيانات'!F5</f>
        <v>0</v>
      </c>
      <c r="H2" s="304"/>
      <c r="I2" s="304"/>
      <c r="J2" s="304"/>
      <c r="K2" s="304"/>
      <c r="L2" s="305"/>
      <c r="M2" s="291" t="s">
        <v>218</v>
      </c>
      <c r="N2" s="291"/>
      <c r="O2" s="291"/>
      <c r="P2" s="292">
        <f>'إدخال البيانات'!E5</f>
        <v>0</v>
      </c>
      <c r="Q2" s="292"/>
      <c r="R2" s="292"/>
      <c r="S2" s="291" t="s">
        <v>216</v>
      </c>
      <c r="T2" s="291"/>
      <c r="U2" s="291"/>
      <c r="V2" s="292">
        <f>'إدخال البيانات'!D5</f>
        <v>0</v>
      </c>
      <c r="W2" s="292"/>
      <c r="X2" s="292"/>
      <c r="Y2" s="291" t="s">
        <v>215</v>
      </c>
      <c r="Z2" s="291"/>
      <c r="AA2" s="291"/>
      <c r="AB2" s="292" t="str">
        <f>'إدخال البيانات'!C5</f>
        <v xml:space="preserve"> </v>
      </c>
      <c r="AC2" s="292"/>
      <c r="AD2" s="292"/>
      <c r="AE2" s="291" t="s">
        <v>217</v>
      </c>
      <c r="AF2" s="291"/>
      <c r="AG2" s="291"/>
      <c r="AH2" s="310"/>
      <c r="AI2" s="310"/>
      <c r="AJ2" s="310"/>
      <c r="AK2" s="309"/>
      <c r="AL2" s="309"/>
      <c r="AO2" s="59" t="s">
        <v>139</v>
      </c>
      <c r="AP2" s="59"/>
      <c r="AQ2" s="59"/>
      <c r="AR2" s="59"/>
      <c r="AS2" s="59"/>
      <c r="AT2" s="59"/>
      <c r="AU2" s="59"/>
      <c r="AV2" s="59"/>
      <c r="AW2" s="59"/>
      <c r="AX2" s="59"/>
      <c r="AY2" s="59"/>
      <c r="AZ2" s="59"/>
      <c r="BA2" s="59"/>
      <c r="BB2" s="59"/>
      <c r="BC2" s="59"/>
      <c r="BD2" s="59"/>
      <c r="BE2" s="59" t="s">
        <v>139</v>
      </c>
      <c r="BF2" s="59"/>
      <c r="BG2" s="59"/>
      <c r="BH2" s="59"/>
      <c r="BI2" s="59"/>
      <c r="BJ2" s="59"/>
      <c r="BK2" s="59"/>
      <c r="BL2" s="59"/>
      <c r="BM2" s="59"/>
      <c r="BN2" s="59"/>
      <c r="BO2" s="59"/>
      <c r="BP2" s="59"/>
      <c r="BQ2" s="59"/>
      <c r="BR2" s="59"/>
      <c r="BS2" s="59" t="s">
        <v>222</v>
      </c>
      <c r="BT2" s="59" t="s">
        <v>535</v>
      </c>
      <c r="BU2" s="59"/>
      <c r="BV2" s="59"/>
      <c r="BW2" s="59"/>
      <c r="BX2" s="59"/>
      <c r="BY2" s="59"/>
    </row>
    <row r="3" spans="1:79" s="60" customFormat="1" ht="15.75" x14ac:dyDescent="0.2">
      <c r="A3" s="291" t="s">
        <v>11</v>
      </c>
      <c r="B3" s="291"/>
      <c r="C3" s="291"/>
      <c r="D3" s="293" t="str">
        <f>IFERROR(IF('إدخال البيانات'!D12&lt;&gt;"",'إدخال البيانات'!D12,VLOOKUP($D$1,ورقة2!A2:U6905,5,0)),"")</f>
        <v/>
      </c>
      <c r="E3" s="293"/>
      <c r="F3" s="293"/>
      <c r="G3" s="291" t="s">
        <v>10</v>
      </c>
      <c r="H3" s="291"/>
      <c r="I3" s="291"/>
      <c r="J3" s="292" t="str">
        <f>IFERROR(IF('إدخال البيانات'!C12&lt;&gt;"",'إدخال البيانات'!C12,VLOOKUP(D1,ورقة2!A2:H6905,8,0)),"")</f>
        <v/>
      </c>
      <c r="K3" s="292"/>
      <c r="L3" s="292"/>
      <c r="M3" s="291" t="s">
        <v>49</v>
      </c>
      <c r="N3" s="291"/>
      <c r="O3" s="291"/>
      <c r="P3" s="293">
        <f>IF(OR(J3='إدخال البيانات'!L4,'إختيار المقررات'!J3='إدخال البيانات'!L5),'إدخال البيانات'!A7,'إدخال البيانات'!B7)</f>
        <v>0</v>
      </c>
      <c r="Q3" s="293"/>
      <c r="R3" s="293"/>
      <c r="S3" s="291" t="s">
        <v>16</v>
      </c>
      <c r="T3" s="291"/>
      <c r="U3" s="291"/>
      <c r="V3" s="293" t="str">
        <f>IFERROR(IF('إختيار المقررات'!J3&lt;&gt;'إدخال البيانات'!L4,'إدخال البيانات'!J4,VLOOKUP(LEFT('إدخال البيانات'!A7,2),'إدخال البيانات'!I1:J20,2,0)),"")</f>
        <v>غير سوري</v>
      </c>
      <c r="W3" s="293"/>
      <c r="X3" s="293"/>
      <c r="Y3" s="291" t="s">
        <v>219</v>
      </c>
      <c r="Z3" s="291"/>
      <c r="AA3" s="291"/>
      <c r="AB3" s="293" t="str">
        <f>IF(J3&lt;&gt;'إدخال البيانات'!L4,"غير سوري",'إدخال البيانات'!C7)</f>
        <v>غير سوري</v>
      </c>
      <c r="AC3" s="293">
        <f>'إدخال البيانات'!C7</f>
        <v>0</v>
      </c>
      <c r="AD3" s="293"/>
      <c r="AE3" s="291" t="s">
        <v>130</v>
      </c>
      <c r="AF3" s="291"/>
      <c r="AG3" s="291"/>
      <c r="AH3" s="293" t="str">
        <f>IF(AND(OR(J3="العربية السورية",J3="الفلسطينية السورية"),D3="ذكر"),'إدخال البيانات'!D9,"لايوجد")</f>
        <v>لايوجد</v>
      </c>
      <c r="AI3" s="293"/>
      <c r="AJ3" s="293"/>
      <c r="AK3" s="311"/>
      <c r="AL3" s="311"/>
      <c r="AO3" s="59" t="s">
        <v>42</v>
      </c>
      <c r="AP3" s="59"/>
      <c r="AQ3" s="59"/>
      <c r="AR3" s="59"/>
      <c r="AS3" s="59"/>
      <c r="AT3" s="59"/>
      <c r="AU3" s="59"/>
      <c r="AV3" s="59"/>
      <c r="AW3" s="59"/>
      <c r="AX3" s="59"/>
      <c r="AY3" s="59"/>
      <c r="AZ3" s="59"/>
      <c r="BA3" s="59"/>
      <c r="BB3" s="59"/>
      <c r="BC3" s="59"/>
      <c r="BD3" s="59"/>
      <c r="BE3" s="59" t="s">
        <v>42</v>
      </c>
      <c r="BF3" s="59"/>
      <c r="BG3" s="59"/>
      <c r="BH3" s="59"/>
      <c r="BI3" s="59"/>
      <c r="BJ3" s="59"/>
      <c r="BK3" s="59"/>
      <c r="BL3" s="59"/>
      <c r="BM3" s="59"/>
      <c r="BN3" s="59"/>
      <c r="BO3" s="59"/>
      <c r="BP3" s="59"/>
      <c r="BQ3" s="59"/>
      <c r="BR3" s="59"/>
      <c r="BS3" s="59"/>
      <c r="BT3" s="59"/>
      <c r="BU3" s="59"/>
      <c r="BV3" s="59"/>
      <c r="BW3" s="59"/>
      <c r="BX3" s="59"/>
      <c r="BY3" s="59"/>
    </row>
    <row r="4" spans="1:79" s="60" customFormat="1" ht="16.5" thickBot="1" x14ac:dyDescent="0.25">
      <c r="A4" s="291" t="s">
        <v>12</v>
      </c>
      <c r="B4" s="291"/>
      <c r="C4" s="291"/>
      <c r="D4" s="301" t="str">
        <f>IFERROR(IF('إدخال البيانات'!A9&lt;&gt;"",'إدخال البيانات'!A9,VLOOKUP($D$1,ورقة2!A2:U6905,10,0)),"")</f>
        <v/>
      </c>
      <c r="E4" s="301"/>
      <c r="F4" s="301"/>
      <c r="G4" s="294" t="s">
        <v>13</v>
      </c>
      <c r="H4" s="294"/>
      <c r="I4" s="294"/>
      <c r="J4" s="306" t="str">
        <f>IFERROR(IF('إدخال البيانات'!B9&lt;&gt;"",'إدخال البيانات'!B9,VLOOKUP($D$1,ورقة2!A2:U6905,11,0)),"")</f>
        <v/>
      </c>
      <c r="K4" s="306"/>
      <c r="L4" s="306"/>
      <c r="M4" s="294" t="s">
        <v>14</v>
      </c>
      <c r="N4" s="294"/>
      <c r="O4" s="294"/>
      <c r="P4" s="301" t="str">
        <f>IFERROR(IF('إدخال البيانات'!C9&lt;&gt;"",'إدخال البيانات'!C9,VLOOKUP($D$1,ورقة2!A2:U6905,12,0)),"")</f>
        <v/>
      </c>
      <c r="Q4" s="301"/>
      <c r="R4" s="301"/>
      <c r="S4" s="294" t="s">
        <v>128</v>
      </c>
      <c r="T4" s="294"/>
      <c r="U4" s="294"/>
      <c r="V4" s="316">
        <f>'إدخال البيانات'!E7</f>
        <v>0</v>
      </c>
      <c r="W4" s="301"/>
      <c r="X4" s="301"/>
      <c r="Y4" s="294" t="s">
        <v>129</v>
      </c>
      <c r="Z4" s="294"/>
      <c r="AA4" s="294"/>
      <c r="AB4" s="316">
        <f>'إدخال البيانات'!D7</f>
        <v>0</v>
      </c>
      <c r="AC4" s="301">
        <f>'إدخال البيانات'!D7</f>
        <v>0</v>
      </c>
      <c r="AD4" s="301"/>
      <c r="AE4" s="294" t="s">
        <v>53</v>
      </c>
      <c r="AF4" s="294"/>
      <c r="AG4" s="294"/>
      <c r="AH4" s="312">
        <f>'إدخال البيانات'!F7</f>
        <v>0</v>
      </c>
      <c r="AI4" s="313"/>
      <c r="AJ4" s="313"/>
      <c r="AK4" s="313"/>
      <c r="AL4" s="313"/>
      <c r="AO4" s="54" t="s">
        <v>56</v>
      </c>
      <c r="AP4" s="59"/>
      <c r="AQ4" s="59"/>
      <c r="AR4" s="59"/>
      <c r="AS4" s="59"/>
      <c r="AT4" s="59"/>
      <c r="AU4" s="59"/>
      <c r="AV4" s="59"/>
      <c r="AW4" s="59"/>
      <c r="AX4" s="59"/>
      <c r="AY4" s="59"/>
      <c r="AZ4" s="59"/>
      <c r="BA4" s="59"/>
      <c r="BB4" s="59"/>
      <c r="BC4" s="58"/>
      <c r="BD4" s="59"/>
      <c r="BE4" s="54" t="s">
        <v>56</v>
      </c>
      <c r="BF4" s="59"/>
      <c r="BG4" s="59"/>
      <c r="BH4" s="59"/>
      <c r="BI4" s="59"/>
      <c r="BJ4" s="59"/>
      <c r="BK4" s="59"/>
      <c r="BL4" s="59"/>
      <c r="BM4" s="59"/>
      <c r="BN4" s="59"/>
      <c r="BO4" s="59"/>
      <c r="BP4" s="59"/>
      <c r="BQ4" s="55"/>
      <c r="BR4" s="59"/>
      <c r="BS4" s="59"/>
      <c r="BT4" s="59"/>
      <c r="BU4" s="59"/>
      <c r="BV4" s="59"/>
      <c r="BW4" s="59"/>
      <c r="BX4" s="59"/>
      <c r="BY4" s="59"/>
    </row>
    <row r="5" spans="1:79" s="60" customFormat="1" ht="17.25" thickTop="1" thickBot="1" x14ac:dyDescent="0.25">
      <c r="A5" s="291" t="s">
        <v>137</v>
      </c>
      <c r="B5" s="291"/>
      <c r="C5" s="291"/>
      <c r="D5" s="298"/>
      <c r="E5" s="299"/>
      <c r="F5" s="299"/>
      <c r="G5" s="299"/>
      <c r="H5" s="299"/>
      <c r="I5" s="299"/>
      <c r="J5" s="299"/>
      <c r="K5" s="299"/>
      <c r="L5" s="300"/>
      <c r="M5" s="294" t="s">
        <v>544</v>
      </c>
      <c r="N5" s="294"/>
      <c r="O5" s="294"/>
      <c r="P5" s="301" t="e">
        <f>VLOOKUP($D$1,ورقة2!$A$2:$U$6905,14,0)</f>
        <v>#N/A</v>
      </c>
      <c r="Q5" s="301"/>
      <c r="R5" s="301"/>
      <c r="S5" s="294" t="s">
        <v>0</v>
      </c>
      <c r="T5" s="294"/>
      <c r="U5" s="294"/>
      <c r="V5" s="302" t="e">
        <f>VLOOKUP($D$1,ورقة2!$A$2:$U$6905,15,0)</f>
        <v>#N/A</v>
      </c>
      <c r="W5" s="302"/>
      <c r="X5" s="302"/>
      <c r="Y5" s="294" t="s">
        <v>545</v>
      </c>
      <c r="Z5" s="294"/>
      <c r="AA5" s="294"/>
      <c r="AB5" s="301" t="e">
        <f>VLOOKUP($D$1,ورقة2!$A$2:$U$6905,16,0)</f>
        <v>#N/A</v>
      </c>
      <c r="AC5" s="301"/>
      <c r="AD5" s="301"/>
      <c r="AE5" s="27"/>
      <c r="AF5" s="27"/>
      <c r="AG5" s="27"/>
      <c r="AH5" s="30"/>
      <c r="AI5" s="30"/>
      <c r="AJ5" s="30"/>
      <c r="AK5" s="31"/>
      <c r="AL5" s="31"/>
      <c r="AO5" s="59" t="s">
        <v>140</v>
      </c>
      <c r="AP5" s="59"/>
      <c r="AQ5" s="59"/>
      <c r="AR5" s="59"/>
      <c r="AS5" s="59"/>
      <c r="AT5" s="59"/>
      <c r="AU5" s="59"/>
      <c r="AV5" s="59"/>
      <c r="AW5" s="59"/>
      <c r="AX5" s="59"/>
      <c r="AY5" s="59"/>
      <c r="AZ5" s="59"/>
      <c r="BA5" s="59"/>
      <c r="BB5" s="59"/>
      <c r="BC5" s="59"/>
      <c r="BD5" s="59"/>
      <c r="BE5" s="59" t="s">
        <v>140</v>
      </c>
      <c r="BF5" s="59"/>
      <c r="BG5" s="59"/>
      <c r="BH5" s="59"/>
      <c r="BI5" s="59"/>
      <c r="BJ5" s="59"/>
      <c r="BK5" s="59"/>
      <c r="BL5" s="59">
        <v>1</v>
      </c>
      <c r="BM5" s="1"/>
      <c r="BN5" s="59" t="s">
        <v>258</v>
      </c>
      <c r="BO5" s="59"/>
      <c r="BP5" s="59"/>
      <c r="BQ5" s="59"/>
      <c r="BR5" s="59"/>
      <c r="BS5" s="59"/>
      <c r="BT5" s="59" t="e">
        <f>IF(AND(BT6="",BT7="",BT8="",BT9="",BT10="",BT11=""),"",BL5)</f>
        <v>#N/A</v>
      </c>
      <c r="BU5" s="59"/>
      <c r="BV5" s="55"/>
      <c r="BW5" s="59"/>
      <c r="BX5" s="59"/>
      <c r="BY5" s="59"/>
    </row>
    <row r="6" spans="1:79" s="60" customFormat="1" ht="16.5" thickBot="1" x14ac:dyDescent="0.25">
      <c r="A6" s="118"/>
      <c r="B6" s="272" t="e">
        <f>'إدخال البيانات'!A2</f>
        <v>#N/A</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K6" s="27"/>
      <c r="AL6" s="27"/>
      <c r="AM6" s="27"/>
      <c r="AN6" s="27"/>
      <c r="AO6" s="59" t="s">
        <v>141</v>
      </c>
      <c r="AP6" s="59"/>
      <c r="AQ6" s="59"/>
      <c r="AR6" s="59"/>
      <c r="AS6" s="59"/>
      <c r="AT6" s="59"/>
      <c r="AU6" s="59"/>
      <c r="AV6" s="59"/>
      <c r="AW6" s="59"/>
      <c r="AX6" s="59"/>
      <c r="AY6" s="59"/>
      <c r="AZ6" s="59"/>
      <c r="BA6" s="59"/>
      <c r="BB6" s="59"/>
      <c r="BC6" s="59"/>
      <c r="BD6" s="59"/>
      <c r="BE6" s="59" t="s">
        <v>141</v>
      </c>
      <c r="BF6" s="59"/>
      <c r="BG6" s="59"/>
      <c r="BH6" s="59"/>
      <c r="BI6" s="59"/>
      <c r="BJ6" s="59"/>
      <c r="BK6" s="59" t="e">
        <f>IF(BR6&lt;&gt;"",BL6,"")</f>
        <v>#N/A</v>
      </c>
      <c r="BL6" s="56">
        <v>2</v>
      </c>
      <c r="BM6" s="1">
        <v>610</v>
      </c>
      <c r="BN6" s="1" t="s">
        <v>841</v>
      </c>
      <c r="BO6" s="59" t="s">
        <v>58</v>
      </c>
      <c r="BP6" s="59" t="s">
        <v>254</v>
      </c>
      <c r="BQ6" s="59" t="str">
        <f>IFERROR(VLOOKUP(BL6,$G$9:$T$21,13,0),"")</f>
        <v/>
      </c>
      <c r="BR6" s="61" t="e">
        <f>IF(VLOOKUP(D1,ورقة4!A1:$AX$14708,MATCH('إختيار المقررات'!BM6,ورقة4!$A$1:$AX$1,0),0)=0,"",VLOOKUP(D1,ورقة4!A1:$AX$14708,MATCH('إختيار المقررات'!BM6,ورقة4!$A$1:$AX$1,0),0))</f>
        <v>#N/A</v>
      </c>
      <c r="BS6" s="55"/>
      <c r="BT6" s="59" t="e">
        <f t="shared" ref="BT6:BT11" si="0">IF(BR6="","",BL6)</f>
        <v>#N/A</v>
      </c>
      <c r="BU6" s="59"/>
      <c r="BV6" s="59"/>
      <c r="BW6" s="59"/>
      <c r="BX6" s="56"/>
      <c r="BY6" s="59"/>
    </row>
    <row r="7" spans="1:79" ht="24" customHeight="1" thickTop="1" thickBot="1" x14ac:dyDescent="0.3">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C7" s="280" t="s">
        <v>23</v>
      </c>
      <c r="AD7" s="281"/>
      <c r="AE7" s="281"/>
      <c r="AF7" s="281"/>
      <c r="AG7" s="282"/>
      <c r="AH7" s="283" t="e">
        <f>IF(D2="الرابعة حديث",7000,0)</f>
        <v>#N/A</v>
      </c>
      <c r="AI7" s="284"/>
      <c r="AJ7" s="285"/>
      <c r="AL7" s="27"/>
      <c r="AM7" s="27"/>
      <c r="AN7" s="27"/>
      <c r="AO7" s="59" t="s">
        <v>8</v>
      </c>
      <c r="BC7" s="58"/>
      <c r="BE7" s="59" t="s">
        <v>8</v>
      </c>
      <c r="BK7" s="59" t="e">
        <f t="shared" ref="BK7:BK60" si="1">IF(BR7&lt;&gt;"",BL7,"")</f>
        <v>#N/A</v>
      </c>
      <c r="BL7" s="59">
        <v>3</v>
      </c>
      <c r="BM7" s="1">
        <v>611</v>
      </c>
      <c r="BN7" s="1" t="s">
        <v>842</v>
      </c>
      <c r="BO7" s="59" t="s">
        <v>58</v>
      </c>
      <c r="BP7" s="59" t="s">
        <v>254</v>
      </c>
      <c r="BQ7" s="59" t="str">
        <f t="shared" ref="BQ7:BQ24" si="2">IFERROR(VLOOKUP(BL7,$G$9:$T$21,13,0),"")</f>
        <v/>
      </c>
      <c r="BR7" s="61" t="e">
        <f>IF(VLOOKUP($D$1,ورقة4!$A$1:$AX$14708,MATCH('إختيار المقررات'!BM7,ورقة4!$A$1:$AX$1,0),0)=0,"",VLOOKUP($D$1,ورقة4!$A$1:$AX$14708,MATCH('إختيار المقررات'!BM7,ورقة4!$A$1:$AX$1,0),0))</f>
        <v>#N/A</v>
      </c>
      <c r="BS7" s="55"/>
      <c r="BT7" s="59" t="e">
        <f t="shared" si="0"/>
        <v>#N/A</v>
      </c>
      <c r="BU7" s="59"/>
      <c r="BX7" s="59"/>
      <c r="BY7" s="59"/>
      <c r="BZ7" s="60"/>
      <c r="CA7" s="60"/>
    </row>
    <row r="8" spans="1:79" ht="25.5" thickTop="1" thickBot="1" x14ac:dyDescent="0.3">
      <c r="H8" s="118"/>
      <c r="I8" s="62"/>
      <c r="J8" s="119" t="s">
        <v>26</v>
      </c>
      <c r="K8" s="295" t="s">
        <v>534</v>
      </c>
      <c r="L8" s="295"/>
      <c r="M8" s="295"/>
      <c r="N8" s="295"/>
      <c r="O8" s="295"/>
      <c r="P8" s="295"/>
      <c r="Q8" s="295"/>
      <c r="R8" s="295"/>
      <c r="S8" s="295"/>
      <c r="T8" s="295"/>
      <c r="V8" s="314" t="s">
        <v>599</v>
      </c>
      <c r="W8" s="314"/>
      <c r="X8" s="314"/>
      <c r="Y8" s="314"/>
      <c r="Z8" s="314"/>
      <c r="AA8" s="314"/>
      <c r="AC8" s="274" t="s">
        <v>279</v>
      </c>
      <c r="AD8" s="275"/>
      <c r="AE8" s="275"/>
      <c r="AF8" s="275"/>
      <c r="AG8" s="275"/>
      <c r="AH8" s="278" t="e">
        <f>IF(AC20="ضعف الرسوم",SUM(I10:I27)*2,SUM(I10:I27))</f>
        <v>#N/A</v>
      </c>
      <c r="AI8" s="278"/>
      <c r="AJ8" s="279"/>
      <c r="AO8" s="64" t="s">
        <v>553</v>
      </c>
      <c r="BC8" s="59"/>
      <c r="BK8" s="59" t="e">
        <f t="shared" si="1"/>
        <v>#N/A</v>
      </c>
      <c r="BL8" s="56">
        <v>4</v>
      </c>
      <c r="BM8" s="1">
        <v>612</v>
      </c>
      <c r="BN8" s="1" t="s">
        <v>843</v>
      </c>
      <c r="BO8" s="59" t="s">
        <v>58</v>
      </c>
      <c r="BP8" s="59" t="s">
        <v>254</v>
      </c>
      <c r="BQ8" s="59" t="str">
        <f t="shared" si="2"/>
        <v/>
      </c>
      <c r="BR8" s="61" t="e">
        <f>IF(VLOOKUP($D$1,ورقة4!$A$1:$AX$14708,MATCH('إختيار المقررات'!BM8,ورقة4!$A$1:$AX$1,0),0)=0,"",VLOOKUP($D$1,ورقة4!$A$1:$AX$14708,MATCH('إختيار المقررات'!BM8,ورقة4!$A$1:$AX$1,0),0))</f>
        <v>#N/A</v>
      </c>
      <c r="BS8" s="55"/>
      <c r="BT8" s="59" t="e">
        <f t="shared" si="0"/>
        <v>#N/A</v>
      </c>
      <c r="BU8" s="59"/>
      <c r="BX8" s="56"/>
      <c r="BY8" s="59"/>
      <c r="BZ8" s="60"/>
      <c r="CA8" s="60"/>
    </row>
    <row r="9" spans="1:79" ht="18.75" thickBot="1" x14ac:dyDescent="0.3">
      <c r="B9" s="63"/>
      <c r="C9" s="63"/>
      <c r="D9" s="63"/>
      <c r="E9" s="63"/>
      <c r="F9" s="63" t="str">
        <f>IF(AND(T9=1,S9="ج"),H9,"")</f>
        <v/>
      </c>
      <c r="G9" s="63" t="str">
        <f>IFERROR(SMALL($BT$4:$BT$60,BL5),"")</f>
        <v/>
      </c>
      <c r="H9" s="63" t="str">
        <f>G9</f>
        <v/>
      </c>
      <c r="J9" s="75"/>
      <c r="K9" s="297" t="str">
        <f>IFERROR(VLOOKUP(G9,$BL$4:$BN$54,3,0),"")</f>
        <v/>
      </c>
      <c r="L9" s="297"/>
      <c r="M9" s="297"/>
      <c r="N9" s="297"/>
      <c r="O9" s="297"/>
      <c r="P9" s="297"/>
      <c r="Q9" s="297"/>
      <c r="R9" s="297"/>
      <c r="S9" s="76" t="str">
        <f>IFERROR(IF(AND($D$2="الأولى حديث",G9&gt;7,$BZ$25&gt;6),"",IF(VLOOKUP(K9,$BN$5:$BR$54,5,0)=0,"",VLOOKUP(K9,$BN$5:$BR$54,5,0))),"")</f>
        <v/>
      </c>
      <c r="T9" s="77"/>
      <c r="V9" s="314"/>
      <c r="W9" s="314"/>
      <c r="X9" s="314"/>
      <c r="Y9" s="314"/>
      <c r="Z9" s="314"/>
      <c r="AA9" s="314"/>
      <c r="AC9" s="274" t="s">
        <v>142</v>
      </c>
      <c r="AD9" s="275"/>
      <c r="AE9" s="275"/>
      <c r="AF9" s="275"/>
      <c r="AG9" s="275"/>
      <c r="AH9" s="278" t="e">
        <f>VLOOKUP(D1,ورقة2!A2:Q6619,17,0)</f>
        <v>#N/A</v>
      </c>
      <c r="AI9" s="278"/>
      <c r="AJ9" s="279"/>
      <c r="AK9" s="28"/>
      <c r="BC9" s="58"/>
      <c r="BK9" s="59" t="e">
        <f t="shared" si="1"/>
        <v>#N/A</v>
      </c>
      <c r="BL9" s="59">
        <v>5</v>
      </c>
      <c r="BM9" s="1">
        <v>613</v>
      </c>
      <c r="BN9" s="1" t="s">
        <v>844</v>
      </c>
      <c r="BO9" s="59" t="s">
        <v>58</v>
      </c>
      <c r="BP9" s="59" t="s">
        <v>254</v>
      </c>
      <c r="BQ9" s="59" t="str">
        <f t="shared" si="2"/>
        <v/>
      </c>
      <c r="BR9" s="61" t="e">
        <f>IF(VLOOKUP($D$1,ورقة4!$A$1:$AX$14708,MATCH('إختيار المقررات'!BM9,ورقة4!$A$1:$AX$1,0),0)=0,"",VLOOKUP($D$1,ورقة4!$A$1:$AX$14708,MATCH('إختيار المقررات'!BM9,ورقة4!$A$1:$AX$1,0),0))</f>
        <v>#N/A</v>
      </c>
      <c r="BS9" s="55"/>
      <c r="BT9" s="59" t="e">
        <f t="shared" si="0"/>
        <v>#N/A</v>
      </c>
      <c r="BU9" s="59"/>
      <c r="BX9" s="59"/>
      <c r="BY9" s="59"/>
      <c r="BZ9" s="60"/>
      <c r="CA9" s="60"/>
    </row>
    <row r="10" spans="1:79" ht="19.5" thickTop="1" thickBot="1" x14ac:dyDescent="0.3">
      <c r="B10" s="63"/>
      <c r="C10" s="63">
        <f>IF(D10&gt;0,1,0)</f>
        <v>0</v>
      </c>
      <c r="D10" s="63">
        <f>IF(E10&gt;0,1,0)</f>
        <v>0</v>
      </c>
      <c r="E10" s="68">
        <f>IF(I10&lt;&gt;$B$11,I10,0)</f>
        <v>0</v>
      </c>
      <c r="F10" s="63" t="str">
        <f>IF(OR(H10=1,H10=8,H10=14,H10=21,H10=27,H10=33,H10=310,H10=45),H10,IF(AND(T10=1,OR(S10="ج",S10="ر1",S10="ر2",S10="A")),H10,""))</f>
        <v/>
      </c>
      <c r="G10" s="63" t="str">
        <f>IFERROR(SMALL($BT$4:$BT$60,BL6),"")</f>
        <v/>
      </c>
      <c r="H10" s="63" t="str">
        <f t="shared" ref="H10:H32" si="3">G10</f>
        <v/>
      </c>
      <c r="I10" s="68" t="b">
        <f>IF(AND(T10=1,S10="A"),35000,IF(OR(S10="ج",S10="ر1",S10="ر2"),IF(T10=1,IF($D$5=$AO$7,0,IF(OR($D$5=$AO$1,$D$5=$AO$2,$D$5=$AO$5,$D$5=$AO$8),IF(S10="ج",5600,IF(S10="ر1",7200,IF(S10="ر2",8800,""))),IF(OR($D$5=$AO$3,$D$5=$AO$6),IF(S10="ج",3500,IF(S10="ر1",4500,IF(S10="ر2",5500,""))),IF($D$5=$AO$4,500,IF(S10="ج",7000,IF(S10="ر1",9000,IF(S10="ر2",11000,""))))))))))</f>
        <v>0</v>
      </c>
      <c r="J10" s="120" t="str">
        <f>IF(IFERROR(VLOOKUP(H10,$BL$4:$BN$60,2,0),"")=0,"",IFERROR(VLOOKUP(H10,$BL$4:$BN$60,2,0),""))</f>
        <v/>
      </c>
      <c r="K10" s="268" t="str">
        <f>IFERROR(VLOOKUP(H10,$BL$4:$BN$60,3,0),"")</f>
        <v/>
      </c>
      <c r="L10" s="269"/>
      <c r="M10" s="269"/>
      <c r="N10" s="269"/>
      <c r="O10" s="269"/>
      <c r="P10" s="269"/>
      <c r="Q10" s="269"/>
      <c r="R10" s="270"/>
      <c r="S10" s="76" t="str">
        <f>IFERROR(IF(VLOOKUP(K10,$BN$5:$BR$60,5,0)=0,"",VLOOKUP(K10,$BN$5:$BR$60,5,0)),"")</f>
        <v/>
      </c>
      <c r="T10" s="78"/>
      <c r="V10" s="273" t="s">
        <v>536</v>
      </c>
      <c r="W10" s="273"/>
      <c r="X10" s="273"/>
      <c r="Y10" s="273"/>
      <c r="Z10" s="273"/>
      <c r="AA10" s="273"/>
      <c r="AC10" s="274" t="s">
        <v>570</v>
      </c>
      <c r="AD10" s="275"/>
      <c r="AE10" s="275"/>
      <c r="AF10" s="275"/>
      <c r="AG10" s="275"/>
      <c r="AH10" s="278">
        <f>IF(AB19&gt;0,COUNT(U13:U18)*15000,IF(D5=AO4,COUNT(U13:U18)*1500,IF(OR(D5=AO3,D5=AO6),COUNT(U13:U18)*7500,IF(OR(D5=AO1,D5=AO2,D5=AO8,D5=AO5),COUNT(U13:U18)*12000,COUNT(U13:U18)*15000))))</f>
        <v>0</v>
      </c>
      <c r="AI10" s="278"/>
      <c r="AJ10" s="279"/>
      <c r="AK10" s="32"/>
      <c r="BK10" s="59" t="e">
        <f t="shared" si="1"/>
        <v>#N/A</v>
      </c>
      <c r="BL10" s="56">
        <v>6</v>
      </c>
      <c r="BM10" s="1">
        <v>614</v>
      </c>
      <c r="BN10" s="1" t="s">
        <v>845</v>
      </c>
      <c r="BO10" s="59" t="s">
        <v>58</v>
      </c>
      <c r="BP10" s="59" t="s">
        <v>254</v>
      </c>
      <c r="BQ10" s="59" t="str">
        <f t="shared" si="2"/>
        <v/>
      </c>
      <c r="BR10" s="61" t="e">
        <f>IF(VLOOKUP($D$1,ورقة4!$A$1:$AX$14708,MATCH('إختيار المقررات'!BM10,ورقة4!$A$1:$AX$1,0),0)=0,"",VLOOKUP($D$1,ورقة4!$A$1:$AX$14708,MATCH('إختيار المقررات'!BM10,ورقة4!$A$1:$AX$1,0),0))</f>
        <v>#N/A</v>
      </c>
      <c r="BS10" s="55"/>
      <c r="BT10" s="59" t="e">
        <f t="shared" si="0"/>
        <v>#N/A</v>
      </c>
      <c r="BU10" s="59"/>
      <c r="BX10" s="56"/>
      <c r="BY10" s="59"/>
      <c r="BZ10" s="60"/>
      <c r="CA10" s="60"/>
    </row>
    <row r="11" spans="1:79" ht="18" x14ac:dyDescent="0.25">
      <c r="B11" s="63" t="b">
        <v>0</v>
      </c>
      <c r="C11" s="63">
        <f>D10+D11</f>
        <v>0</v>
      </c>
      <c r="D11" s="63">
        <f t="shared" ref="D11:D27" si="4">IF(E11&gt;0,1,0)</f>
        <v>0</v>
      </c>
      <c r="E11" s="68">
        <f t="shared" ref="E11:E27" si="5">IF(I11&lt;&gt;$B$11,I11,0)</f>
        <v>0</v>
      </c>
      <c r="F11" s="63" t="str">
        <f>IF(AND(T11=1,OR(S11="ج",S11="ر1",S11="ر2",S11="A")),H11,"")</f>
        <v/>
      </c>
      <c r="G11" s="63" t="str">
        <f t="shared" ref="G11:G32" si="6">IFERROR(SMALL($BT$4:$BT$60,BL7),"")</f>
        <v/>
      </c>
      <c r="H11" s="63" t="str">
        <f t="shared" si="3"/>
        <v/>
      </c>
      <c r="I11" s="68" t="b">
        <f t="shared" ref="I11:I32" si="7">IF(AND(T11=1,S11="A"),35000,IF(OR(S11="ج",S11="ر1",S11="ر2"),IF(T11=1,IF($D$5=$AO$7,0,IF(OR($D$5=$AO$1,$D$5=$AO$2,$D$5=$AO$5,$D$5=$AO$8),IF(S11="ج",5600,IF(S11="ر1",7200,IF(S11="ر2",8800,""))),IF(OR($D$5=$AO$3,$D$5=$AO$6),IF(S11="ج",3500,IF(S11="ر1",4500,IF(S11="ر2",5500,""))),IF($D$5=$AO$4,500,IF(S11="ج",7000,IF(S11="ر1",9000,IF(S11="ر2",11000,""))))))))))</f>
        <v>0</v>
      </c>
      <c r="J11" s="120" t="str">
        <f t="shared" ref="J11:J31" si="8">IF(IFERROR(VLOOKUP(H11,$BL$4:$BN$60,2,0),"")=0,"",IFERROR(VLOOKUP(H11,$BL$4:$BN$60,2,0),""))</f>
        <v/>
      </c>
      <c r="K11" s="268" t="str">
        <f t="shared" ref="K11:K26" si="9">IFERROR(VLOOKUP(H11,$BL$4:$BN$60,3,0),"")</f>
        <v/>
      </c>
      <c r="L11" s="269"/>
      <c r="M11" s="269"/>
      <c r="N11" s="269"/>
      <c r="O11" s="269"/>
      <c r="P11" s="269"/>
      <c r="Q11" s="269"/>
      <c r="R11" s="270"/>
      <c r="S11" s="76" t="str">
        <f t="shared" ref="S11:S28" si="10">IFERROR(IF(VLOOKUP(K11,$BN$5:$BR$60,5,0)=0,"",VLOOKUP(K11,$BN$5:$BR$60,5,0)),"")</f>
        <v/>
      </c>
      <c r="T11" s="78"/>
      <c r="V11" s="273"/>
      <c r="W11" s="273"/>
      <c r="X11" s="273"/>
      <c r="Y11" s="273"/>
      <c r="Z11" s="273"/>
      <c r="AA11" s="273"/>
      <c r="AC11" s="274" t="s">
        <v>643</v>
      </c>
      <c r="AD11" s="275"/>
      <c r="AE11" s="275"/>
      <c r="AF11" s="275"/>
      <c r="AG11" s="275"/>
      <c r="AH11" s="278" t="e">
        <f>VLOOKUP($D$1,ورقة2!$A$2:$U$6905,16,0)</f>
        <v>#N/A</v>
      </c>
      <c r="AI11" s="278"/>
      <c r="AJ11" s="279"/>
      <c r="AK11" s="33"/>
      <c r="BK11" s="59" t="e">
        <f t="shared" si="1"/>
        <v>#N/A</v>
      </c>
      <c r="BL11" s="59">
        <v>7</v>
      </c>
      <c r="BM11" s="1">
        <v>615</v>
      </c>
      <c r="BN11" s="1" t="s">
        <v>846</v>
      </c>
      <c r="BO11" s="59" t="s">
        <v>58</v>
      </c>
      <c r="BP11" s="59" t="s">
        <v>254</v>
      </c>
      <c r="BQ11" s="59" t="str">
        <f t="shared" si="2"/>
        <v/>
      </c>
      <c r="BR11" s="61" t="e">
        <f>IF(VLOOKUP($D$1,ورقة4!$A$1:$AX$14708,MATCH('إختيار المقررات'!BM11,ورقة4!$A$1:$AX$1,0),0)=0,"",VLOOKUP($D$1,ورقة4!$A$1:$AX$14708,MATCH('إختيار المقررات'!BM11,ورقة4!$A$1:$AX$1,0),0))</f>
        <v>#N/A</v>
      </c>
      <c r="BS11" s="55"/>
      <c r="BT11" s="59" t="e">
        <f t="shared" si="0"/>
        <v>#N/A</v>
      </c>
      <c r="BU11" s="59"/>
      <c r="BX11" s="59"/>
      <c r="BY11" s="59"/>
      <c r="BZ11" s="60"/>
      <c r="CA11" s="60"/>
    </row>
    <row r="12" spans="1:79" ht="18.75" thickBot="1" x14ac:dyDescent="0.3">
      <c r="B12" s="63"/>
      <c r="C12" s="63">
        <f>C11+D12</f>
        <v>0</v>
      </c>
      <c r="D12" s="63">
        <f t="shared" si="4"/>
        <v>0</v>
      </c>
      <c r="E12" s="68">
        <f t="shared" si="5"/>
        <v>0</v>
      </c>
      <c r="F12" s="63" t="str">
        <f t="shared" ref="F12:F28" si="11">IF(AND(T12=1,OR(S12="ج",S12="ر1",S12="ر2",S12="A")),H12,"")</f>
        <v/>
      </c>
      <c r="G12" s="63" t="str">
        <f t="shared" si="6"/>
        <v/>
      </c>
      <c r="H12" s="63" t="str">
        <f t="shared" si="3"/>
        <v/>
      </c>
      <c r="I12" s="68" t="b">
        <f t="shared" si="7"/>
        <v>0</v>
      </c>
      <c r="J12" s="120" t="str">
        <f t="shared" si="8"/>
        <v/>
      </c>
      <c r="K12" s="268" t="str">
        <f t="shared" si="9"/>
        <v/>
      </c>
      <c r="L12" s="269"/>
      <c r="M12" s="269"/>
      <c r="N12" s="269"/>
      <c r="O12" s="269"/>
      <c r="P12" s="269"/>
      <c r="Q12" s="269"/>
      <c r="R12" s="270"/>
      <c r="S12" s="76" t="str">
        <f t="shared" si="10"/>
        <v/>
      </c>
      <c r="T12" s="78"/>
      <c r="V12" s="296" t="str">
        <f>IF(D3="أنثى","منقطعة عن التسجيل في","منقطع عن التسجيل في")</f>
        <v>منقطع عن التسجيل في</v>
      </c>
      <c r="W12" s="296"/>
      <c r="X12" s="296"/>
      <c r="Y12" s="296"/>
      <c r="Z12" s="296"/>
      <c r="AA12" s="296"/>
      <c r="AC12" s="274" t="s">
        <v>575</v>
      </c>
      <c r="AD12" s="275"/>
      <c r="AE12" s="275"/>
      <c r="AF12" s="275"/>
      <c r="AG12" s="275"/>
      <c r="AH12" s="278" t="e">
        <f>SUM(AH7:AJ10)-SUM(AH11:AJ11)</f>
        <v>#N/A</v>
      </c>
      <c r="AI12" s="278"/>
      <c r="AJ12" s="279"/>
      <c r="AK12" s="33"/>
      <c r="BK12" s="59" t="str">
        <f t="shared" si="1"/>
        <v/>
      </c>
      <c r="BL12" s="56">
        <v>8</v>
      </c>
      <c r="BM12" s="1"/>
      <c r="BN12" s="59" t="s">
        <v>259</v>
      </c>
      <c r="BQ12" s="59" t="str">
        <f t="shared" si="2"/>
        <v/>
      </c>
      <c r="BS12" s="59"/>
      <c r="BT12" s="59" t="e">
        <f>IF(AND(BT13="",BT14="",BT15="",BT16="",BT17="",BT18=""),"",BL12)</f>
        <v>#N/A</v>
      </c>
      <c r="BX12" s="56"/>
      <c r="BY12" s="59"/>
      <c r="BZ12" s="60"/>
      <c r="CA12" s="60"/>
    </row>
    <row r="13" spans="1:79" ht="18.75" thickBot="1" x14ac:dyDescent="0.3">
      <c r="B13" s="63"/>
      <c r="C13" s="63">
        <f t="shared" ref="C13:C27" si="12">C12+D13</f>
        <v>0</v>
      </c>
      <c r="D13" s="63">
        <f t="shared" si="4"/>
        <v>0</v>
      </c>
      <c r="E13" s="68">
        <f t="shared" si="5"/>
        <v>0</v>
      </c>
      <c r="F13" s="63" t="str">
        <f t="shared" si="11"/>
        <v/>
      </c>
      <c r="G13" s="63" t="str">
        <f t="shared" si="6"/>
        <v/>
      </c>
      <c r="H13" s="63" t="str">
        <f t="shared" si="3"/>
        <v/>
      </c>
      <c r="I13" s="68" t="b">
        <f t="shared" si="7"/>
        <v>0</v>
      </c>
      <c r="J13" s="120" t="str">
        <f t="shared" si="8"/>
        <v/>
      </c>
      <c r="K13" s="268" t="str">
        <f t="shared" si="9"/>
        <v/>
      </c>
      <c r="L13" s="269"/>
      <c r="M13" s="269"/>
      <c r="N13" s="269"/>
      <c r="O13" s="269"/>
      <c r="P13" s="269"/>
      <c r="Q13" s="269"/>
      <c r="R13" s="270"/>
      <c r="S13" s="76" t="str">
        <f t="shared" si="10"/>
        <v/>
      </c>
      <c r="T13" s="78"/>
      <c r="U13" s="63" t="str">
        <f t="shared" ref="U13:U18" si="13">IFERROR(SMALL($A$27:$A$32,BL5),"")</f>
        <v/>
      </c>
      <c r="V13" s="271" t="str">
        <f t="shared" ref="V13:V18" si="14">IFERROR(VLOOKUP(U13,$A$49:$B$54,2,0),"")</f>
        <v/>
      </c>
      <c r="W13" s="271"/>
      <c r="X13" s="271"/>
      <c r="Y13" s="271"/>
      <c r="Z13" s="271"/>
      <c r="AA13" s="271"/>
      <c r="AC13" s="274" t="s">
        <v>19</v>
      </c>
      <c r="AD13" s="275"/>
      <c r="AE13" s="275"/>
      <c r="AF13" s="275"/>
      <c r="AG13" s="275"/>
      <c r="AH13" s="276" t="s">
        <v>221</v>
      </c>
      <c r="AI13" s="276"/>
      <c r="AJ13" s="277"/>
      <c r="AK13" s="34"/>
      <c r="BK13" s="59" t="e">
        <f t="shared" si="1"/>
        <v>#N/A</v>
      </c>
      <c r="BL13" s="59">
        <v>9</v>
      </c>
      <c r="BM13" s="1">
        <v>616</v>
      </c>
      <c r="BN13" s="1" t="s">
        <v>847</v>
      </c>
      <c r="BO13" s="64" t="s">
        <v>58</v>
      </c>
      <c r="BP13" s="64" t="s">
        <v>256</v>
      </c>
      <c r="BQ13" s="59" t="str">
        <f t="shared" si="2"/>
        <v/>
      </c>
      <c r="BR13" s="61" t="e">
        <f>IF(VLOOKUP($D$1,ورقة4!$A$1:$AX$14708,MATCH('إختيار المقررات'!BM13,ورقة4!$A$1:$AX$1,0),0)=0,"",VLOOKUP($D$1,ورقة4!$A$1:$AX$14708,MATCH('إختيار المقررات'!BM13,ورقة4!$A$1:$AX$1,0),0))</f>
        <v>#N/A</v>
      </c>
      <c r="BS13" s="55"/>
      <c r="BT13" s="59" t="e">
        <f t="shared" ref="BT13:BT18" si="15">IF(BR13="","",BL13)</f>
        <v>#N/A</v>
      </c>
      <c r="BX13" s="59"/>
      <c r="BY13" s="59"/>
      <c r="BZ13" s="60"/>
      <c r="CA13" s="60"/>
    </row>
    <row r="14" spans="1:79" ht="18.75" thickBot="1" x14ac:dyDescent="0.3">
      <c r="B14" s="63"/>
      <c r="C14" s="63">
        <f t="shared" si="12"/>
        <v>0</v>
      </c>
      <c r="D14" s="63">
        <f t="shared" si="4"/>
        <v>0</v>
      </c>
      <c r="E14" s="68">
        <f t="shared" si="5"/>
        <v>0</v>
      </c>
      <c r="F14" s="63" t="str">
        <f t="shared" si="11"/>
        <v/>
      </c>
      <c r="G14" s="63" t="str">
        <f t="shared" si="6"/>
        <v/>
      </c>
      <c r="H14" s="63" t="str">
        <f t="shared" si="3"/>
        <v/>
      </c>
      <c r="I14" s="68" t="b">
        <f t="shared" si="7"/>
        <v>0</v>
      </c>
      <c r="J14" s="120" t="str">
        <f t="shared" si="8"/>
        <v/>
      </c>
      <c r="K14" s="268" t="str">
        <f t="shared" si="9"/>
        <v/>
      </c>
      <c r="L14" s="269"/>
      <c r="M14" s="269"/>
      <c r="N14" s="269"/>
      <c r="O14" s="269"/>
      <c r="P14" s="269"/>
      <c r="Q14" s="269"/>
      <c r="R14" s="270"/>
      <c r="S14" s="76" t="str">
        <f t="shared" si="10"/>
        <v/>
      </c>
      <c r="T14" s="78"/>
      <c r="U14" s="63" t="str">
        <f t="shared" si="13"/>
        <v/>
      </c>
      <c r="V14" s="271" t="str">
        <f t="shared" si="14"/>
        <v/>
      </c>
      <c r="W14" s="271"/>
      <c r="X14" s="271"/>
      <c r="Y14" s="271"/>
      <c r="Z14" s="271"/>
      <c r="AA14" s="271"/>
      <c r="AC14" s="274" t="s">
        <v>22</v>
      </c>
      <c r="AD14" s="275"/>
      <c r="AE14" s="275"/>
      <c r="AF14" s="275"/>
      <c r="AG14" s="275"/>
      <c r="AH14" s="278" t="e">
        <f>IF(OR(AH12&lt;10000,D5=AO4,AH19=2,AH19=1),AH12,IF(AH13="نعم",AE25+AE26/2,AH12))</f>
        <v>#N/A</v>
      </c>
      <c r="AI14" s="278"/>
      <c r="AJ14" s="279"/>
      <c r="AK14" s="34"/>
      <c r="BK14" s="59" t="e">
        <f t="shared" si="1"/>
        <v>#N/A</v>
      </c>
      <c r="BL14" s="56">
        <v>10</v>
      </c>
      <c r="BM14" s="1">
        <v>617</v>
      </c>
      <c r="BN14" s="1" t="s">
        <v>848</v>
      </c>
      <c r="BO14" s="64" t="s">
        <v>58</v>
      </c>
      <c r="BP14" s="64" t="s">
        <v>256</v>
      </c>
      <c r="BQ14" s="59" t="str">
        <f t="shared" si="2"/>
        <v/>
      </c>
      <c r="BR14" s="61" t="e">
        <f>IF(VLOOKUP($D$1,ورقة4!$A$1:$AX$14708,MATCH('إختيار المقررات'!BM14,ورقة4!$A$1:$AX$1,0),0)=0,"",VLOOKUP($D$1,ورقة4!$A$1:$AX$14708,MATCH('إختيار المقررات'!BM14,ورقة4!$A$1:$AX$1,0),0))</f>
        <v>#N/A</v>
      </c>
      <c r="BS14" s="55"/>
      <c r="BT14" s="59" t="e">
        <f t="shared" si="15"/>
        <v>#N/A</v>
      </c>
      <c r="BX14" s="56"/>
      <c r="BY14" s="59"/>
      <c r="BZ14" s="60"/>
      <c r="CA14" s="60"/>
    </row>
    <row r="15" spans="1:79" ht="18.75" thickBot="1" x14ac:dyDescent="0.3">
      <c r="B15" s="63"/>
      <c r="C15" s="63">
        <f t="shared" si="12"/>
        <v>0</v>
      </c>
      <c r="D15" s="63">
        <f t="shared" si="4"/>
        <v>0</v>
      </c>
      <c r="E15" s="68">
        <f t="shared" si="5"/>
        <v>0</v>
      </c>
      <c r="F15" s="63" t="str">
        <f t="shared" si="11"/>
        <v/>
      </c>
      <c r="G15" s="63" t="str">
        <f t="shared" si="6"/>
        <v/>
      </c>
      <c r="H15" s="63" t="str">
        <f t="shared" si="3"/>
        <v/>
      </c>
      <c r="I15" s="68" t="b">
        <f t="shared" si="7"/>
        <v>0</v>
      </c>
      <c r="J15" s="120" t="str">
        <f t="shared" si="8"/>
        <v/>
      </c>
      <c r="K15" s="268" t="str">
        <f t="shared" si="9"/>
        <v/>
      </c>
      <c r="L15" s="269"/>
      <c r="M15" s="269"/>
      <c r="N15" s="269"/>
      <c r="O15" s="269"/>
      <c r="P15" s="269"/>
      <c r="Q15" s="269"/>
      <c r="R15" s="270"/>
      <c r="S15" s="76" t="str">
        <f t="shared" si="10"/>
        <v/>
      </c>
      <c r="T15" s="78"/>
      <c r="U15" s="63" t="str">
        <f t="shared" si="13"/>
        <v/>
      </c>
      <c r="V15" s="271" t="str">
        <f t="shared" si="14"/>
        <v/>
      </c>
      <c r="W15" s="271"/>
      <c r="X15" s="271"/>
      <c r="Y15" s="271"/>
      <c r="Z15" s="271"/>
      <c r="AA15" s="271"/>
      <c r="AC15" s="274" t="s">
        <v>24</v>
      </c>
      <c r="AD15" s="275"/>
      <c r="AE15" s="275"/>
      <c r="AF15" s="275"/>
      <c r="AG15" s="275"/>
      <c r="AH15" s="278" t="e">
        <f>IF(OR(D5=BE4,D5=BE7),0,AH12-AH14)</f>
        <v>#N/A</v>
      </c>
      <c r="AI15" s="278"/>
      <c r="AJ15" s="279"/>
      <c r="AK15" s="34"/>
      <c r="BK15" s="59" t="e">
        <f t="shared" si="1"/>
        <v>#N/A</v>
      </c>
      <c r="BL15" s="59">
        <v>11</v>
      </c>
      <c r="BM15" s="1">
        <v>618</v>
      </c>
      <c r="BN15" s="1" t="s">
        <v>849</v>
      </c>
      <c r="BO15" s="64" t="s">
        <v>58</v>
      </c>
      <c r="BP15" s="64" t="s">
        <v>256</v>
      </c>
      <c r="BQ15" s="59" t="str">
        <f t="shared" si="2"/>
        <v/>
      </c>
      <c r="BR15" s="61" t="e">
        <f>IF(VLOOKUP($D$1,ورقة4!$A$1:$AX$14708,MATCH('إختيار المقررات'!BM15,ورقة4!$A$1:$AX$1,0),0)=0,"",VLOOKUP($D$1,ورقة4!$A$1:$AX$14708,MATCH('إختيار المقررات'!BM15,ورقة4!$A$1:$AX$1,0),0))</f>
        <v>#N/A</v>
      </c>
      <c r="BS15" s="55"/>
      <c r="BT15" s="59" t="e">
        <f t="shared" si="15"/>
        <v>#N/A</v>
      </c>
      <c r="BX15" s="59"/>
      <c r="BY15" s="59"/>
      <c r="BZ15" s="60"/>
      <c r="CA15" s="60"/>
    </row>
    <row r="16" spans="1:79" ht="18.75" thickBot="1" x14ac:dyDescent="0.3">
      <c r="B16" s="63"/>
      <c r="C16" s="63">
        <f t="shared" si="12"/>
        <v>0</v>
      </c>
      <c r="D16" s="63">
        <f t="shared" si="4"/>
        <v>0</v>
      </c>
      <c r="E16" s="68">
        <f t="shared" si="5"/>
        <v>0</v>
      </c>
      <c r="F16" s="63" t="str">
        <f t="shared" si="11"/>
        <v/>
      </c>
      <c r="G16" s="63" t="str">
        <f t="shared" si="6"/>
        <v/>
      </c>
      <c r="H16" s="63" t="str">
        <f t="shared" si="3"/>
        <v/>
      </c>
      <c r="I16" s="68" t="b">
        <f t="shared" si="7"/>
        <v>0</v>
      </c>
      <c r="J16" s="120" t="str">
        <f t="shared" si="8"/>
        <v/>
      </c>
      <c r="K16" s="268" t="str">
        <f t="shared" si="9"/>
        <v/>
      </c>
      <c r="L16" s="269"/>
      <c r="M16" s="269"/>
      <c r="N16" s="269"/>
      <c r="O16" s="269"/>
      <c r="P16" s="269"/>
      <c r="Q16" s="269"/>
      <c r="R16" s="270"/>
      <c r="S16" s="76" t="str">
        <f t="shared" si="10"/>
        <v/>
      </c>
      <c r="T16" s="78"/>
      <c r="U16" s="63" t="str">
        <f t="shared" si="13"/>
        <v/>
      </c>
      <c r="V16" s="271" t="str">
        <f t="shared" si="14"/>
        <v/>
      </c>
      <c r="W16" s="271"/>
      <c r="X16" s="271"/>
      <c r="Y16" s="271"/>
      <c r="Z16" s="271"/>
      <c r="AA16" s="271"/>
      <c r="AC16" s="274" t="s">
        <v>143</v>
      </c>
      <c r="AD16" s="275"/>
      <c r="AE16" s="275"/>
      <c r="AF16" s="275"/>
      <c r="AG16" s="275"/>
      <c r="AH16" s="278">
        <f>COUNTIFS(S9:S27,"ج",T9:T27,1)</f>
        <v>0</v>
      </c>
      <c r="AI16" s="278"/>
      <c r="AJ16" s="279"/>
      <c r="AK16" s="34"/>
      <c r="BK16" s="59" t="e">
        <f t="shared" si="1"/>
        <v>#N/A</v>
      </c>
      <c r="BL16" s="56">
        <v>12</v>
      </c>
      <c r="BM16" s="1">
        <v>619</v>
      </c>
      <c r="BN16" s="1" t="s">
        <v>850</v>
      </c>
      <c r="BO16" s="64" t="s">
        <v>58</v>
      </c>
      <c r="BP16" s="64" t="s">
        <v>256</v>
      </c>
      <c r="BQ16" s="59" t="str">
        <f t="shared" si="2"/>
        <v/>
      </c>
      <c r="BR16" s="61" t="e">
        <f>IF(VLOOKUP($D$1,ورقة4!$A$1:$AX$14708,MATCH('إختيار المقررات'!BM16,ورقة4!$A$1:$AX$1,0),0)=0,"",VLOOKUP($D$1,ورقة4!$A$1:$AX$14708,MATCH('إختيار المقررات'!BM16,ورقة4!$A$1:$AX$1,0),0))</f>
        <v>#N/A</v>
      </c>
      <c r="BS16" s="55"/>
      <c r="BT16" s="59" t="e">
        <f t="shared" si="15"/>
        <v>#N/A</v>
      </c>
      <c r="BU16" s="56"/>
      <c r="BV16" s="56"/>
      <c r="BX16" s="56"/>
      <c r="BY16" s="59"/>
      <c r="BZ16" s="60"/>
      <c r="CA16" s="60"/>
    </row>
    <row r="17" spans="1:79" ht="18.75" thickBot="1" x14ac:dyDescent="0.3">
      <c r="B17" s="63"/>
      <c r="C17" s="63">
        <f t="shared" si="12"/>
        <v>0</v>
      </c>
      <c r="D17" s="63">
        <f t="shared" si="4"/>
        <v>0</v>
      </c>
      <c r="E17" s="68">
        <f t="shared" si="5"/>
        <v>0</v>
      </c>
      <c r="F17" s="63" t="str">
        <f t="shared" si="11"/>
        <v/>
      </c>
      <c r="G17" s="63" t="str">
        <f t="shared" si="6"/>
        <v/>
      </c>
      <c r="H17" s="63" t="str">
        <f t="shared" si="3"/>
        <v/>
      </c>
      <c r="I17" s="68" t="b">
        <f t="shared" si="7"/>
        <v>0</v>
      </c>
      <c r="J17" s="120" t="str">
        <f t="shared" si="8"/>
        <v/>
      </c>
      <c r="K17" s="268" t="str">
        <f t="shared" si="9"/>
        <v/>
      </c>
      <c r="L17" s="269"/>
      <c r="M17" s="269"/>
      <c r="N17" s="269"/>
      <c r="O17" s="269"/>
      <c r="P17" s="269"/>
      <c r="Q17" s="269"/>
      <c r="R17" s="270"/>
      <c r="S17" s="76" t="str">
        <f t="shared" si="10"/>
        <v/>
      </c>
      <c r="T17" s="78"/>
      <c r="U17" s="63" t="str">
        <f t="shared" si="13"/>
        <v/>
      </c>
      <c r="V17" s="271" t="str">
        <f t="shared" si="14"/>
        <v/>
      </c>
      <c r="W17" s="271"/>
      <c r="X17" s="271"/>
      <c r="Y17" s="271"/>
      <c r="Z17" s="271"/>
      <c r="AA17" s="271"/>
      <c r="AC17" s="274" t="s">
        <v>532</v>
      </c>
      <c r="AD17" s="275"/>
      <c r="AE17" s="275"/>
      <c r="AF17" s="275"/>
      <c r="AG17" s="275"/>
      <c r="AH17" s="278">
        <f>COUNTIFS(S9:S27,"ر1",T9:T27,1)</f>
        <v>0</v>
      </c>
      <c r="AI17" s="278"/>
      <c r="AJ17" s="279"/>
      <c r="AK17" s="34"/>
      <c r="BK17" s="59" t="e">
        <f t="shared" si="1"/>
        <v>#N/A</v>
      </c>
      <c r="BL17" s="59">
        <v>13</v>
      </c>
      <c r="BM17" s="1">
        <v>620</v>
      </c>
      <c r="BN17" s="1" t="s">
        <v>851</v>
      </c>
      <c r="BO17" s="64" t="s">
        <v>58</v>
      </c>
      <c r="BP17" s="64" t="s">
        <v>256</v>
      </c>
      <c r="BQ17" s="59" t="str">
        <f t="shared" si="2"/>
        <v/>
      </c>
      <c r="BR17" s="61" t="e">
        <f>IF(VLOOKUP($D$1,ورقة4!$A$1:$AX$14708,MATCH('إختيار المقررات'!BM17,ورقة4!$A$1:$AX$1,0),0)=0,"",VLOOKUP($D$1,ورقة4!$A$1:$AX$14708,MATCH('إختيار المقررات'!BM17,ورقة4!$A$1:$AX$1,0),0))</f>
        <v>#N/A</v>
      </c>
      <c r="BS17" s="55"/>
      <c r="BT17" s="59" t="e">
        <f t="shared" si="15"/>
        <v>#N/A</v>
      </c>
      <c r="BX17" s="59"/>
      <c r="BY17" s="59"/>
      <c r="BZ17" s="60"/>
      <c r="CA17" s="60"/>
    </row>
    <row r="18" spans="1:79" ht="18.75" thickBot="1" x14ac:dyDescent="0.3">
      <c r="B18" s="63"/>
      <c r="C18" s="63">
        <f t="shared" si="12"/>
        <v>0</v>
      </c>
      <c r="D18" s="63">
        <f t="shared" si="4"/>
        <v>0</v>
      </c>
      <c r="E18" s="68">
        <f t="shared" si="5"/>
        <v>0</v>
      </c>
      <c r="F18" s="63" t="str">
        <f t="shared" si="11"/>
        <v/>
      </c>
      <c r="G18" s="63" t="str">
        <f t="shared" si="6"/>
        <v/>
      </c>
      <c r="H18" s="63" t="str">
        <f t="shared" si="3"/>
        <v/>
      </c>
      <c r="I18" s="68" t="b">
        <f t="shared" si="7"/>
        <v>0</v>
      </c>
      <c r="J18" s="120" t="str">
        <f t="shared" si="8"/>
        <v/>
      </c>
      <c r="K18" s="268" t="str">
        <f t="shared" si="9"/>
        <v/>
      </c>
      <c r="L18" s="269"/>
      <c r="M18" s="269"/>
      <c r="N18" s="269"/>
      <c r="O18" s="269"/>
      <c r="P18" s="269"/>
      <c r="Q18" s="269"/>
      <c r="R18" s="270"/>
      <c r="S18" s="76" t="str">
        <f t="shared" si="10"/>
        <v/>
      </c>
      <c r="T18" s="78"/>
      <c r="U18" s="63" t="str">
        <f t="shared" si="13"/>
        <v/>
      </c>
      <c r="V18" s="271" t="str">
        <f t="shared" si="14"/>
        <v/>
      </c>
      <c r="W18" s="271"/>
      <c r="X18" s="271"/>
      <c r="Y18" s="271"/>
      <c r="Z18" s="271"/>
      <c r="AA18" s="271"/>
      <c r="AC18" s="274" t="s">
        <v>533</v>
      </c>
      <c r="AD18" s="275"/>
      <c r="AE18" s="275"/>
      <c r="AF18" s="275"/>
      <c r="AG18" s="275"/>
      <c r="AH18" s="278">
        <f>COUNTIFS(S9:S27,"ر2",T9:T27,1)</f>
        <v>0</v>
      </c>
      <c r="AI18" s="278"/>
      <c r="AJ18" s="279"/>
      <c r="AK18" s="34"/>
      <c r="BK18" s="59" t="e">
        <f t="shared" si="1"/>
        <v>#N/A</v>
      </c>
      <c r="BL18" s="56">
        <v>14</v>
      </c>
      <c r="BM18" s="1">
        <v>621</v>
      </c>
      <c r="BN18" s="1" t="s">
        <v>852</v>
      </c>
      <c r="BO18" s="64" t="s">
        <v>58</v>
      </c>
      <c r="BP18" s="64" t="s">
        <v>256</v>
      </c>
      <c r="BQ18" s="59" t="str">
        <f t="shared" si="2"/>
        <v/>
      </c>
      <c r="BR18" s="61" t="e">
        <f>IF(VLOOKUP($D$1,ورقة4!$A$1:$AX$14708,MATCH('إختيار المقررات'!BM18,ورقة4!$A$1:$AX$1,0),0)=0,"",VLOOKUP($D$1,ورقة4!$A$1:$AX$14708,MATCH('إختيار المقررات'!BM18,ورقة4!$A$1:$AX$1,0),0))</f>
        <v>#N/A</v>
      </c>
      <c r="BS18" s="55"/>
      <c r="BT18" s="59" t="e">
        <f t="shared" si="15"/>
        <v>#N/A</v>
      </c>
      <c r="BX18" s="56"/>
      <c r="BY18" s="59"/>
      <c r="BZ18" s="60"/>
      <c r="CA18" s="60"/>
    </row>
    <row r="19" spans="1:79" ht="18.75" thickBot="1" x14ac:dyDescent="0.3">
      <c r="B19" s="63"/>
      <c r="C19" s="63">
        <f t="shared" si="12"/>
        <v>0</v>
      </c>
      <c r="D19" s="63">
        <f t="shared" si="4"/>
        <v>0</v>
      </c>
      <c r="E19" s="68">
        <f t="shared" si="5"/>
        <v>0</v>
      </c>
      <c r="F19" s="63" t="str">
        <f t="shared" si="11"/>
        <v/>
      </c>
      <c r="G19" s="63" t="str">
        <f t="shared" si="6"/>
        <v/>
      </c>
      <c r="H19" s="63" t="str">
        <f t="shared" si="3"/>
        <v/>
      </c>
      <c r="I19" s="68" t="b">
        <f t="shared" si="7"/>
        <v>0</v>
      </c>
      <c r="J19" s="120" t="str">
        <f t="shared" si="8"/>
        <v/>
      </c>
      <c r="K19" s="268" t="str">
        <f t="shared" si="9"/>
        <v/>
      </c>
      <c r="L19" s="269"/>
      <c r="M19" s="269"/>
      <c r="N19" s="269"/>
      <c r="O19" s="269"/>
      <c r="P19" s="269"/>
      <c r="Q19" s="269"/>
      <c r="R19" s="270"/>
      <c r="S19" s="76" t="str">
        <f t="shared" si="10"/>
        <v/>
      </c>
      <c r="T19" s="78"/>
      <c r="AB19" s="63">
        <f>COUNTIF(S10:S31,"A")</f>
        <v>0</v>
      </c>
      <c r="AC19" s="287" t="s">
        <v>280</v>
      </c>
      <c r="AD19" s="288"/>
      <c r="AE19" s="288"/>
      <c r="AF19" s="288"/>
      <c r="AG19" s="288"/>
      <c r="AH19" s="289">
        <f>IF(AB19&gt;0,COUNTIFS(S10:S29,"A",T10:T29,1),SUM(AH16:AJ18))</f>
        <v>0</v>
      </c>
      <c r="AI19" s="289"/>
      <c r="AJ19" s="290"/>
      <c r="AK19" s="53"/>
      <c r="BK19" s="59" t="str">
        <f t="shared" si="1"/>
        <v/>
      </c>
      <c r="BL19" s="59">
        <v>15</v>
      </c>
      <c r="BM19" s="1"/>
      <c r="BN19" s="59" t="s">
        <v>260</v>
      </c>
      <c r="BQ19" s="59" t="str">
        <f t="shared" si="2"/>
        <v/>
      </c>
      <c r="BR19" s="61"/>
      <c r="BS19" s="59"/>
      <c r="BT19" s="59" t="e">
        <f>IF(AND(BT20="",BT21="",BT22="",BT23="",BT24="",BT25=""),"",BL19)</f>
        <v>#N/A</v>
      </c>
      <c r="BX19" s="59"/>
      <c r="BY19" s="59"/>
      <c r="BZ19" s="60"/>
      <c r="CA19" s="60"/>
    </row>
    <row r="20" spans="1:79" ht="19.5" thickTop="1" thickBot="1" x14ac:dyDescent="0.3">
      <c r="B20" s="63"/>
      <c r="C20" s="63">
        <f t="shared" si="12"/>
        <v>0</v>
      </c>
      <c r="D20" s="63">
        <f t="shared" si="4"/>
        <v>0</v>
      </c>
      <c r="E20" s="68">
        <f t="shared" si="5"/>
        <v>0</v>
      </c>
      <c r="F20" s="63" t="str">
        <f t="shared" si="11"/>
        <v/>
      </c>
      <c r="G20" s="63" t="str">
        <f t="shared" si="6"/>
        <v/>
      </c>
      <c r="H20" s="63" t="str">
        <f t="shared" si="3"/>
        <v/>
      </c>
      <c r="I20" s="68" t="b">
        <f t="shared" si="7"/>
        <v>0</v>
      </c>
      <c r="J20" s="120" t="str">
        <f t="shared" si="8"/>
        <v/>
      </c>
      <c r="K20" s="268" t="str">
        <f t="shared" si="9"/>
        <v/>
      </c>
      <c r="L20" s="269"/>
      <c r="M20" s="269"/>
      <c r="N20" s="269"/>
      <c r="O20" s="269"/>
      <c r="P20" s="269"/>
      <c r="Q20" s="269"/>
      <c r="R20" s="270"/>
      <c r="S20" s="76" t="str">
        <f t="shared" si="10"/>
        <v/>
      </c>
      <c r="T20" s="78"/>
      <c r="AC20" s="286" t="e">
        <f>'إدخال البيانات'!F1</f>
        <v>#N/A</v>
      </c>
      <c r="AD20" s="286"/>
      <c r="AE20" s="286"/>
      <c r="AF20" s="286"/>
      <c r="AG20" s="286"/>
      <c r="AH20" s="286"/>
      <c r="AI20" s="286"/>
      <c r="AJ20" s="286"/>
      <c r="AK20" s="66"/>
      <c r="BK20" s="59" t="e">
        <f t="shared" si="1"/>
        <v>#N/A</v>
      </c>
      <c r="BL20" s="56">
        <v>16</v>
      </c>
      <c r="BM20" s="1">
        <v>622</v>
      </c>
      <c r="BN20" s="1" t="s">
        <v>853</v>
      </c>
      <c r="BO20" s="64" t="s">
        <v>255</v>
      </c>
      <c r="BP20" s="64" t="s">
        <v>254</v>
      </c>
      <c r="BQ20" s="59" t="str">
        <f t="shared" si="2"/>
        <v/>
      </c>
      <c r="BR20" s="61" t="e">
        <f>IF(VLOOKUP($D$1,ورقة4!$A$1:$AX$14708,MATCH('إختيار المقررات'!BM20,ورقة4!$A$1:$AX$1,0),0)=0,"",VLOOKUP($D$1,ورقة4!$A$1:$AX$14708,MATCH('إختيار المقررات'!BM20,ورقة4!$A$1:$AX$1,0),0))</f>
        <v>#N/A</v>
      </c>
      <c r="BS20" s="55"/>
      <c r="BT20" s="59" t="e">
        <f t="shared" ref="BT20:BT25" si="16">IF(BR20="","",BL20)</f>
        <v>#N/A</v>
      </c>
      <c r="BX20" s="56"/>
      <c r="BY20" s="59"/>
      <c r="BZ20" s="60"/>
      <c r="CA20" s="60"/>
    </row>
    <row r="21" spans="1:79" ht="18.75" thickBot="1" x14ac:dyDescent="0.3">
      <c r="B21" s="63"/>
      <c r="C21" s="63">
        <f t="shared" si="12"/>
        <v>0</v>
      </c>
      <c r="D21" s="63">
        <f t="shared" si="4"/>
        <v>0</v>
      </c>
      <c r="E21" s="68">
        <f t="shared" si="5"/>
        <v>0</v>
      </c>
      <c r="F21" s="63" t="str">
        <f t="shared" si="11"/>
        <v/>
      </c>
      <c r="G21" s="63" t="str">
        <f t="shared" si="6"/>
        <v/>
      </c>
      <c r="H21" s="63" t="str">
        <f t="shared" si="3"/>
        <v/>
      </c>
      <c r="I21" s="68" t="b">
        <f t="shared" si="7"/>
        <v>0</v>
      </c>
      <c r="J21" s="120" t="str">
        <f t="shared" si="8"/>
        <v/>
      </c>
      <c r="K21" s="268" t="str">
        <f t="shared" si="9"/>
        <v/>
      </c>
      <c r="L21" s="269"/>
      <c r="M21" s="269"/>
      <c r="N21" s="269"/>
      <c r="O21" s="269"/>
      <c r="P21" s="269"/>
      <c r="Q21" s="269"/>
      <c r="R21" s="270"/>
      <c r="S21" s="76" t="str">
        <f t="shared" si="10"/>
        <v/>
      </c>
      <c r="T21" s="78"/>
      <c r="AK21" s="66"/>
      <c r="BK21" s="59" t="e">
        <f t="shared" si="1"/>
        <v>#N/A</v>
      </c>
      <c r="BL21" s="59">
        <v>17</v>
      </c>
      <c r="BM21" s="1">
        <v>623</v>
      </c>
      <c r="BN21" s="1" t="s">
        <v>854</v>
      </c>
      <c r="BO21" s="64" t="s">
        <v>255</v>
      </c>
      <c r="BP21" s="64" t="s">
        <v>254</v>
      </c>
      <c r="BQ21" s="59" t="str">
        <f t="shared" si="2"/>
        <v/>
      </c>
      <c r="BR21" s="61" t="e">
        <f>IF(VLOOKUP($D$1,ورقة4!$A$1:$AX$14708,MATCH('إختيار المقررات'!BM21,ورقة4!$A$1:$AX$1,0),0)=0,"",VLOOKUP($D$1,ورقة4!$A$1:$AX$14708,MATCH('إختيار المقررات'!BM21,ورقة4!$A$1:$AX$1,0),0))</f>
        <v>#N/A</v>
      </c>
      <c r="BS21" s="55"/>
      <c r="BT21" s="59" t="e">
        <f t="shared" si="16"/>
        <v>#N/A</v>
      </c>
      <c r="BX21" s="59"/>
      <c r="BY21" s="59"/>
      <c r="BZ21" s="60"/>
      <c r="CA21" s="60"/>
    </row>
    <row r="22" spans="1:79" ht="18.75" thickBot="1" x14ac:dyDescent="0.3">
      <c r="B22" s="63"/>
      <c r="C22" s="63">
        <f t="shared" si="12"/>
        <v>0</v>
      </c>
      <c r="D22" s="63">
        <f t="shared" si="4"/>
        <v>0</v>
      </c>
      <c r="E22" s="68">
        <f t="shared" si="5"/>
        <v>0</v>
      </c>
      <c r="F22" s="63" t="str">
        <f t="shared" si="11"/>
        <v/>
      </c>
      <c r="G22" s="63" t="str">
        <f t="shared" si="6"/>
        <v/>
      </c>
      <c r="H22" s="63" t="str">
        <f t="shared" si="3"/>
        <v/>
      </c>
      <c r="I22" s="68" t="b">
        <f t="shared" si="7"/>
        <v>0</v>
      </c>
      <c r="J22" s="120" t="str">
        <f t="shared" si="8"/>
        <v/>
      </c>
      <c r="K22" s="268" t="str">
        <f t="shared" si="9"/>
        <v/>
      </c>
      <c r="L22" s="269"/>
      <c r="M22" s="269"/>
      <c r="N22" s="269"/>
      <c r="O22" s="269"/>
      <c r="P22" s="269"/>
      <c r="Q22" s="269"/>
      <c r="R22" s="270"/>
      <c r="S22" s="76" t="str">
        <f t="shared" si="10"/>
        <v/>
      </c>
      <c r="T22" s="78"/>
      <c r="AK22" s="66"/>
      <c r="BK22" s="59" t="e">
        <f t="shared" si="1"/>
        <v>#N/A</v>
      </c>
      <c r="BL22" s="56">
        <v>18</v>
      </c>
      <c r="BM22" s="1">
        <v>624</v>
      </c>
      <c r="BN22" s="1" t="s">
        <v>855</v>
      </c>
      <c r="BO22" s="64" t="s">
        <v>255</v>
      </c>
      <c r="BP22" s="64" t="s">
        <v>254</v>
      </c>
      <c r="BQ22" s="59" t="str">
        <f t="shared" si="2"/>
        <v/>
      </c>
      <c r="BR22" s="61" t="e">
        <f>IF(VLOOKUP($D$1,ورقة4!$A$1:$AX$14708,MATCH('إختيار المقررات'!BM22,ورقة4!$A$1:$AX$1,0),0)=0,"",VLOOKUP($D$1,ورقة4!$A$1:$AX$14708,MATCH('إختيار المقررات'!BM22,ورقة4!$A$1:$AX$1,0),0))</f>
        <v>#N/A</v>
      </c>
      <c r="BS22" s="55"/>
      <c r="BT22" s="59" t="e">
        <f t="shared" si="16"/>
        <v>#N/A</v>
      </c>
      <c r="BX22" s="56"/>
      <c r="BY22" s="59"/>
      <c r="BZ22" s="60"/>
      <c r="CA22" s="60"/>
    </row>
    <row r="23" spans="1:79" ht="21" thickBot="1" x14ac:dyDescent="0.3">
      <c r="B23" s="63"/>
      <c r="C23" s="63">
        <f t="shared" si="12"/>
        <v>0</v>
      </c>
      <c r="D23" s="63">
        <f t="shared" si="4"/>
        <v>0</v>
      </c>
      <c r="E23" s="68">
        <f t="shared" si="5"/>
        <v>0</v>
      </c>
      <c r="F23" s="63" t="str">
        <f t="shared" si="11"/>
        <v/>
      </c>
      <c r="G23" s="63" t="str">
        <f t="shared" si="6"/>
        <v/>
      </c>
      <c r="H23" s="63" t="str">
        <f t="shared" si="3"/>
        <v/>
      </c>
      <c r="I23" s="68" t="b">
        <f t="shared" si="7"/>
        <v>0</v>
      </c>
      <c r="J23" s="120" t="str">
        <f t="shared" si="8"/>
        <v/>
      </c>
      <c r="K23" s="268" t="str">
        <f t="shared" si="9"/>
        <v/>
      </c>
      <c r="L23" s="269"/>
      <c r="M23" s="269"/>
      <c r="N23" s="269"/>
      <c r="O23" s="269"/>
      <c r="P23" s="269"/>
      <c r="Q23" s="269"/>
      <c r="R23" s="270"/>
      <c r="S23" s="76" t="str">
        <f t="shared" si="10"/>
        <v/>
      </c>
      <c r="T23" s="78"/>
      <c r="AB23" s="22"/>
      <c r="AD23" s="63">
        <v>1</v>
      </c>
      <c r="AE23" s="68" t="e">
        <f>VLOOKUP(AD23,$C$10:$E$26,3,0)</f>
        <v>#N/A</v>
      </c>
      <c r="AK23" s="66"/>
      <c r="BK23" s="59" t="e">
        <f t="shared" si="1"/>
        <v>#N/A</v>
      </c>
      <c r="BL23" s="59">
        <v>19</v>
      </c>
      <c r="BM23" s="1">
        <v>625</v>
      </c>
      <c r="BN23" s="1" t="s">
        <v>856</v>
      </c>
      <c r="BO23" s="64" t="s">
        <v>255</v>
      </c>
      <c r="BP23" s="64" t="s">
        <v>254</v>
      </c>
      <c r="BQ23" s="59" t="str">
        <f t="shared" si="2"/>
        <v/>
      </c>
      <c r="BR23" s="61" t="e">
        <f>IF(VLOOKUP($D$1,ورقة4!$A$1:$AX$14708,MATCH('إختيار المقررات'!BM23,ورقة4!$A$1:$AX$1,0),0)=0,"",VLOOKUP($D$1,ورقة4!$A$1:$AX$14708,MATCH('إختيار المقررات'!BM23,ورقة4!$A$1:$AX$1,0),0))</f>
        <v>#N/A</v>
      </c>
      <c r="BS23" s="55"/>
      <c r="BT23" s="59" t="e">
        <f t="shared" si="16"/>
        <v>#N/A</v>
      </c>
      <c r="BU23" s="56"/>
      <c r="BV23" s="56"/>
      <c r="BX23" s="59"/>
      <c r="BY23" s="59"/>
      <c r="BZ23" s="60"/>
      <c r="CA23" s="60"/>
    </row>
    <row r="24" spans="1:79" ht="21" thickBot="1" x14ac:dyDescent="0.3">
      <c r="B24" s="63"/>
      <c r="C24" s="63">
        <f t="shared" si="12"/>
        <v>0</v>
      </c>
      <c r="D24" s="63">
        <f t="shared" si="4"/>
        <v>0</v>
      </c>
      <c r="E24" s="68">
        <f t="shared" si="5"/>
        <v>0</v>
      </c>
      <c r="F24" s="63" t="str">
        <f t="shared" si="11"/>
        <v/>
      </c>
      <c r="G24" s="63" t="str">
        <f t="shared" si="6"/>
        <v/>
      </c>
      <c r="H24" s="63" t="str">
        <f t="shared" si="3"/>
        <v/>
      </c>
      <c r="I24" s="68" t="b">
        <f t="shared" si="7"/>
        <v>0</v>
      </c>
      <c r="J24" s="120" t="str">
        <f t="shared" si="8"/>
        <v/>
      </c>
      <c r="K24" s="268" t="str">
        <f t="shared" si="9"/>
        <v/>
      </c>
      <c r="L24" s="269"/>
      <c r="M24" s="269"/>
      <c r="N24" s="269"/>
      <c r="O24" s="269"/>
      <c r="P24" s="269"/>
      <c r="Q24" s="269"/>
      <c r="R24" s="270"/>
      <c r="S24" s="76" t="str">
        <f t="shared" si="10"/>
        <v/>
      </c>
      <c r="T24" s="78"/>
      <c r="AB24" s="22"/>
      <c r="AD24" s="63">
        <v>2</v>
      </c>
      <c r="AE24" s="68" t="e">
        <f>VLOOKUP(AD24,$C$10:$E$26,3,0)</f>
        <v>#N/A</v>
      </c>
      <c r="AK24" s="66"/>
      <c r="BK24" s="59" t="e">
        <f t="shared" si="1"/>
        <v>#N/A</v>
      </c>
      <c r="BL24" s="56">
        <v>20</v>
      </c>
      <c r="BM24" s="1">
        <v>626</v>
      </c>
      <c r="BN24" s="1" t="s">
        <v>857</v>
      </c>
      <c r="BO24" s="64" t="s">
        <v>255</v>
      </c>
      <c r="BP24" s="64" t="s">
        <v>254</v>
      </c>
      <c r="BQ24" s="59" t="str">
        <f t="shared" si="2"/>
        <v/>
      </c>
      <c r="BR24" s="61" t="e">
        <f>IF(VLOOKUP($D$1,ورقة4!$A$1:$AX$14708,MATCH('إختيار المقررات'!BM24,ورقة4!$A$1:$AX$1,0),0)=0,"",VLOOKUP($D$1,ورقة4!$A$1:$AX$14708,MATCH('إختيار المقررات'!BM24,ورقة4!$A$1:$AX$1,0),0))</f>
        <v>#N/A</v>
      </c>
      <c r="BS24" s="55"/>
      <c r="BT24" s="59" t="e">
        <f t="shared" si="16"/>
        <v>#N/A</v>
      </c>
      <c r="BX24" s="56"/>
      <c r="BY24" s="59"/>
      <c r="BZ24" s="60"/>
      <c r="CA24" s="60"/>
    </row>
    <row r="25" spans="1:79" ht="21" thickBot="1" x14ac:dyDescent="0.3">
      <c r="B25" s="63"/>
      <c r="C25" s="63">
        <f t="shared" si="12"/>
        <v>0</v>
      </c>
      <c r="D25" s="63">
        <f t="shared" si="4"/>
        <v>0</v>
      </c>
      <c r="E25" s="68">
        <f t="shared" si="5"/>
        <v>0</v>
      </c>
      <c r="F25" s="63" t="str">
        <f t="shared" si="11"/>
        <v/>
      </c>
      <c r="G25" s="63" t="str">
        <f t="shared" si="6"/>
        <v/>
      </c>
      <c r="H25" s="63" t="str">
        <f t="shared" si="3"/>
        <v/>
      </c>
      <c r="I25" s="68" t="b">
        <f t="shared" si="7"/>
        <v>0</v>
      </c>
      <c r="J25" s="120" t="str">
        <f t="shared" si="8"/>
        <v/>
      </c>
      <c r="K25" s="268" t="str">
        <f t="shared" si="9"/>
        <v/>
      </c>
      <c r="L25" s="269"/>
      <c r="M25" s="269"/>
      <c r="N25" s="269"/>
      <c r="O25" s="269"/>
      <c r="P25" s="269"/>
      <c r="Q25" s="269"/>
      <c r="R25" s="270"/>
      <c r="S25" s="76" t="str">
        <f t="shared" si="10"/>
        <v/>
      </c>
      <c r="T25" s="78"/>
      <c r="AB25" s="22"/>
      <c r="AE25" s="68" t="e">
        <f>SUM(AE23:AE24)</f>
        <v>#N/A</v>
      </c>
      <c r="AK25" s="28"/>
      <c r="BK25" s="59" t="e">
        <f t="shared" si="1"/>
        <v>#N/A</v>
      </c>
      <c r="BL25" s="59">
        <v>21</v>
      </c>
      <c r="BM25" s="1">
        <v>627</v>
      </c>
      <c r="BN25" s="1" t="s">
        <v>858</v>
      </c>
      <c r="BO25" s="64" t="s">
        <v>255</v>
      </c>
      <c r="BP25" s="64" t="s">
        <v>254</v>
      </c>
      <c r="BQ25" s="59"/>
      <c r="BR25" s="61" t="e">
        <f>IF(VLOOKUP($D$1,ورقة4!$A$1:$AX$14708,MATCH('إختيار المقررات'!BM25,ورقة4!$A$1:$AX$1,0),0)=0,"",VLOOKUP($D$1,ورقة4!$A$1:$AX$14708,MATCH('إختيار المقررات'!BM25,ورقة4!$A$1:$AX$1,0),0))</f>
        <v>#N/A</v>
      </c>
      <c r="BS25" s="55"/>
      <c r="BT25" s="59" t="e">
        <f t="shared" si="16"/>
        <v>#N/A</v>
      </c>
      <c r="BX25" s="59"/>
      <c r="BY25" s="59"/>
      <c r="BZ25" s="60"/>
      <c r="CA25" s="60"/>
    </row>
    <row r="26" spans="1:79" ht="21.75" thickBot="1" x14ac:dyDescent="0.5">
      <c r="B26" s="63"/>
      <c r="C26" s="63">
        <f t="shared" si="12"/>
        <v>0</v>
      </c>
      <c r="D26" s="63">
        <f t="shared" si="4"/>
        <v>0</v>
      </c>
      <c r="E26" s="68">
        <f t="shared" si="5"/>
        <v>0</v>
      </c>
      <c r="F26" s="63" t="str">
        <f t="shared" si="11"/>
        <v/>
      </c>
      <c r="G26" s="63" t="str">
        <f t="shared" si="6"/>
        <v/>
      </c>
      <c r="H26" s="63" t="str">
        <f t="shared" si="3"/>
        <v/>
      </c>
      <c r="I26" s="68" t="b">
        <f t="shared" si="7"/>
        <v>0</v>
      </c>
      <c r="J26" s="120" t="str">
        <f t="shared" si="8"/>
        <v/>
      </c>
      <c r="K26" s="268" t="str">
        <f t="shared" si="9"/>
        <v/>
      </c>
      <c r="L26" s="269"/>
      <c r="M26" s="269"/>
      <c r="N26" s="269"/>
      <c r="O26" s="269"/>
      <c r="P26" s="269"/>
      <c r="Q26" s="269"/>
      <c r="R26" s="270"/>
      <c r="S26" s="76" t="str">
        <f t="shared" si="10"/>
        <v/>
      </c>
      <c r="T26" s="78"/>
      <c r="AB26" s="22"/>
      <c r="AE26" s="70" t="e">
        <f>AH12-(AE23+AE24)</f>
        <v>#N/A</v>
      </c>
      <c r="BK26" s="59" t="str">
        <f t="shared" si="1"/>
        <v/>
      </c>
      <c r="BL26" s="56">
        <v>22</v>
      </c>
      <c r="BM26" s="162"/>
      <c r="BN26" s="59" t="s">
        <v>261</v>
      </c>
      <c r="BQ26" s="59" t="str">
        <f>IFERROR(VLOOKUP(BN26,$K$9:$T$21,10,0),"")</f>
        <v/>
      </c>
      <c r="BR26" s="71"/>
      <c r="BS26" s="59"/>
      <c r="BT26" s="59" t="e">
        <f>IF(AND(BT27="",BT28="",BT29="",BT30="",BT31="",BT32=""),"",BL26)</f>
        <v>#N/A</v>
      </c>
      <c r="BX26" s="56"/>
      <c r="BY26" s="59"/>
    </row>
    <row r="27" spans="1:79" ht="21" thickBot="1" x14ac:dyDescent="0.3">
      <c r="A27" s="62" t="e">
        <f>IF(VLOOKUP(D1,ورقة2!A2:W6905,18,0)="م",1,"")</f>
        <v>#N/A</v>
      </c>
      <c r="B27" s="28" t="s">
        <v>135</v>
      </c>
      <c r="C27" s="63">
        <f t="shared" si="12"/>
        <v>0</v>
      </c>
      <c r="D27" s="63">
        <f t="shared" si="4"/>
        <v>0</v>
      </c>
      <c r="E27" s="68">
        <f t="shared" si="5"/>
        <v>0</v>
      </c>
      <c r="F27" s="63" t="str">
        <f t="shared" si="11"/>
        <v/>
      </c>
      <c r="G27" s="63" t="str">
        <f t="shared" si="6"/>
        <v/>
      </c>
      <c r="H27" s="63" t="str">
        <f t="shared" si="3"/>
        <v/>
      </c>
      <c r="I27" s="68" t="b">
        <f t="shared" si="7"/>
        <v>0</v>
      </c>
      <c r="J27" s="120" t="str">
        <f t="shared" si="8"/>
        <v/>
      </c>
      <c r="K27" s="268" t="str">
        <f>IFERROR(VLOOKUP(H27,$BL$4:$BN$54,3,0),"")</f>
        <v/>
      </c>
      <c r="L27" s="269"/>
      <c r="M27" s="269"/>
      <c r="N27" s="269"/>
      <c r="O27" s="269"/>
      <c r="P27" s="269"/>
      <c r="Q27" s="269"/>
      <c r="R27" s="270"/>
      <c r="S27" s="76" t="str">
        <f t="shared" si="10"/>
        <v/>
      </c>
      <c r="T27" s="78"/>
      <c r="U27" s="23"/>
      <c r="V27" s="23"/>
      <c r="W27" s="40"/>
      <c r="X27" s="40"/>
      <c r="Y27" s="40"/>
      <c r="Z27" s="23"/>
      <c r="AA27" s="72"/>
      <c r="AB27" s="23"/>
      <c r="BK27" s="59" t="e">
        <f t="shared" si="1"/>
        <v>#N/A</v>
      </c>
      <c r="BL27" s="59">
        <v>23</v>
      </c>
      <c r="BM27" s="1">
        <v>628</v>
      </c>
      <c r="BN27" s="1" t="s">
        <v>859</v>
      </c>
      <c r="BO27" s="64" t="s">
        <v>255</v>
      </c>
      <c r="BP27" s="64" t="s">
        <v>256</v>
      </c>
      <c r="BQ27" s="59" t="str">
        <f>IFERROR(VLOOKUP(BN27,$K$9:$T$21,10,0),"")</f>
        <v/>
      </c>
      <c r="BR27" s="61" t="e">
        <f>IF(VLOOKUP($D$1,ورقة4!$A$1:$AX$14708,MATCH('إختيار المقررات'!BM27,ورقة4!$A$1:$AX$1,0),0)=0,"",VLOOKUP($D$1,ورقة4!$A$1:$AX$14708,MATCH('إختيار المقررات'!BM27,ورقة4!$A$1:$AX$1,0),0))</f>
        <v>#N/A</v>
      </c>
      <c r="BS27" s="55"/>
      <c r="BT27" s="59" t="e">
        <f t="shared" ref="BT27:BT39" si="17">IF(BR27="","",BL27)</f>
        <v>#N/A</v>
      </c>
      <c r="BX27" s="59"/>
      <c r="BY27" s="59"/>
    </row>
    <row r="28" spans="1:79" ht="21" thickBot="1" x14ac:dyDescent="0.3">
      <c r="A28" s="62" t="e">
        <f>IF(VLOOKUP(D1,ورقة2!A2:W6905,19,0)="م",2,"")</f>
        <v>#N/A</v>
      </c>
      <c r="B28" s="63"/>
      <c r="C28" s="63" t="s">
        <v>136</v>
      </c>
      <c r="D28" s="63"/>
      <c r="E28" s="63"/>
      <c r="F28" s="63" t="str">
        <f t="shared" si="11"/>
        <v/>
      </c>
      <c r="G28" s="63" t="str">
        <f t="shared" si="6"/>
        <v/>
      </c>
      <c r="H28" s="63" t="str">
        <f t="shared" si="3"/>
        <v/>
      </c>
      <c r="I28" s="68" t="b">
        <f t="shared" si="7"/>
        <v>0</v>
      </c>
      <c r="J28" s="120" t="str">
        <f t="shared" si="8"/>
        <v/>
      </c>
      <c r="K28" s="268" t="str">
        <f>IFERROR(VLOOKUP(H28,$BL$4:$BN$54,3,0),"")</f>
        <v/>
      </c>
      <c r="L28" s="269"/>
      <c r="M28" s="269"/>
      <c r="N28" s="269"/>
      <c r="O28" s="269"/>
      <c r="P28" s="269"/>
      <c r="Q28" s="269"/>
      <c r="R28" s="270"/>
      <c r="S28" s="76" t="str">
        <f t="shared" si="10"/>
        <v/>
      </c>
      <c r="T28" s="78"/>
      <c r="U28" s="23"/>
      <c r="V28" s="23"/>
      <c r="W28" s="40"/>
      <c r="X28" s="40"/>
      <c r="Y28" s="40"/>
      <c r="Z28" s="23"/>
      <c r="AA28" s="73"/>
      <c r="AB28" s="23"/>
      <c r="BK28" s="59" t="e">
        <f t="shared" si="1"/>
        <v>#N/A</v>
      </c>
      <c r="BL28" s="56">
        <v>24</v>
      </c>
      <c r="BM28" s="1">
        <v>629</v>
      </c>
      <c r="BN28" s="1" t="s">
        <v>146</v>
      </c>
      <c r="BO28" s="64" t="s">
        <v>255</v>
      </c>
      <c r="BP28" s="64" t="s">
        <v>256</v>
      </c>
      <c r="BQ28" s="59" t="str">
        <f>IFERROR(VLOOKUP(BN28,$K$9:$T$21,10,0),"")</f>
        <v/>
      </c>
      <c r="BR28" s="61" t="e">
        <f>IF(VLOOKUP($D$1,ورقة4!$A$1:$AX$14708,MATCH('إختيار المقررات'!BM28,ورقة4!$A$1:$AX$1,0),0)=0,"",VLOOKUP($D$1,ورقة4!$A$1:$AX$14708,MATCH('إختيار المقررات'!BM28,ورقة4!$A$1:$AX$1,0),0))</f>
        <v>#N/A</v>
      </c>
      <c r="BS28" s="55"/>
      <c r="BT28" s="59" t="e">
        <f t="shared" si="17"/>
        <v>#N/A</v>
      </c>
      <c r="BX28" s="56"/>
      <c r="BY28" s="59"/>
    </row>
    <row r="29" spans="1:79" ht="19.5" thickTop="1" thickBot="1" x14ac:dyDescent="0.3">
      <c r="A29" s="62" t="e">
        <f>IF(VLOOKUP(D1,ورقة2!A2:W6905,20,0)="م",3,"")</f>
        <v>#N/A</v>
      </c>
      <c r="B29" s="63"/>
      <c r="C29" s="63" t="s">
        <v>134</v>
      </c>
      <c r="D29" s="63"/>
      <c r="E29" s="63"/>
      <c r="F29" s="63"/>
      <c r="G29" s="63" t="str">
        <f t="shared" si="6"/>
        <v/>
      </c>
      <c r="H29" s="63" t="str">
        <f t="shared" si="3"/>
        <v/>
      </c>
      <c r="I29" s="68" t="b">
        <f t="shared" si="7"/>
        <v>0</v>
      </c>
      <c r="J29" s="120" t="str">
        <f t="shared" si="8"/>
        <v/>
      </c>
      <c r="K29" s="79"/>
      <c r="L29" s="80"/>
      <c r="M29" s="80"/>
      <c r="N29" s="40"/>
      <c r="O29" s="40"/>
      <c r="P29" s="40"/>
      <c r="Q29" s="40"/>
      <c r="R29" s="79"/>
      <c r="S29" s="79"/>
      <c r="T29" s="78"/>
      <c r="BK29" s="59" t="e">
        <f t="shared" si="1"/>
        <v>#N/A</v>
      </c>
      <c r="BL29" s="59">
        <v>25</v>
      </c>
      <c r="BM29" s="1">
        <v>630</v>
      </c>
      <c r="BN29" s="1" t="s">
        <v>860</v>
      </c>
      <c r="BO29" s="64" t="s">
        <v>255</v>
      </c>
      <c r="BP29" s="64" t="s">
        <v>256</v>
      </c>
      <c r="BQ29" s="59" t="str">
        <f>IFERROR(VLOOKUP(BN29,$K$9:$T$21,10,0),"")</f>
        <v/>
      </c>
      <c r="BR29" s="61" t="e">
        <f>IF(VLOOKUP($D$1,ورقة4!$A$1:$AX$14708,MATCH('إختيار المقررات'!BM29,ورقة4!$A$1:$AX$1,0),0)=0,"",VLOOKUP($D$1,ورقة4!$A$1:$AX$14708,MATCH('إختيار المقررات'!BM29,ورقة4!$A$1:$AX$1,0),0))</f>
        <v>#N/A</v>
      </c>
      <c r="BS29" s="55"/>
      <c r="BT29" s="59" t="e">
        <f t="shared" si="17"/>
        <v>#N/A</v>
      </c>
      <c r="BX29" s="59"/>
      <c r="BY29" s="59"/>
    </row>
    <row r="30" spans="1:79" ht="21.75" thickTop="1" thickBot="1" x14ac:dyDescent="0.3">
      <c r="A30" s="62" t="e">
        <f>IF(VLOOKUP(D1,ورقة2!A2:W6905,21,0)="م",4,"")</f>
        <v>#N/A</v>
      </c>
      <c r="B30" s="63"/>
      <c r="C30" s="63"/>
      <c r="D30" s="63"/>
      <c r="E30" s="63"/>
      <c r="F30" s="63"/>
      <c r="G30" s="63" t="str">
        <f t="shared" si="6"/>
        <v/>
      </c>
      <c r="H30" s="63" t="str">
        <f t="shared" si="3"/>
        <v/>
      </c>
      <c r="I30" s="68" t="b">
        <f t="shared" si="7"/>
        <v>0</v>
      </c>
      <c r="J30" s="120" t="str">
        <f t="shared" si="8"/>
        <v/>
      </c>
      <c r="K30" s="79"/>
      <c r="L30" s="40"/>
      <c r="M30" s="40"/>
      <c r="N30" s="40"/>
      <c r="O30" s="40"/>
      <c r="P30" s="40"/>
      <c r="Q30" s="81"/>
      <c r="R30" s="79"/>
      <c r="S30" s="79"/>
      <c r="T30" s="78"/>
      <c r="U30" s="24"/>
      <c r="V30" s="24"/>
      <c r="W30" s="24"/>
      <c r="X30" s="24"/>
      <c r="Y30" s="24"/>
      <c r="Z30" s="47"/>
      <c r="AA30" s="23"/>
      <c r="AB30" s="23"/>
      <c r="BC30" s="58"/>
      <c r="BK30" s="59" t="e">
        <f t="shared" si="1"/>
        <v>#N/A</v>
      </c>
      <c r="BL30" s="56">
        <v>26</v>
      </c>
      <c r="BM30" s="1">
        <v>631</v>
      </c>
      <c r="BN30" s="1" t="s">
        <v>861</v>
      </c>
      <c r="BO30" s="64" t="s">
        <v>255</v>
      </c>
      <c r="BP30" s="64" t="s">
        <v>256</v>
      </c>
      <c r="BQ30" s="59" t="str">
        <f>IFERROR(VLOOKUP(BN30,$K$9:$T$21,10,0),"")</f>
        <v/>
      </c>
      <c r="BR30" s="61" t="e">
        <f>IF(VLOOKUP($D$1,ورقة4!$A$1:$AX$14708,MATCH('إختيار المقررات'!BM30,ورقة4!$A$1:$AX$1,0),0)=0,"",VLOOKUP($D$1,ورقة4!$A$1:$AX$14708,MATCH('إختيار المقررات'!BM30,ورقة4!$A$1:$AX$1,0),0))</f>
        <v>#N/A</v>
      </c>
      <c r="BS30" s="55"/>
      <c r="BT30" s="59" t="e">
        <f t="shared" si="17"/>
        <v>#N/A</v>
      </c>
      <c r="BX30" s="59"/>
      <c r="BY30" s="59"/>
    </row>
    <row r="31" spans="1:79" ht="21.75" thickTop="1" thickBot="1" x14ac:dyDescent="0.3">
      <c r="A31" s="62" t="e">
        <f>IF(VLOOKUP(D1,ورقة2!A2:W6905,22,0)="م",5,"")</f>
        <v>#N/A</v>
      </c>
      <c r="B31" s="63"/>
      <c r="C31" s="63"/>
      <c r="D31" s="63"/>
      <c r="E31" s="63"/>
      <c r="F31" s="63"/>
      <c r="G31" s="63" t="str">
        <f t="shared" si="6"/>
        <v/>
      </c>
      <c r="H31" s="63" t="str">
        <f t="shared" si="3"/>
        <v/>
      </c>
      <c r="I31" s="68" t="b">
        <f t="shared" si="7"/>
        <v>0</v>
      </c>
      <c r="J31" s="120" t="str">
        <f t="shared" si="8"/>
        <v/>
      </c>
      <c r="K31" s="79"/>
      <c r="L31" s="40"/>
      <c r="M31" s="40"/>
      <c r="N31" s="40"/>
      <c r="O31" s="40"/>
      <c r="P31" s="40"/>
      <c r="Q31" s="81"/>
      <c r="R31" s="79"/>
      <c r="S31" s="79"/>
      <c r="T31" s="77"/>
      <c r="U31" s="24"/>
      <c r="V31" s="24"/>
      <c r="W31" s="24"/>
      <c r="X31" s="24"/>
      <c r="Y31" s="24"/>
      <c r="Z31" s="47"/>
      <c r="AA31" s="23"/>
      <c r="AB31" s="23"/>
      <c r="BC31" s="58"/>
      <c r="BK31" s="59" t="e">
        <f t="shared" si="1"/>
        <v>#N/A</v>
      </c>
      <c r="BL31" s="59">
        <v>27</v>
      </c>
      <c r="BM31" s="1">
        <v>632</v>
      </c>
      <c r="BN31" s="1" t="s">
        <v>862</v>
      </c>
      <c r="BO31" s="64" t="s">
        <v>255</v>
      </c>
      <c r="BP31" s="64" t="s">
        <v>256</v>
      </c>
      <c r="BQ31" s="59"/>
      <c r="BR31" s="61" t="e">
        <f>IF(VLOOKUP($D$1,ورقة4!$A$1:$AX$14708,MATCH('إختيار المقررات'!BM31,ورقة4!$A$1:$AX$1,0),0)=0,"",VLOOKUP($D$1,ورقة4!$A$1:$AX$14708,MATCH('إختيار المقررات'!BM31,ورقة4!$A$1:$AX$1,0),0))</f>
        <v>#N/A</v>
      </c>
      <c r="BS31" s="55"/>
      <c r="BT31" s="59" t="e">
        <f t="shared" si="17"/>
        <v>#N/A</v>
      </c>
      <c r="BX31" s="59"/>
      <c r="BY31" s="59"/>
    </row>
    <row r="32" spans="1:79" ht="17.25" thickTop="1" thickBot="1" x14ac:dyDescent="0.25">
      <c r="A32" s="62" t="e">
        <f>IF(VLOOKUP(D1,ورقة2!A2:W6905,23,0)="م",6,"")</f>
        <v>#N/A</v>
      </c>
      <c r="B32" s="63"/>
      <c r="C32" s="35"/>
      <c r="D32" s="36"/>
      <c r="E32" s="36"/>
      <c r="F32" s="36"/>
      <c r="G32" s="63" t="str">
        <f t="shared" si="6"/>
        <v/>
      </c>
      <c r="H32" s="63" t="str">
        <f t="shared" si="3"/>
        <v/>
      </c>
      <c r="I32" s="68" t="b">
        <f t="shared" si="7"/>
        <v>0</v>
      </c>
      <c r="J32" s="37"/>
      <c r="BC32" s="58"/>
      <c r="BK32" s="59" t="e">
        <f t="shared" si="1"/>
        <v>#N/A</v>
      </c>
      <c r="BL32" s="56">
        <v>28</v>
      </c>
      <c r="BM32" s="1">
        <v>633</v>
      </c>
      <c r="BN32" s="1" t="s">
        <v>863</v>
      </c>
      <c r="BO32" s="64" t="s">
        <v>255</v>
      </c>
      <c r="BP32" s="64" t="s">
        <v>256</v>
      </c>
      <c r="BQ32" s="59" t="str">
        <f>IFERROR(VLOOKUP(BN32,$K$9:$T$21,10,0),"")</f>
        <v/>
      </c>
      <c r="BR32" s="61" t="e">
        <f>IF(VLOOKUP($D$1,ورقة4!$A$1:$AX$14708,MATCH('إختيار المقررات'!BM32,ورقة4!$A$1:$AX$1,0),0)=0,"",VLOOKUP($D$1,ورقة4!$A$1:$AX$14708,MATCH('إختيار المقررات'!BM32,ورقة4!$A$1:$AX$1,0),0))</f>
        <v>#N/A</v>
      </c>
      <c r="BS32" s="55"/>
      <c r="BT32" s="59" t="e">
        <f t="shared" si="17"/>
        <v>#N/A</v>
      </c>
      <c r="BX32" s="59"/>
      <c r="BY32" s="59"/>
    </row>
    <row r="33" spans="2:77" ht="17.25" thickTop="1" thickBot="1" x14ac:dyDescent="0.25">
      <c r="C33" s="124"/>
      <c r="D33" s="125"/>
      <c r="E33" s="125"/>
      <c r="F33" s="125"/>
      <c r="G33" s="125"/>
      <c r="J33" s="37"/>
      <c r="BC33" s="58"/>
      <c r="BK33" s="59" t="str">
        <f t="shared" si="1"/>
        <v/>
      </c>
      <c r="BL33" s="59">
        <v>29</v>
      </c>
      <c r="BM33" s="21"/>
      <c r="BN33" s="59" t="s">
        <v>262</v>
      </c>
      <c r="BQ33" s="59" t="str">
        <f>IFERROR(VLOOKUP(BN33,$K$9:$T$21,10,0),"")</f>
        <v/>
      </c>
      <c r="BR33" s="67"/>
      <c r="BS33" s="59"/>
      <c r="BT33" s="59" t="e">
        <f>IF(AND(BT34="",BT35="",BT36="",BT37="",BT38="",BT39=""),"",BL33)</f>
        <v>#N/A</v>
      </c>
      <c r="BX33" s="59"/>
      <c r="BY33" s="59"/>
    </row>
    <row r="34" spans="2:77" ht="17.25" thickTop="1" thickBot="1" x14ac:dyDescent="0.25">
      <c r="C34" s="124"/>
      <c r="D34" s="125"/>
      <c r="E34" s="125"/>
      <c r="F34" s="125"/>
      <c r="G34" s="125"/>
      <c r="J34" s="37"/>
      <c r="L34" s="35"/>
      <c r="M34" s="36"/>
      <c r="N34" s="36"/>
      <c r="O34" s="36"/>
      <c r="BC34" s="58"/>
      <c r="BK34" s="59" t="e">
        <f t="shared" si="1"/>
        <v>#N/A</v>
      </c>
      <c r="BL34" s="56">
        <v>30</v>
      </c>
      <c r="BM34" s="1">
        <v>640</v>
      </c>
      <c r="BN34" s="1" t="s">
        <v>864</v>
      </c>
      <c r="BO34" s="64" t="s">
        <v>257</v>
      </c>
      <c r="BP34" s="64" t="s">
        <v>254</v>
      </c>
      <c r="BQ34" s="59" t="str">
        <f>IFERROR(VLOOKUP(BN34,$K$9:$T$21,10,0),"")</f>
        <v/>
      </c>
      <c r="BR34" s="61" t="e">
        <f>IF(VLOOKUP($D$1,ورقة4!$A$1:$AX$14708,MATCH('إختيار المقررات'!BM34,ورقة4!$A$1:$AX$1,0),0)=0,"",VLOOKUP($D$1,ورقة4!$A$1:$AX$14708,MATCH('إختيار المقررات'!BM34,ورقة4!$A$1:$AX$1,0),0))</f>
        <v>#N/A</v>
      </c>
      <c r="BS34" s="55"/>
      <c r="BT34" s="59" t="e">
        <f t="shared" si="17"/>
        <v>#N/A</v>
      </c>
      <c r="BX34" s="59"/>
      <c r="BY34" s="59"/>
    </row>
    <row r="35" spans="2:77" ht="17.25" thickTop="1" thickBot="1" x14ac:dyDescent="0.25">
      <c r="C35" s="125"/>
      <c r="D35" s="125"/>
      <c r="E35" s="125"/>
      <c r="F35" s="125"/>
      <c r="G35" s="125"/>
      <c r="J35" s="37"/>
      <c r="BC35" s="58"/>
      <c r="BK35" s="59" t="e">
        <f t="shared" si="1"/>
        <v>#N/A</v>
      </c>
      <c r="BL35" s="59">
        <v>31</v>
      </c>
      <c r="BM35" s="1">
        <v>641</v>
      </c>
      <c r="BN35" s="1" t="s">
        <v>865</v>
      </c>
      <c r="BO35" s="64" t="s">
        <v>257</v>
      </c>
      <c r="BP35" s="64" t="s">
        <v>254</v>
      </c>
      <c r="BQ35" s="59" t="str">
        <f>IFERROR(VLOOKUP(BN35,$K$9:$T$21,10,0),"")</f>
        <v/>
      </c>
      <c r="BR35" s="61" t="e">
        <f>IF(VLOOKUP($D$1,ورقة4!$A$1:$AX$14708,MATCH('إختيار المقررات'!BM35,ورقة4!$A$1:$AX$1,0),0)=0,"",VLOOKUP($D$1,ورقة4!$A$1:$AX$14708,MATCH('إختيار المقررات'!BM35,ورقة4!$A$1:$AX$1,0),0))</f>
        <v>#N/A</v>
      </c>
      <c r="BS35" s="55"/>
      <c r="BT35" s="59" t="e">
        <f t="shared" si="17"/>
        <v>#N/A</v>
      </c>
      <c r="BX35" s="59"/>
      <c r="BY35" s="59"/>
    </row>
    <row r="36" spans="2:77" ht="17.25" thickTop="1" thickBot="1" x14ac:dyDescent="0.3">
      <c r="B36" s="123"/>
      <c r="C36" s="123"/>
      <c r="D36" s="123"/>
      <c r="E36" s="123"/>
      <c r="F36" s="123"/>
      <c r="G36" s="123"/>
      <c r="H36" s="123"/>
      <c r="I36" s="28"/>
      <c r="J36" s="28"/>
      <c r="K36" s="28"/>
      <c r="L36" s="28"/>
      <c r="M36" s="28"/>
      <c r="N36" s="28"/>
      <c r="O36" s="28"/>
      <c r="P36" s="28"/>
      <c r="Q36" s="28"/>
      <c r="BC36" s="58"/>
      <c r="BK36" s="59" t="e">
        <f t="shared" si="1"/>
        <v>#N/A</v>
      </c>
      <c r="BL36" s="56">
        <v>32</v>
      </c>
      <c r="BM36" s="1">
        <v>642</v>
      </c>
      <c r="BN36" s="1" t="s">
        <v>866</v>
      </c>
      <c r="BO36" s="64" t="s">
        <v>257</v>
      </c>
      <c r="BP36" s="64" t="s">
        <v>254</v>
      </c>
      <c r="BQ36" s="59" t="str">
        <f>IFERROR(VLOOKUP(BN36,$K$9:$T$21,10,0),"")</f>
        <v/>
      </c>
      <c r="BR36" s="61" t="e">
        <f>IF(VLOOKUP($D$1,ورقة4!$A$1:$AX$14708,MATCH('إختيار المقررات'!BM36,ورقة4!$A$1:$AX$1,0),0)=0,"",VLOOKUP($D$1,ورقة4!$A$1:$AX$14708,MATCH('إختيار المقررات'!BM36,ورقة4!$A$1:$AX$1,0),0))</f>
        <v>#N/A</v>
      </c>
      <c r="BS36" s="55"/>
      <c r="BT36" s="59" t="e">
        <f t="shared" si="17"/>
        <v>#N/A</v>
      </c>
      <c r="BX36" s="59"/>
      <c r="BY36" s="59"/>
    </row>
    <row r="37" spans="2:77" ht="17.25" thickTop="1" thickBot="1" x14ac:dyDescent="0.3">
      <c r="B37" s="123"/>
      <c r="C37" s="123"/>
      <c r="D37" s="123"/>
      <c r="E37" s="123"/>
      <c r="F37" s="123"/>
      <c r="G37" s="123"/>
      <c r="H37" s="123"/>
      <c r="I37" s="28"/>
      <c r="J37" s="28"/>
      <c r="K37" s="28"/>
      <c r="L37" s="28"/>
      <c r="M37" s="28"/>
      <c r="N37" s="28"/>
      <c r="O37" s="28"/>
      <c r="P37" s="28"/>
      <c r="Q37" s="28"/>
      <c r="BC37" s="58"/>
      <c r="BK37" s="59" t="e">
        <f t="shared" si="1"/>
        <v>#N/A</v>
      </c>
      <c r="BL37" s="59">
        <v>33</v>
      </c>
      <c r="BM37" s="1">
        <v>643</v>
      </c>
      <c r="BN37" s="1" t="s">
        <v>867</v>
      </c>
      <c r="BO37" s="64" t="s">
        <v>257</v>
      </c>
      <c r="BP37" s="64" t="s">
        <v>254</v>
      </c>
      <c r="BQ37" s="59"/>
      <c r="BR37" s="61" t="e">
        <f>IF(VLOOKUP($D$1,ورقة4!$A$1:$AX$14708,MATCH('إختيار المقررات'!BM37,ورقة4!$A$1:$AX$1,0),0)=0,"",VLOOKUP($D$1,ورقة4!$A$1:$AX$14708,MATCH('إختيار المقررات'!BM37,ورقة4!$A$1:$AX$1,0),0))</f>
        <v>#N/A</v>
      </c>
      <c r="BS37" s="55"/>
      <c r="BT37" s="59" t="e">
        <f t="shared" si="17"/>
        <v>#N/A</v>
      </c>
      <c r="BX37" s="59"/>
      <c r="BY37" s="59"/>
    </row>
    <row r="38" spans="2:77" ht="17.25" thickTop="1" thickBot="1" x14ac:dyDescent="0.25">
      <c r="C38" s="124"/>
      <c r="D38" s="125"/>
      <c r="E38" s="125"/>
      <c r="F38" s="125"/>
      <c r="G38" s="125"/>
      <c r="J38" s="37"/>
      <c r="L38" s="35"/>
      <c r="M38" s="36"/>
      <c r="N38" s="36"/>
      <c r="O38" s="36"/>
      <c r="BC38" s="58"/>
      <c r="BK38" s="59" t="e">
        <f t="shared" si="1"/>
        <v>#N/A</v>
      </c>
      <c r="BL38" s="56">
        <v>34</v>
      </c>
      <c r="BM38" s="1">
        <v>644</v>
      </c>
      <c r="BN38" s="1" t="s">
        <v>868</v>
      </c>
      <c r="BO38" s="64" t="s">
        <v>257</v>
      </c>
      <c r="BP38" s="64" t="s">
        <v>254</v>
      </c>
      <c r="BQ38" s="59" t="str">
        <f>IFERROR(VLOOKUP(BN38,$K$9:$T$21,10,0),"")</f>
        <v/>
      </c>
      <c r="BR38" s="61" t="e">
        <f>IF(VLOOKUP($D$1,ورقة4!$A$1:$AX$14708,MATCH('إختيار المقررات'!BM38,ورقة4!$A$1:$AX$1,0),0)=0,"",VLOOKUP($D$1,ورقة4!$A$1:$AX$14708,MATCH('إختيار المقررات'!BM38,ورقة4!$A$1:$AX$1,0),0))</f>
        <v>#N/A</v>
      </c>
      <c r="BS38" s="55"/>
      <c r="BT38" s="59" t="e">
        <f t="shared" si="17"/>
        <v>#N/A</v>
      </c>
      <c r="BX38" s="59"/>
      <c r="BY38" s="59"/>
    </row>
    <row r="39" spans="2:77" ht="17.25" thickTop="1" thickBot="1" x14ac:dyDescent="0.25">
      <c r="C39" s="124"/>
      <c r="D39" s="125"/>
      <c r="E39" s="125"/>
      <c r="F39" s="125"/>
      <c r="G39" s="125"/>
      <c r="J39" s="37"/>
      <c r="L39" s="35"/>
      <c r="M39" s="36"/>
      <c r="N39" s="36"/>
      <c r="O39" s="36"/>
      <c r="BC39" s="58"/>
      <c r="BK39" s="59" t="e">
        <f t="shared" si="1"/>
        <v>#N/A</v>
      </c>
      <c r="BL39" s="59">
        <v>35</v>
      </c>
      <c r="BM39" s="1">
        <v>645</v>
      </c>
      <c r="BN39" s="1" t="s">
        <v>869</v>
      </c>
      <c r="BO39" s="64" t="s">
        <v>257</v>
      </c>
      <c r="BP39" s="64" t="s">
        <v>254</v>
      </c>
      <c r="BQ39" s="59" t="str">
        <f>IFERROR(VLOOKUP(BN39,$K$9:$T$21,10,0),"")</f>
        <v/>
      </c>
      <c r="BR39" s="61" t="e">
        <f>IF(VLOOKUP($D$1,ورقة4!$A$1:$AX$14708,MATCH('إختيار المقررات'!BM39,ورقة4!$A$1:$AX$1,0),0)=0,"",VLOOKUP($D$1,ورقة4!$A$1:$AX$14708,MATCH('إختيار المقررات'!BM39,ورقة4!$A$1:$AX$1,0),0))</f>
        <v>#N/A</v>
      </c>
      <c r="BS39" s="55"/>
      <c r="BT39" s="59" t="e">
        <f t="shared" si="17"/>
        <v>#N/A</v>
      </c>
      <c r="BU39" s="56"/>
      <c r="BV39" s="56"/>
      <c r="BX39" s="59"/>
      <c r="BY39" s="59"/>
    </row>
    <row r="40" spans="2:77" ht="17.25" thickTop="1" thickBot="1" x14ac:dyDescent="0.25">
      <c r="C40" s="124"/>
      <c r="D40" s="125"/>
      <c r="E40" s="125"/>
      <c r="F40" s="125"/>
      <c r="G40" s="125"/>
      <c r="J40" s="37"/>
      <c r="L40" s="35"/>
      <c r="M40" s="36"/>
      <c r="N40" s="36"/>
      <c r="O40" s="36"/>
      <c r="BC40" s="58"/>
      <c r="BK40" s="59" t="str">
        <f t="shared" si="1"/>
        <v/>
      </c>
      <c r="BL40" s="56">
        <v>36</v>
      </c>
      <c r="BM40" s="21"/>
      <c r="BN40" s="59" t="s">
        <v>263</v>
      </c>
      <c r="BQ40" s="59" t="str">
        <f>IFERROR(VLOOKUP(BN40,$K$9:$T$21,10,0),"")</f>
        <v/>
      </c>
      <c r="BR40" s="65"/>
      <c r="BS40" s="59"/>
      <c r="BT40" s="59" t="e">
        <f>IF(AND(BT41="",BT42="",BT43="",BT44="",BT45="",BT46=""),"",BL40)</f>
        <v>#N/A</v>
      </c>
      <c r="BX40" s="59"/>
      <c r="BY40" s="59"/>
    </row>
    <row r="41" spans="2:77" ht="17.25" thickTop="1" thickBot="1" x14ac:dyDescent="0.25">
      <c r="C41" s="124"/>
      <c r="D41" s="125"/>
      <c r="E41" s="125"/>
      <c r="F41" s="125"/>
      <c r="G41" s="125"/>
      <c r="J41" s="37"/>
      <c r="L41" s="35"/>
      <c r="M41" s="36"/>
      <c r="N41" s="36"/>
      <c r="O41" s="36"/>
      <c r="BC41" s="58"/>
      <c r="BK41" s="59" t="e">
        <f t="shared" si="1"/>
        <v>#N/A</v>
      </c>
      <c r="BL41" s="59">
        <v>37</v>
      </c>
      <c r="BM41" s="1">
        <v>646</v>
      </c>
      <c r="BN41" s="1" t="s">
        <v>870</v>
      </c>
      <c r="BO41" s="64" t="s">
        <v>257</v>
      </c>
      <c r="BP41" s="64" t="s">
        <v>256</v>
      </c>
      <c r="BQ41" s="59" t="str">
        <f>IFERROR(VLOOKUP(BN41,$K$9:$T$21,10,0),"")</f>
        <v/>
      </c>
      <c r="BR41" s="61" t="e">
        <f>IF(VLOOKUP($D$1,ورقة4!$A$1:$AX$14708,MATCH('إختيار المقررات'!BM41,ورقة4!$A$1:$AX$1,0),0)=0,"",VLOOKUP($D$1,ورقة4!$A$1:$AX$14708,MATCH('إختيار المقررات'!BM41,ورقة4!$A$1:$AX$1,0),0))</f>
        <v>#N/A</v>
      </c>
      <c r="BS41" s="55"/>
      <c r="BT41" s="59" t="e">
        <f t="shared" ref="BT41:BT46" si="18">IF(BR41="","",BL41)</f>
        <v>#N/A</v>
      </c>
      <c r="BX41" s="59"/>
      <c r="BY41" s="59"/>
    </row>
    <row r="42" spans="2:77" ht="17.25" thickTop="1" thickBot="1" x14ac:dyDescent="0.25">
      <c r="C42" s="124"/>
      <c r="D42" s="125"/>
      <c r="E42" s="125"/>
      <c r="F42" s="125"/>
      <c r="G42" s="125"/>
      <c r="J42" s="37"/>
      <c r="L42" s="35"/>
      <c r="M42" s="36"/>
      <c r="N42" s="36"/>
      <c r="O42" s="36"/>
      <c r="BC42" s="58"/>
      <c r="BK42" s="59" t="e">
        <f t="shared" si="1"/>
        <v>#N/A</v>
      </c>
      <c r="BL42" s="56">
        <v>38</v>
      </c>
      <c r="BM42" s="1">
        <v>647</v>
      </c>
      <c r="BN42" s="1" t="s">
        <v>871</v>
      </c>
      <c r="BO42" s="64" t="s">
        <v>257</v>
      </c>
      <c r="BP42" s="64" t="s">
        <v>256</v>
      </c>
      <c r="BQ42" s="59" t="str">
        <f>IFERROR(VLOOKUP(BN42,$K$9:$T$21,10,0),"")</f>
        <v/>
      </c>
      <c r="BR42" s="61" t="e">
        <f>IF(VLOOKUP($D$1,ورقة4!$A$1:$AX$14708,MATCH('إختيار المقررات'!BM42,ورقة4!$A$1:$AX$1,0),0)=0,"",VLOOKUP($D$1,ورقة4!$A$1:$AX$14708,MATCH('إختيار المقررات'!BM42,ورقة4!$A$1:$AX$1,0),0))</f>
        <v>#N/A</v>
      </c>
      <c r="BS42" s="55"/>
      <c r="BT42" s="59" t="e">
        <f t="shared" si="18"/>
        <v>#N/A</v>
      </c>
      <c r="BX42" s="59"/>
      <c r="BY42" s="59"/>
    </row>
    <row r="43" spans="2:77" ht="17.25" thickTop="1" thickBot="1" x14ac:dyDescent="0.25">
      <c r="C43" s="124"/>
      <c r="D43" s="125"/>
      <c r="E43" s="125"/>
      <c r="F43" s="125"/>
      <c r="G43" s="125"/>
      <c r="J43" s="37"/>
      <c r="L43" s="35"/>
      <c r="M43" s="36"/>
      <c r="N43" s="36"/>
      <c r="O43" s="36"/>
      <c r="BC43" s="58"/>
      <c r="BK43" s="59" t="e">
        <f t="shared" si="1"/>
        <v>#N/A</v>
      </c>
      <c r="BL43" s="59">
        <v>39</v>
      </c>
      <c r="BM43" s="1">
        <v>648</v>
      </c>
      <c r="BN43" s="1" t="s">
        <v>872</v>
      </c>
      <c r="BO43" s="64" t="s">
        <v>257</v>
      </c>
      <c r="BP43" s="64" t="s">
        <v>256</v>
      </c>
      <c r="BR43" s="61" t="e">
        <f>IF(VLOOKUP($D$1,ورقة4!$A$1:$AX$14708,MATCH('إختيار المقررات'!BM43,ورقة4!$A$1:$AX$1,0),0)=0,"",VLOOKUP($D$1,ورقة4!$A$1:$AX$14708,MATCH('إختيار المقررات'!BM43,ورقة4!$A$1:$AX$1,0),0))</f>
        <v>#N/A</v>
      </c>
      <c r="BS43" s="55"/>
      <c r="BT43" s="59" t="e">
        <f t="shared" si="18"/>
        <v>#N/A</v>
      </c>
      <c r="BY43" s="59"/>
    </row>
    <row r="44" spans="2:77" ht="17.25" thickTop="1" thickBot="1" x14ac:dyDescent="0.25">
      <c r="B44" s="125"/>
      <c r="C44" s="125"/>
      <c r="D44" s="125"/>
      <c r="E44" s="126"/>
      <c r="H44" s="127"/>
      <c r="I44" s="23"/>
      <c r="J44" s="23"/>
      <c r="K44" s="23"/>
      <c r="L44" s="38"/>
      <c r="M44" s="38"/>
      <c r="N44" s="39"/>
      <c r="O44" s="39"/>
      <c r="P44" s="39"/>
      <c r="Q44" s="39"/>
      <c r="BC44" s="58"/>
      <c r="BK44" s="59" t="e">
        <f t="shared" si="1"/>
        <v>#N/A</v>
      </c>
      <c r="BL44" s="56">
        <v>40</v>
      </c>
      <c r="BM44" s="1">
        <v>649</v>
      </c>
      <c r="BN44" s="1" t="s">
        <v>873</v>
      </c>
      <c r="BO44" s="64" t="s">
        <v>257</v>
      </c>
      <c r="BP44" s="64" t="s">
        <v>256</v>
      </c>
      <c r="BQ44" s="59" t="str">
        <f>IFERROR(VLOOKUP(BN44,$K$9:$T$21,10,0),"")</f>
        <v/>
      </c>
      <c r="BR44" s="61" t="e">
        <f>IF(VLOOKUP($D$1,ورقة4!$A$1:$AX$14708,MATCH('إختيار المقررات'!BM44,ورقة4!$A$1:$AX$1,0),0)=0,"",VLOOKUP($D$1,ورقة4!$A$1:$AX$14708,MATCH('إختيار المقررات'!BM44,ورقة4!$A$1:$AX$1,0),0))</f>
        <v>#N/A</v>
      </c>
      <c r="BS44" s="55"/>
      <c r="BT44" s="59" t="e">
        <f t="shared" si="18"/>
        <v>#N/A</v>
      </c>
      <c r="BY44" s="59"/>
    </row>
    <row r="45" spans="2:77" ht="19.5" thickTop="1" thickBot="1" x14ac:dyDescent="0.25">
      <c r="B45" s="128"/>
      <c r="C45" s="128"/>
      <c r="D45" s="125"/>
      <c r="E45" s="125"/>
      <c r="F45" s="125"/>
      <c r="H45" s="127"/>
      <c r="I45" s="23"/>
      <c r="J45" s="23"/>
      <c r="K45" s="23"/>
      <c r="L45" s="38"/>
      <c r="M45" s="38"/>
      <c r="N45" s="39"/>
      <c r="O45" s="39"/>
      <c r="P45" s="39"/>
      <c r="Q45" s="39"/>
      <c r="BC45" s="58"/>
      <c r="BK45" s="59" t="e">
        <f t="shared" si="1"/>
        <v>#N/A</v>
      </c>
      <c r="BL45" s="59">
        <v>41</v>
      </c>
      <c r="BM45" s="1">
        <v>650</v>
      </c>
      <c r="BN45" s="1" t="s">
        <v>874</v>
      </c>
      <c r="BO45" s="64" t="s">
        <v>257</v>
      </c>
      <c r="BP45" s="64" t="s">
        <v>256</v>
      </c>
      <c r="BQ45" s="59" t="str">
        <f>IFERROR(VLOOKUP(BN45,$K$9:$T$21,10,0),"")</f>
        <v/>
      </c>
      <c r="BR45" s="61" t="e">
        <f>IF(VLOOKUP($D$1,ورقة4!$A$1:$AX$14708,MATCH('إختيار المقررات'!BM45,ورقة4!$A$1:$AX$1,0),0)=0,"",VLOOKUP($D$1,ورقة4!$A$1:$AX$14708,MATCH('إختيار المقررات'!BM45,ورقة4!$A$1:$AX$1,0),0))</f>
        <v>#N/A</v>
      </c>
      <c r="BS45" s="55"/>
      <c r="BT45" s="59" t="e">
        <f t="shared" si="18"/>
        <v>#N/A</v>
      </c>
      <c r="BY45" s="59"/>
    </row>
    <row r="46" spans="2:77" ht="19.5" thickTop="1" thickBot="1" x14ac:dyDescent="0.25">
      <c r="B46" s="129"/>
      <c r="C46" s="129"/>
      <c r="D46" s="129"/>
      <c r="E46" s="129"/>
      <c r="F46" s="129"/>
      <c r="G46" s="130"/>
      <c r="H46" s="128"/>
      <c r="I46" s="40"/>
      <c r="J46" s="40"/>
      <c r="K46" s="40"/>
      <c r="L46" s="36"/>
      <c r="M46" s="36"/>
      <c r="N46" s="39"/>
      <c r="O46" s="39"/>
      <c r="P46" s="39"/>
      <c r="Q46" s="39"/>
      <c r="BC46" s="58"/>
      <c r="BK46" s="59" t="e">
        <f t="shared" si="1"/>
        <v>#N/A</v>
      </c>
      <c r="BL46" s="56">
        <v>42</v>
      </c>
      <c r="BM46" s="1">
        <v>651</v>
      </c>
      <c r="BN46" s="1" t="s">
        <v>875</v>
      </c>
      <c r="BO46" s="64" t="s">
        <v>257</v>
      </c>
      <c r="BP46" s="64" t="s">
        <v>256</v>
      </c>
      <c r="BQ46" s="59" t="str">
        <f>IFERROR(VLOOKUP(BN46,$K$9:$T$21,10,0),"")</f>
        <v/>
      </c>
      <c r="BR46" s="61" t="e">
        <f>IF(VLOOKUP($D$1,ورقة4!$A$1:$AX$14708,MATCH('إختيار المقررات'!BM46,ورقة4!$A$1:$AX$1,0),0)=0,"",VLOOKUP($D$1,ورقة4!$A$1:$AX$14708,MATCH('إختيار المقررات'!BM46,ورقة4!$A$1:$AX$1,0),0))</f>
        <v>#N/A</v>
      </c>
      <c r="BS46" s="55"/>
      <c r="BT46" s="59" t="e">
        <f t="shared" si="18"/>
        <v>#N/A</v>
      </c>
      <c r="BU46" s="56"/>
      <c r="BV46" s="56"/>
      <c r="BY46" s="59"/>
    </row>
    <row r="47" spans="2:77" ht="17.25" thickTop="1" thickBot="1" x14ac:dyDescent="0.25">
      <c r="B47" s="125"/>
      <c r="C47" s="125"/>
      <c r="D47" s="125"/>
      <c r="G47" s="125"/>
      <c r="H47" s="125"/>
      <c r="I47" s="36"/>
      <c r="J47" s="36"/>
      <c r="K47" s="36"/>
      <c r="L47" s="36"/>
      <c r="M47" s="42"/>
      <c r="N47" s="39"/>
      <c r="O47" s="39"/>
      <c r="P47" s="39"/>
      <c r="Q47" s="39"/>
      <c r="BC47" s="58"/>
      <c r="BK47" s="59" t="str">
        <f t="shared" si="1"/>
        <v/>
      </c>
      <c r="BL47" s="59">
        <v>43</v>
      </c>
      <c r="BM47" s="21"/>
      <c r="BN47" s="59" t="s">
        <v>530</v>
      </c>
      <c r="BQ47" s="59" t="str">
        <f>IFERROR(VLOOKUP(BN47,$K$9:$T$21,10,0),"")</f>
        <v/>
      </c>
      <c r="BR47" s="65"/>
      <c r="BS47" s="59"/>
      <c r="BT47" s="59" t="e">
        <f>IF(AND(BT48="",BT49="",BT50="",BT51="",BT52="",BT53=""),"",BL47)</f>
        <v>#N/A</v>
      </c>
      <c r="BY47" s="59"/>
    </row>
    <row r="48" spans="2:77" ht="19.5" thickTop="1" thickBot="1" x14ac:dyDescent="0.25">
      <c r="B48" s="128"/>
      <c r="C48" s="130"/>
      <c r="D48" s="130"/>
      <c r="E48" s="130"/>
      <c r="F48" s="130"/>
      <c r="G48" s="125"/>
      <c r="H48" s="125"/>
      <c r="I48" s="36"/>
      <c r="J48" s="36"/>
      <c r="K48" s="36"/>
      <c r="L48" s="36"/>
      <c r="M48" s="38"/>
      <c r="N48" s="38"/>
      <c r="O48" s="43"/>
      <c r="P48" s="43"/>
      <c r="Q48" s="43"/>
      <c r="BC48" s="58"/>
      <c r="BK48" s="59" t="e">
        <f t="shared" si="1"/>
        <v>#N/A</v>
      </c>
      <c r="BL48" s="56">
        <v>44</v>
      </c>
      <c r="BM48" s="1">
        <v>660</v>
      </c>
      <c r="BN48" s="1" t="s">
        <v>876</v>
      </c>
      <c r="BO48" s="64" t="s">
        <v>889</v>
      </c>
      <c r="BP48" s="64" t="s">
        <v>254</v>
      </c>
      <c r="BQ48" s="59" t="str">
        <f>IFERROR(VLOOKUP(BN48,$K$9:$T$21,10,0),"")</f>
        <v/>
      </c>
      <c r="BR48" s="61" t="e">
        <f>IF(VLOOKUP($D$1,ورقة4!$A$1:$AX$14708,MATCH('إختيار المقررات'!BM48,ورقة4!$A$1:$AX$1,0),0)=0,"",VLOOKUP($D$1,ورقة4!$A$1:$AX$14708,MATCH('إختيار المقررات'!BM48,ورقة4!$A$1:$AX$1,0),0))</f>
        <v>#N/A</v>
      </c>
      <c r="BS48" s="55"/>
      <c r="BT48" s="59" t="e">
        <f t="shared" ref="BT48:BT53" si="19">IF(BR48="","",BL48)</f>
        <v>#N/A</v>
      </c>
      <c r="BY48" s="59"/>
    </row>
    <row r="49" spans="1:77" ht="17.25" thickTop="1" thickBot="1" x14ac:dyDescent="0.25">
      <c r="A49" s="21">
        <v>1</v>
      </c>
      <c r="B49" s="21" t="s">
        <v>837</v>
      </c>
      <c r="BC49" s="58"/>
      <c r="BK49" s="59" t="e">
        <f t="shared" si="1"/>
        <v>#N/A</v>
      </c>
      <c r="BL49" s="59">
        <v>45</v>
      </c>
      <c r="BM49" s="1">
        <v>661</v>
      </c>
      <c r="BN49" s="1" t="s">
        <v>877</v>
      </c>
      <c r="BO49" s="64" t="s">
        <v>889</v>
      </c>
      <c r="BP49" s="64" t="s">
        <v>254</v>
      </c>
      <c r="BR49" s="61" t="e">
        <f>IF(VLOOKUP($D$1,ورقة4!$A$1:$AX$14708,MATCH('إختيار المقررات'!BM49,ورقة4!$A$1:$AX$1,0),0)=0,"",VLOOKUP($D$1,ورقة4!$A$1:$AX$14708,MATCH('إختيار المقررات'!BM49,ورقة4!$A$1:$AX$1,0),0))</f>
        <v>#N/A</v>
      </c>
      <c r="BS49" s="55"/>
      <c r="BT49" s="59" t="e">
        <f t="shared" si="19"/>
        <v>#N/A</v>
      </c>
      <c r="BY49" s="59"/>
    </row>
    <row r="50" spans="1:77" ht="17.25" thickTop="1" thickBot="1" x14ac:dyDescent="0.25">
      <c r="A50" s="21">
        <v>2</v>
      </c>
      <c r="B50" s="21" t="s">
        <v>838</v>
      </c>
      <c r="C50" s="131"/>
      <c r="D50" s="131"/>
      <c r="E50" s="131"/>
      <c r="F50" s="131"/>
      <c r="G50" s="131"/>
      <c r="H50" s="131"/>
      <c r="I50" s="44"/>
      <c r="J50" s="44"/>
      <c r="K50" s="44"/>
      <c r="L50" s="44"/>
      <c r="M50" s="44"/>
      <c r="N50" s="44"/>
      <c r="O50" s="44"/>
      <c r="P50" s="44"/>
      <c r="Q50" s="44"/>
      <c r="BC50" s="58"/>
      <c r="BK50" s="59" t="e">
        <f t="shared" si="1"/>
        <v>#N/A</v>
      </c>
      <c r="BL50" s="56">
        <v>46</v>
      </c>
      <c r="BM50" s="1">
        <v>662</v>
      </c>
      <c r="BN50" s="1" t="s">
        <v>878</v>
      </c>
      <c r="BO50" s="64" t="s">
        <v>889</v>
      </c>
      <c r="BP50" s="64" t="s">
        <v>254</v>
      </c>
      <c r="BQ50" s="59" t="str">
        <f>IFERROR(VLOOKUP(BN50,$K$9:$T$21,10,0),"")</f>
        <v/>
      </c>
      <c r="BR50" s="61" t="e">
        <f>IF(VLOOKUP($D$1,ورقة4!$A$1:$AX$14708,MATCH('إختيار المقررات'!BM50,ورقة4!$A$1:$AX$1,0),0)=0,"",VLOOKUP($D$1,ورقة4!$A$1:$AX$14708,MATCH('إختيار المقررات'!BM50,ورقة4!$A$1:$AX$1,0),0))</f>
        <v>#N/A</v>
      </c>
      <c r="BS50" s="55"/>
      <c r="BT50" s="59" t="e">
        <f t="shared" si="19"/>
        <v>#N/A</v>
      </c>
      <c r="BY50" s="59"/>
    </row>
    <row r="51" spans="1:77" ht="17.25" thickTop="1" thickBot="1" x14ac:dyDescent="0.25">
      <c r="A51" s="21">
        <v>3</v>
      </c>
      <c r="B51" s="21" t="s">
        <v>839</v>
      </c>
      <c r="C51" s="131"/>
      <c r="D51" s="131"/>
      <c r="E51" s="131"/>
      <c r="F51" s="131"/>
      <c r="G51" s="131"/>
      <c r="H51" s="131"/>
      <c r="I51" s="44"/>
      <c r="J51" s="44"/>
      <c r="K51" s="44"/>
      <c r="L51" s="44"/>
      <c r="M51" s="44"/>
      <c r="N51" s="44"/>
      <c r="O51" s="44"/>
      <c r="P51" s="44"/>
      <c r="Q51" s="44"/>
      <c r="BC51" s="58"/>
      <c r="BK51" s="59" t="e">
        <f t="shared" si="1"/>
        <v>#N/A</v>
      </c>
      <c r="BL51" s="59">
        <v>47</v>
      </c>
      <c r="BM51" s="1">
        <v>663</v>
      </c>
      <c r="BN51" s="1" t="s">
        <v>879</v>
      </c>
      <c r="BO51" s="64" t="s">
        <v>889</v>
      </c>
      <c r="BP51" s="64" t="s">
        <v>254</v>
      </c>
      <c r="BQ51" s="59" t="str">
        <f>IFERROR(VLOOKUP(BN51,$K$9:$T$21,10,0),"")</f>
        <v/>
      </c>
      <c r="BR51" s="61" t="e">
        <f>IF(VLOOKUP($D$1,ورقة4!$A$1:$AX$14708,MATCH('إختيار المقررات'!BM51,ورقة4!$A$1:$AX$1,0),0)=0,"",VLOOKUP($D$1,ورقة4!$A$1:$AX$14708,MATCH('إختيار المقررات'!BM51,ورقة4!$A$1:$AX$1,0),0))</f>
        <v>#N/A</v>
      </c>
      <c r="BS51" s="55"/>
      <c r="BT51" s="59" t="e">
        <f t="shared" si="19"/>
        <v>#N/A</v>
      </c>
      <c r="BY51" s="59"/>
    </row>
    <row r="52" spans="1:77" ht="19.5" thickTop="1" thickBot="1" x14ac:dyDescent="0.25">
      <c r="A52" s="21">
        <v>4</v>
      </c>
      <c r="B52" s="21" t="s">
        <v>574</v>
      </c>
      <c r="C52" s="132"/>
      <c r="D52" s="132"/>
      <c r="E52" s="132"/>
      <c r="F52" s="132"/>
      <c r="G52" s="132"/>
      <c r="H52" s="133"/>
      <c r="I52" s="29"/>
      <c r="J52" s="29"/>
      <c r="K52" s="40"/>
      <c r="L52" s="40"/>
      <c r="M52" s="29"/>
      <c r="N52" s="29"/>
      <c r="O52" s="45"/>
      <c r="P52" s="45"/>
      <c r="Q52" s="45"/>
      <c r="BC52" s="58"/>
      <c r="BK52" s="59" t="e">
        <f t="shared" si="1"/>
        <v>#N/A</v>
      </c>
      <c r="BL52" s="56">
        <v>48</v>
      </c>
      <c r="BM52" s="1">
        <v>664</v>
      </c>
      <c r="BN52" s="1" t="s">
        <v>880</v>
      </c>
      <c r="BO52" s="64" t="s">
        <v>889</v>
      </c>
      <c r="BP52" s="64" t="s">
        <v>254</v>
      </c>
      <c r="BQ52" s="59" t="str">
        <f>IFERROR(VLOOKUP(BN52,$K$9:$T$21,10,0),"")</f>
        <v/>
      </c>
      <c r="BR52" s="61" t="e">
        <f>IF(VLOOKUP($D$1,ورقة4!$A$1:$AX$14708,MATCH('إختيار المقررات'!BM52,ورقة4!$A$1:$AX$1,0),0)=0,"",VLOOKUP($D$1,ورقة4!$A$1:$AX$14708,MATCH('إختيار المقررات'!BM52,ورقة4!$A$1:$AX$1,0),0))</f>
        <v>#N/A</v>
      </c>
      <c r="BS52" s="55"/>
      <c r="BT52" s="59" t="e">
        <f t="shared" si="19"/>
        <v>#N/A</v>
      </c>
      <c r="BY52" s="59"/>
    </row>
    <row r="53" spans="1:77" ht="17.25" thickTop="1" thickBot="1" x14ac:dyDescent="0.25">
      <c r="A53" s="21">
        <v>5</v>
      </c>
      <c r="B53" s="21" t="s">
        <v>840</v>
      </c>
      <c r="C53" s="133"/>
      <c r="D53" s="133"/>
      <c r="E53" s="133"/>
      <c r="F53" s="133"/>
      <c r="G53" s="133"/>
      <c r="O53" s="29"/>
      <c r="P53" s="29"/>
      <c r="Q53" s="29"/>
      <c r="BC53" s="58"/>
      <c r="BK53" s="59" t="e">
        <f t="shared" si="1"/>
        <v>#N/A</v>
      </c>
      <c r="BL53" s="59">
        <v>49</v>
      </c>
      <c r="BM53" s="1">
        <v>665</v>
      </c>
      <c r="BN53" s="1" t="s">
        <v>881</v>
      </c>
      <c r="BO53" s="64" t="s">
        <v>889</v>
      </c>
      <c r="BP53" s="64" t="s">
        <v>254</v>
      </c>
      <c r="BQ53" s="59" t="str">
        <f>IFERROR(VLOOKUP(BN53,$K$9:$T$21,10,0),"")</f>
        <v/>
      </c>
      <c r="BR53" s="61" t="e">
        <f>IF(VLOOKUP($D$1,ورقة4!$A$1:$AX$14708,MATCH('إختيار المقررات'!BM53,ورقة4!$A$1:$AX$1,0),0)=0,"",VLOOKUP($D$1,ورقة4!$A$1:$AX$14708,MATCH('إختيار المقررات'!BM53,ورقة4!$A$1:$AX$1,0),0))</f>
        <v>#N/A</v>
      </c>
      <c r="BS53" s="55"/>
      <c r="BT53" s="59" t="e">
        <f t="shared" si="19"/>
        <v>#N/A</v>
      </c>
    </row>
    <row r="54" spans="1:77" ht="17.25" thickTop="1" thickBot="1" x14ac:dyDescent="0.25">
      <c r="A54" s="62">
        <v>6</v>
      </c>
      <c r="B54" s="21" t="s">
        <v>2302</v>
      </c>
      <c r="C54" s="126"/>
      <c r="D54" s="126"/>
      <c r="E54" s="126"/>
      <c r="F54" s="126"/>
      <c r="G54" s="126"/>
      <c r="H54" s="126"/>
      <c r="I54" s="74"/>
      <c r="J54" s="74"/>
      <c r="K54" s="74"/>
      <c r="L54" s="74"/>
      <c r="M54" s="74"/>
      <c r="N54" s="74"/>
      <c r="O54" s="74"/>
      <c r="P54" s="74"/>
      <c r="Q54" s="74"/>
      <c r="AV54" s="56"/>
      <c r="AW54" s="56"/>
      <c r="AX54" s="56"/>
      <c r="BA54" s="55"/>
      <c r="BK54" s="59" t="str">
        <f t="shared" si="1"/>
        <v/>
      </c>
      <c r="BL54" s="56">
        <v>50</v>
      </c>
      <c r="BM54" s="21"/>
      <c r="BN54" s="59" t="s">
        <v>531</v>
      </c>
      <c r="BQ54" s="59" t="str">
        <f>IFERROR(VLOOKUP(BN54,$K$9:$T$21,10,0),"")</f>
        <v/>
      </c>
      <c r="BR54" s="69"/>
      <c r="BS54" s="59"/>
      <c r="BT54" s="59" t="e">
        <f>IF(AND(BT55="",BT56="",BT57="",BT58="",BT59="",BT60=""),"",BL54)</f>
        <v>#N/A</v>
      </c>
      <c r="BU54" s="56"/>
      <c r="BV54" s="56"/>
    </row>
    <row r="55" spans="1:77" ht="21" thickBot="1" x14ac:dyDescent="0.25">
      <c r="B55" s="134"/>
      <c r="C55" s="134"/>
      <c r="D55" s="134"/>
      <c r="E55" s="134"/>
      <c r="F55" s="134"/>
      <c r="G55" s="134"/>
      <c r="H55" s="134"/>
      <c r="I55" s="22"/>
      <c r="J55" s="22"/>
      <c r="K55" s="22"/>
      <c r="L55" s="22"/>
      <c r="M55" s="22"/>
      <c r="N55" s="40"/>
      <c r="O55" s="40"/>
      <c r="P55" s="40"/>
      <c r="Q55" s="40"/>
      <c r="AV55" s="56"/>
      <c r="AW55" s="56"/>
      <c r="AX55" s="56"/>
      <c r="BA55" s="55"/>
      <c r="BK55" s="59" t="e">
        <f t="shared" si="1"/>
        <v>#N/A</v>
      </c>
      <c r="BL55" s="59">
        <v>51</v>
      </c>
      <c r="BM55" s="1">
        <v>666</v>
      </c>
      <c r="BN55" s="1" t="s">
        <v>882</v>
      </c>
      <c r="BO55" s="64" t="s">
        <v>889</v>
      </c>
      <c r="BP55" s="64" t="s">
        <v>256</v>
      </c>
      <c r="BQ55" s="55"/>
      <c r="BR55" s="61" t="e">
        <f>IF(VLOOKUP($D$1,ورقة4!$A$1:$AX$14708,MATCH('إختيار المقررات'!BM55,ورقة4!$A$1:$AX$1,0),0)=0,"",VLOOKUP($D$1,ورقة4!$A$1:$AX$14708,MATCH('إختيار المقررات'!BM55,ورقة4!$A$1:$AX$1,0),0))</f>
        <v>#N/A</v>
      </c>
      <c r="BS55" s="55"/>
      <c r="BT55" s="59" t="e">
        <f t="shared" ref="BT55:BT60" si="20">IF(BR55="","",BL55)</f>
        <v>#N/A</v>
      </c>
    </row>
    <row r="56" spans="1:77" ht="21" thickBot="1" x14ac:dyDescent="0.25">
      <c r="B56" s="135"/>
      <c r="C56" s="135"/>
      <c r="D56" s="135"/>
      <c r="E56" s="134"/>
      <c r="F56" s="135"/>
      <c r="G56" s="135"/>
      <c r="H56" s="135"/>
      <c r="I56" s="46"/>
      <c r="J56" s="46"/>
      <c r="K56" s="46"/>
      <c r="L56" s="46"/>
      <c r="M56" s="46"/>
      <c r="N56" s="41"/>
      <c r="O56" s="41"/>
      <c r="P56" s="41"/>
      <c r="Q56" s="41"/>
      <c r="AV56" s="56"/>
      <c r="AW56" s="56"/>
      <c r="AX56" s="56"/>
      <c r="BA56" s="55"/>
      <c r="BK56" s="59" t="e">
        <f t="shared" si="1"/>
        <v>#N/A</v>
      </c>
      <c r="BL56" s="56">
        <v>52</v>
      </c>
      <c r="BM56" s="1">
        <v>667</v>
      </c>
      <c r="BN56" s="1" t="s">
        <v>883</v>
      </c>
      <c r="BO56" s="64" t="s">
        <v>889</v>
      </c>
      <c r="BP56" s="64" t="s">
        <v>256</v>
      </c>
      <c r="BR56" s="61" t="e">
        <f>IF(VLOOKUP($D$1,ورقة4!$A$1:$AX$14708,MATCH('إختيار المقررات'!BM56,ورقة4!$A$1:$AX$1,0),0)=0,"",VLOOKUP($D$1,ورقة4!$A$1:$AX$14708,MATCH('إختيار المقررات'!BM56,ورقة4!$A$1:$AX$1,0),0))</f>
        <v>#N/A</v>
      </c>
      <c r="BS56" s="55"/>
      <c r="BT56" s="59" t="e">
        <f t="shared" si="20"/>
        <v>#N/A</v>
      </c>
    </row>
    <row r="57" spans="1:77" ht="21" thickBot="1" x14ac:dyDescent="0.35">
      <c r="B57" s="136"/>
      <c r="C57" s="137"/>
      <c r="D57" s="137"/>
      <c r="E57" s="137"/>
      <c r="F57" s="137"/>
      <c r="G57" s="137"/>
      <c r="H57" s="137"/>
      <c r="I57" s="47"/>
      <c r="J57" s="47"/>
      <c r="K57" s="49"/>
      <c r="L57" s="50"/>
      <c r="M57" s="50"/>
      <c r="N57" s="51"/>
      <c r="O57" s="51"/>
      <c r="P57" s="51"/>
      <c r="Q57" s="51"/>
      <c r="AV57" s="56"/>
      <c r="BK57" s="59" t="e">
        <f t="shared" si="1"/>
        <v>#N/A</v>
      </c>
      <c r="BL57" s="59">
        <v>53</v>
      </c>
      <c r="BM57" s="1">
        <v>668</v>
      </c>
      <c r="BN57" s="1" t="s">
        <v>884</v>
      </c>
      <c r="BO57" s="64" t="s">
        <v>889</v>
      </c>
      <c r="BP57" s="64" t="s">
        <v>256</v>
      </c>
      <c r="BR57" s="61" t="e">
        <f>IF(VLOOKUP($D$1,ورقة4!$A$1:$AX$14708,MATCH('إختيار المقررات'!BM57,ورقة4!$A$1:$AX$1,0),0)=0,"",VLOOKUP($D$1,ورقة4!$A$1:$AX$14708,MATCH('إختيار المقررات'!BM57,ورقة4!$A$1:$AX$1,0),0))</f>
        <v>#N/A</v>
      </c>
      <c r="BS57" s="55"/>
      <c r="BT57" s="59" t="e">
        <f t="shared" si="20"/>
        <v>#N/A</v>
      </c>
    </row>
    <row r="58" spans="1:77" ht="21" thickBot="1" x14ac:dyDescent="0.35">
      <c r="B58" s="138"/>
      <c r="C58" s="138"/>
      <c r="D58" s="138"/>
      <c r="E58" s="138"/>
      <c r="F58" s="138"/>
      <c r="G58" s="138"/>
      <c r="H58" s="137"/>
      <c r="I58" s="48"/>
      <c r="J58" s="48"/>
      <c r="K58" s="48"/>
      <c r="L58" s="48"/>
      <c r="M58" s="48"/>
      <c r="O58" s="52"/>
      <c r="P58" s="52"/>
      <c r="Q58" s="52"/>
      <c r="BK58" s="59" t="e">
        <f t="shared" si="1"/>
        <v>#N/A</v>
      </c>
      <c r="BL58" s="56">
        <v>54</v>
      </c>
      <c r="BM58" s="1">
        <v>669</v>
      </c>
      <c r="BN58" s="1" t="s">
        <v>885</v>
      </c>
      <c r="BO58" s="64" t="s">
        <v>889</v>
      </c>
      <c r="BP58" s="64" t="s">
        <v>256</v>
      </c>
      <c r="BR58" s="61" t="e">
        <f>IF(VLOOKUP($D$1,ورقة4!$A$1:$AX$14708,MATCH('إختيار المقررات'!BM58,ورقة4!$A$1:$AX$1,0),0)=0,"",VLOOKUP($D$1,ورقة4!$A$1:$AX$14708,MATCH('إختيار المقررات'!BM58,ورقة4!$A$1:$AX$1,0),0))</f>
        <v>#N/A</v>
      </c>
      <c r="BS58" s="55"/>
      <c r="BT58" s="59" t="e">
        <f t="shared" si="20"/>
        <v>#N/A</v>
      </c>
    </row>
    <row r="59" spans="1:77" ht="21" thickBot="1" x14ac:dyDescent="0.35">
      <c r="B59" s="137"/>
      <c r="C59" s="137"/>
      <c r="D59" s="137"/>
      <c r="E59" s="137"/>
      <c r="F59" s="137"/>
      <c r="G59" s="137"/>
      <c r="H59" s="137"/>
      <c r="I59" s="48"/>
      <c r="J59" s="48"/>
      <c r="K59" s="48"/>
      <c r="L59" s="48"/>
      <c r="M59" s="48"/>
      <c r="AM59" s="57"/>
      <c r="BK59" s="59" t="e">
        <f t="shared" si="1"/>
        <v>#N/A</v>
      </c>
      <c r="BL59" s="59">
        <v>55</v>
      </c>
      <c r="BM59" s="1">
        <v>670</v>
      </c>
      <c r="BN59" s="1" t="s">
        <v>886</v>
      </c>
      <c r="BO59" s="64" t="s">
        <v>889</v>
      </c>
      <c r="BP59" s="64" t="s">
        <v>256</v>
      </c>
      <c r="BR59" s="61" t="e">
        <f>IF(VLOOKUP($D$1,ورقة4!$A$1:$AX$14708,MATCH('إختيار المقررات'!BM59,ورقة4!$A$1:$AX$1,0),0)=0,"",VLOOKUP($D$1,ورقة4!$A$1:$AX$14708,MATCH('إختيار المقررات'!BM59,ورقة4!$A$1:$AX$1,0),0))</f>
        <v>#N/A</v>
      </c>
      <c r="BS59" s="55"/>
      <c r="BT59" s="59" t="e">
        <f t="shared" si="20"/>
        <v>#N/A</v>
      </c>
    </row>
    <row r="60" spans="1:77" ht="16.5" thickTop="1" x14ac:dyDescent="0.2">
      <c r="BK60" s="59" t="e">
        <f t="shared" si="1"/>
        <v>#N/A</v>
      </c>
      <c r="BL60" s="56">
        <v>56</v>
      </c>
      <c r="BM60" s="1">
        <v>671</v>
      </c>
      <c r="BN60" s="1" t="s">
        <v>887</v>
      </c>
      <c r="BO60" s="64" t="s">
        <v>889</v>
      </c>
      <c r="BP60" s="64" t="s">
        <v>256</v>
      </c>
      <c r="BR60" s="61" t="e">
        <f>IF(VLOOKUP($D$1,ورقة4!$A$1:$AX$14708,MATCH('إختيار المقررات'!BM60,ورقة4!$A$1:$AX$1,0),0)=0,"",VLOOKUP($D$1,ورقة4!$A$1:$AX$14708,MATCH('إختيار المقررات'!BM60,ورقة4!$A$1:$AX$1,0),0))</f>
        <v>#N/A</v>
      </c>
      <c r="BS60" s="55"/>
      <c r="BT60" s="59" t="e">
        <f t="shared" si="20"/>
        <v>#N/A</v>
      </c>
    </row>
    <row r="71" spans="70:70" x14ac:dyDescent="0.2">
      <c r="BR71" s="64">
        <f>COUNTIFS(BR6:BR54,"ج")</f>
        <v>0</v>
      </c>
    </row>
    <row r="72" spans="70:70" x14ac:dyDescent="0.2">
      <c r="BR72" s="64">
        <f>COUNTIFS(BR6:BR54,"ر1")</f>
        <v>0</v>
      </c>
    </row>
    <row r="73" spans="70:70" x14ac:dyDescent="0.2">
      <c r="BR73" s="64">
        <f>COUNTIFS(BR6:BR54,"ر2")</f>
        <v>0</v>
      </c>
    </row>
    <row r="74" spans="70:70" x14ac:dyDescent="0.2">
      <c r="BR74" s="64">
        <f>SUM(BR71:BR73)</f>
        <v>0</v>
      </c>
    </row>
  </sheetData>
  <sheetProtection algorithmName="SHA-512" hashValue="KZO7/fxVzqWREVrIEhdiUPKReXNkZ7F6mFFarMElbKz4YEELRrgGXitrn2V3qXAVgK6Y/IBFCLKT3zy2W+T2XA==" saltValue="ImLSM3NjhMwB6vMt4sGIRA==" spinCount="100000" sheet="1" selectLockedCells="1"/>
  <mergeCells count="116">
    <mergeCell ref="AK1:AL1"/>
    <mergeCell ref="AH2:AJ2"/>
    <mergeCell ref="AK2:AL2"/>
    <mergeCell ref="AK3:AL3"/>
    <mergeCell ref="AH1:AJ1"/>
    <mergeCell ref="AH3:AJ3"/>
    <mergeCell ref="AH4:AL4"/>
    <mergeCell ref="V8:AA9"/>
    <mergeCell ref="AE4:AG4"/>
    <mergeCell ref="AE2:AG2"/>
    <mergeCell ref="AB2:AD2"/>
    <mergeCell ref="AB1:AD1"/>
    <mergeCell ref="AB3:AD3"/>
    <mergeCell ref="AB4:AD4"/>
    <mergeCell ref="AE1:AG1"/>
    <mergeCell ref="AE3:AG3"/>
    <mergeCell ref="V1:X1"/>
    <mergeCell ref="V4:X4"/>
    <mergeCell ref="Y2:AA2"/>
    <mergeCell ref="Y4:AA4"/>
    <mergeCell ref="Y5:AA5"/>
    <mergeCell ref="AB5:AD5"/>
    <mergeCell ref="AC8:AG8"/>
    <mergeCell ref="AC9:AG9"/>
    <mergeCell ref="A5:C5"/>
    <mergeCell ref="P1:R1"/>
    <mergeCell ref="P2:R2"/>
    <mergeCell ref="P3:R3"/>
    <mergeCell ref="P4:R4"/>
    <mergeCell ref="G4:I4"/>
    <mergeCell ref="G2:L2"/>
    <mergeCell ref="G1:I1"/>
    <mergeCell ref="J1:L1"/>
    <mergeCell ref="G3:I3"/>
    <mergeCell ref="J3:L3"/>
    <mergeCell ref="J4:L4"/>
    <mergeCell ref="A1:C1"/>
    <mergeCell ref="A2:C2"/>
    <mergeCell ref="A3:C3"/>
    <mergeCell ref="A4:C4"/>
    <mergeCell ref="M1:O1"/>
    <mergeCell ref="M2:O2"/>
    <mergeCell ref="M3:O3"/>
    <mergeCell ref="M4:O4"/>
    <mergeCell ref="D4:F4"/>
    <mergeCell ref="D1:F1"/>
    <mergeCell ref="D3:F3"/>
    <mergeCell ref="D2:F2"/>
    <mergeCell ref="S1:U1"/>
    <mergeCell ref="S2:U2"/>
    <mergeCell ref="Y3:AA3"/>
    <mergeCell ref="V2:X2"/>
    <mergeCell ref="V3:X3"/>
    <mergeCell ref="Y1:AA1"/>
    <mergeCell ref="S4:U4"/>
    <mergeCell ref="S3:U3"/>
    <mergeCell ref="K26:R26"/>
    <mergeCell ref="K16:R16"/>
    <mergeCell ref="V16:AA16"/>
    <mergeCell ref="K14:R14"/>
    <mergeCell ref="K15:R15"/>
    <mergeCell ref="K8:T8"/>
    <mergeCell ref="V12:AA12"/>
    <mergeCell ref="V13:AA13"/>
    <mergeCell ref="V14:AA14"/>
    <mergeCell ref="V15:AA15"/>
    <mergeCell ref="K9:R9"/>
    <mergeCell ref="D5:L5"/>
    <mergeCell ref="M5:O5"/>
    <mergeCell ref="P5:R5"/>
    <mergeCell ref="S5:U5"/>
    <mergeCell ref="V5:X5"/>
    <mergeCell ref="AC18:AG18"/>
    <mergeCell ref="AC12:AG12"/>
    <mergeCell ref="K27:R27"/>
    <mergeCell ref="K17:R17"/>
    <mergeCell ref="K18:R18"/>
    <mergeCell ref="K19:R19"/>
    <mergeCell ref="K20:R20"/>
    <mergeCell ref="K21:R21"/>
    <mergeCell ref="K22:R22"/>
    <mergeCell ref="K23:R23"/>
    <mergeCell ref="K25:R25"/>
    <mergeCell ref="K24:R24"/>
    <mergeCell ref="AC20:AJ20"/>
    <mergeCell ref="K12:R12"/>
    <mergeCell ref="K13:R13"/>
    <mergeCell ref="AC19:AG19"/>
    <mergeCell ref="AH19:AJ19"/>
    <mergeCell ref="AC14:AG14"/>
    <mergeCell ref="AC15:AG15"/>
    <mergeCell ref="AC16:AG16"/>
    <mergeCell ref="K28:R28"/>
    <mergeCell ref="K10:R10"/>
    <mergeCell ref="K11:R11"/>
    <mergeCell ref="V18:AA18"/>
    <mergeCell ref="B6:AA7"/>
    <mergeCell ref="V17:AA17"/>
    <mergeCell ref="V10:AA11"/>
    <mergeCell ref="AC13:AG13"/>
    <mergeCell ref="AH13:AJ13"/>
    <mergeCell ref="AC17:AG17"/>
    <mergeCell ref="AC10:AG10"/>
    <mergeCell ref="AH10:AJ10"/>
    <mergeCell ref="AC7:AG7"/>
    <mergeCell ref="AH7:AJ7"/>
    <mergeCell ref="AH17:AJ17"/>
    <mergeCell ref="AH18:AJ18"/>
    <mergeCell ref="AH15:AJ15"/>
    <mergeCell ref="AH16:AJ16"/>
    <mergeCell ref="AH14:AJ14"/>
    <mergeCell ref="AH8:AJ8"/>
    <mergeCell ref="AH9:AJ9"/>
    <mergeCell ref="AH12:AJ12"/>
    <mergeCell ref="AC11:AG11"/>
    <mergeCell ref="AH11:AJ11"/>
  </mergeCells>
  <conditionalFormatting sqref="K9:R28">
    <cfRule type="containsText" dxfId="31" priority="16" operator="containsText" text="مقررات">
      <formula>NOT(ISERROR(SEARCH("مقررات",K9)))</formula>
    </cfRule>
  </conditionalFormatting>
  <conditionalFormatting sqref="K8 K9:R28">
    <cfRule type="containsBlanks" dxfId="30" priority="11">
      <formula>LEN(TRIM(K8))=0</formula>
    </cfRule>
  </conditionalFormatting>
  <conditionalFormatting sqref="S9:T10 J9:J31 S11:S28 T11:T31">
    <cfRule type="expression" dxfId="29" priority="38">
      <formula>OR($K9=$BN$5,$K9=$BN$12,$K9=$BN$19,$K9=$BN$26,,$K9=$BN$33,$K9=$BN$40,$K9=$BN$47,$K9=$BN$54)</formula>
    </cfRule>
  </conditionalFormatting>
  <conditionalFormatting sqref="S9:T10 S11:S28 T11:T31">
    <cfRule type="expression" dxfId="28" priority="39">
      <formula>$K9=""</formula>
    </cfRule>
  </conditionalFormatting>
  <conditionalFormatting sqref="J9:J31">
    <cfRule type="expression" dxfId="27" priority="2">
      <formula>$K9=""</formula>
    </cfRule>
  </conditionalFormatting>
  <dataValidations count="7">
    <dataValidation type="list" allowBlank="1" showInputMessage="1" showErrorMessage="1" sqref="N29 AH13:AJ13" xr:uid="{00000000-0002-0000-0200-000000000000}">
      <formula1>$BS$1:$BS$2</formula1>
    </dataValidation>
    <dataValidation type="list" allowBlank="1" showInputMessage="1" showErrorMessage="1" sqref="D5:L5" xr:uid="{00000000-0002-0000-0200-000001000000}">
      <formula1>$AO$1:$AO$8</formula1>
    </dataValidation>
    <dataValidation type="list" allowBlank="1" showInputMessage="1" showErrorMessage="1" sqref="V10:AA11" xr:uid="{00000000-0002-0000-0200-000004000000}">
      <formula1>$BT$1:$BT$2</formula1>
    </dataValidation>
    <dataValidation type="custom" errorStyle="warning" allowBlank="1" showInputMessage="1" showErrorMessage="1" error="يجب أن تتأكد بأن جميع البيانات المطلوبة ممتلئة بالمعلومات الصحيحة دون أية نقص، ثم اضغط عل الرقم واحد لتتمكن من اختيار المقرر" sqref="T31" xr:uid="{6F3B4D18-2E30-4158-8844-C2B36A031E29}">
      <formula1>AND($AN$1=0,T31=1)</formula1>
    </dataValidation>
    <dataValidation type="custom" errorStyle="warning"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29:T30" xr:uid="{A8FFC949-4939-443F-9FCA-06DB0D4EAB6E}">
      <formula1>AND($AN$1=0,T29=1)</formula1>
    </dataValidation>
    <dataValidation type="custom" allowBlank="1" showInputMessage="1" showErrorMessage="1" error="يجب أن تتأكد أولاً بأن جميع البيانات المطلوبة ممتلئة بالمعلومات الصحيحة دون أية نقص، ثم اضغط على الرقم (1) لتتمكن من اختيار المقرر" sqref="T10:T28" xr:uid="{7F7D92B7-E88D-49D7-9E55-F4FBF3976B15}">
      <formula1>AND($AN$1=0,T10=1)</formula1>
    </dataValidation>
    <dataValidation type="custom" allowBlank="1" showInputMessage="1" showErrorMessage="1" error="أكملت الخطة الدرسية" sqref="AA27:AA28" xr:uid="{00000000-0002-0000-0200-000002000000}">
      <formula1>OR($D$2="الثانية حديث",#REF!&lt;7,$BZ$25&lt;6)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J47"/>
  <sheetViews>
    <sheetView rightToLeft="1" zoomScaleNormal="100" workbookViewId="0">
      <selection activeCell="L12" sqref="L12:O12"/>
    </sheetView>
  </sheetViews>
  <sheetFormatPr defaultColWidth="8.875" defaultRowHeight="15" x14ac:dyDescent="0.2"/>
  <cols>
    <col min="1" max="1" width="1.5" style="1" customWidth="1"/>
    <col min="2" max="3" width="5.125" style="1" customWidth="1"/>
    <col min="4" max="4" width="4.125" style="1" customWidth="1"/>
    <col min="5" max="5" width="8" style="8" customWidth="1"/>
    <col min="6" max="6" width="7.125" style="8" customWidth="1"/>
    <col min="7" max="7" width="4.625" style="8" customWidth="1"/>
    <col min="8" max="8" width="5.5" style="8" customWidth="1"/>
    <col min="9" max="9" width="5.375" style="1" customWidth="1"/>
    <col min="10" max="10" width="9.125" style="1" customWidth="1"/>
    <col min="11" max="11" width="5" style="1" customWidth="1"/>
    <col min="12" max="12" width="3.875" style="1" customWidth="1"/>
    <col min="13" max="13" width="9.375" style="8" customWidth="1"/>
    <col min="14" max="14" width="6" style="8" customWidth="1"/>
    <col min="15" max="15" width="7.125" style="8" customWidth="1"/>
    <col min="16" max="17" width="4.5" style="1" customWidth="1"/>
    <col min="18" max="18" width="4" style="1" customWidth="1"/>
    <col min="19" max="19" width="1.5" style="1" customWidth="1"/>
    <col min="20" max="20" width="9" style="1" hidden="1" customWidth="1"/>
    <col min="21" max="21" width="6" style="1" hidden="1" customWidth="1"/>
    <col min="22" max="22" width="3" style="21" hidden="1" customWidth="1"/>
    <col min="23" max="23" width="6" style="21" hidden="1" customWidth="1"/>
    <col min="24" max="25" width="3" style="1" hidden="1" customWidth="1"/>
    <col min="26" max="26" width="12.5" style="1" hidden="1" customWidth="1"/>
    <col min="27" max="27" width="3" style="1" hidden="1" customWidth="1"/>
    <col min="28" max="28" width="1.125" style="1" hidden="1" customWidth="1"/>
    <col min="29" max="29" width="8.875" style="1" customWidth="1"/>
    <col min="30" max="30" width="8.875" style="1"/>
    <col min="31" max="31" width="30.375" style="1" customWidth="1"/>
    <col min="32" max="16383" width="8.875" style="1"/>
    <col min="16384" max="16384" width="0.125" style="1" customWidth="1"/>
  </cols>
  <sheetData>
    <row r="1" spans="2:36" ht="18.600000000000001" customHeight="1" thickTop="1" thickBot="1" x14ac:dyDescent="0.25">
      <c r="B1" s="319">
        <f ca="1">NOW()</f>
        <v>44777.417727314816</v>
      </c>
      <c r="C1" s="319"/>
      <c r="D1" s="319"/>
      <c r="E1" s="319"/>
      <c r="F1" s="387" t="s">
        <v>2301</v>
      </c>
      <c r="G1" s="387"/>
      <c r="H1" s="387"/>
      <c r="I1" s="387"/>
      <c r="J1" s="387"/>
      <c r="K1" s="387"/>
      <c r="L1" s="387"/>
      <c r="M1" s="387"/>
      <c r="N1" s="387"/>
      <c r="O1" s="387"/>
      <c r="P1" s="387"/>
      <c r="Q1" s="387"/>
      <c r="R1" s="387"/>
      <c r="AC1" s="84"/>
      <c r="AD1" s="404" t="str">
        <f>IF(AJ1&gt;0,"يجب عليك ادخال البيانات المطلوبة أدناه بالمعلومات الصحيحة في صفحة إدخال البيانات لتتمكن من طباعة استمارة المقررات بشكل صحيح","")</f>
        <v>يجب عليك ادخال البيانات المطلوبة أدناه بالمعلومات الصحيحة في صفحة إدخال البيانات لتتمكن من طباعة استمارة المقررات بشكل صحيح</v>
      </c>
      <c r="AE1" s="405"/>
      <c r="AF1" s="405"/>
      <c r="AG1" s="405"/>
      <c r="AH1" s="406"/>
      <c r="AI1" s="84"/>
      <c r="AJ1" s="83">
        <f>COUNT(AA3:AA21)</f>
        <v>17</v>
      </c>
    </row>
    <row r="2" spans="2:36" ht="17.25" customHeight="1" thickBot="1" x14ac:dyDescent="0.25">
      <c r="B2" s="320" t="s">
        <v>264</v>
      </c>
      <c r="C2" s="321"/>
      <c r="D2" s="322">
        <f>'إختيار المقررات'!D1</f>
        <v>0</v>
      </c>
      <c r="E2" s="322"/>
      <c r="F2" s="323" t="s">
        <v>3</v>
      </c>
      <c r="G2" s="323"/>
      <c r="H2" s="324" t="str">
        <f>'إختيار المقررات'!J1</f>
        <v/>
      </c>
      <c r="I2" s="324"/>
      <c r="J2" s="324"/>
      <c r="K2" s="323" t="s">
        <v>4</v>
      </c>
      <c r="L2" s="323"/>
      <c r="M2" s="360" t="str">
        <f>'إختيار المقررات'!P1</f>
        <v/>
      </c>
      <c r="N2" s="360"/>
      <c r="O2" s="116" t="s">
        <v>5</v>
      </c>
      <c r="P2" s="360" t="str">
        <f>'إختيار المقررات'!V1</f>
        <v/>
      </c>
      <c r="Q2" s="360"/>
      <c r="R2" s="361"/>
      <c r="AC2" s="84"/>
      <c r="AD2" s="407"/>
      <c r="AE2" s="408"/>
      <c r="AF2" s="408"/>
      <c r="AG2" s="408"/>
      <c r="AH2" s="409"/>
      <c r="AI2" s="85" t="s">
        <v>2307</v>
      </c>
    </row>
    <row r="3" spans="2:36" ht="17.25" customHeight="1" thickTop="1" thickBot="1" x14ac:dyDescent="0.25">
      <c r="B3" s="334" t="s">
        <v>265</v>
      </c>
      <c r="C3" s="335"/>
      <c r="D3" s="362" t="e">
        <f>'إختيار المقررات'!D2</f>
        <v>#N/A</v>
      </c>
      <c r="E3" s="362"/>
      <c r="F3" s="325">
        <f>'إختيار المقررات'!P2</f>
        <v>0</v>
      </c>
      <c r="G3" s="325"/>
      <c r="H3" s="364" t="s">
        <v>216</v>
      </c>
      <c r="I3" s="364"/>
      <c r="J3" s="371">
        <f>'إختيار المقررات'!V2</f>
        <v>0</v>
      </c>
      <c r="K3" s="371"/>
      <c r="L3" s="371"/>
      <c r="M3" s="117" t="s">
        <v>215</v>
      </c>
      <c r="N3" s="362" t="str">
        <f>'إختيار المقررات'!AB2</f>
        <v xml:space="preserve"> </v>
      </c>
      <c r="O3" s="362"/>
      <c r="P3" s="362"/>
      <c r="Q3" s="366" t="s">
        <v>217</v>
      </c>
      <c r="R3" s="367"/>
      <c r="W3" s="21">
        <f>IF(Z3&lt;&gt;"",1,"")</f>
        <v>1</v>
      </c>
      <c r="X3" s="1">
        <v>1</v>
      </c>
      <c r="Y3" s="1">
        <f>IF(Z3&lt;&gt;"",X3,"")</f>
        <v>1</v>
      </c>
      <c r="Z3" s="1" t="str">
        <f>IF(LEN(M2)&lt;2,K2,"")</f>
        <v>اسم الاب:</v>
      </c>
      <c r="AA3" s="1">
        <f>IFERROR(SMALL($Y$3:$Y$22,X3),"")</f>
        <v>1</v>
      </c>
      <c r="AC3" s="83"/>
      <c r="AD3" s="83"/>
      <c r="AE3" s="373" t="str">
        <f>IFERROR(VLOOKUP(AA3,$X$3:$Z$22,3,0),"")</f>
        <v>اسم الاب:</v>
      </c>
      <c r="AF3" s="373"/>
      <c r="AG3" s="373"/>
      <c r="AH3" s="83"/>
      <c r="AI3" s="83"/>
    </row>
    <row r="4" spans="2:36" ht="18.75" customHeight="1" thickTop="1" thickBot="1" x14ac:dyDescent="0.25">
      <c r="B4" s="334" t="s">
        <v>266</v>
      </c>
      <c r="C4" s="335"/>
      <c r="D4" s="325" t="str">
        <f>'إختيار المقررات'!D3</f>
        <v/>
      </c>
      <c r="E4" s="325"/>
      <c r="F4" s="327" t="s">
        <v>270</v>
      </c>
      <c r="G4" s="327"/>
      <c r="H4" s="363" t="str">
        <f>'إختيار المقررات'!AB1</f>
        <v/>
      </c>
      <c r="I4" s="363"/>
      <c r="J4" s="114" t="s">
        <v>274</v>
      </c>
      <c r="K4" s="325" t="str">
        <f>'إختيار المقررات'!AH1</f>
        <v/>
      </c>
      <c r="L4" s="325"/>
      <c r="M4" s="325"/>
      <c r="N4" s="362">
        <f>'إختيار المقررات'!G2</f>
        <v>0</v>
      </c>
      <c r="O4" s="362"/>
      <c r="P4" s="362"/>
      <c r="Q4" s="364" t="s">
        <v>218</v>
      </c>
      <c r="R4" s="365"/>
      <c r="X4" s="1">
        <v>2</v>
      </c>
      <c r="Y4" s="1">
        <f t="shared" ref="Y4:Y25" si="0">IF(Z4&lt;&gt;"",X4,"")</f>
        <v>2</v>
      </c>
      <c r="Z4" s="1" t="str">
        <f>IF(LEN(P2)&lt;2,O2,"")</f>
        <v>اسم الام:</v>
      </c>
      <c r="AA4" s="1">
        <f t="shared" ref="AA4:AA21" si="1">IFERROR(SMALL($Y$3:$Y$22,X4),"")</f>
        <v>2</v>
      </c>
      <c r="AC4" s="83"/>
      <c r="AD4" s="83"/>
      <c r="AE4" s="373" t="str">
        <f t="shared" ref="AE4:AE22" si="2">IFERROR(VLOOKUP(AA4,$X$3:$Z$22,3,0),"")</f>
        <v>اسم الام:</v>
      </c>
      <c r="AF4" s="373"/>
      <c r="AG4" s="373"/>
      <c r="AH4" s="83"/>
      <c r="AI4" s="83"/>
    </row>
    <row r="5" spans="2:36" ht="18.75" customHeight="1" thickTop="1" thickBot="1" x14ac:dyDescent="0.25">
      <c r="B5" s="334" t="s">
        <v>267</v>
      </c>
      <c r="C5" s="335"/>
      <c r="D5" s="325" t="str">
        <f>'إختيار المقررات'!J3</f>
        <v/>
      </c>
      <c r="E5" s="325"/>
      <c r="F5" s="335" t="s">
        <v>271</v>
      </c>
      <c r="G5" s="335"/>
      <c r="H5" s="336">
        <f>'إختيار المقررات'!P3</f>
        <v>0</v>
      </c>
      <c r="I5" s="337"/>
      <c r="J5" s="114" t="s">
        <v>275</v>
      </c>
      <c r="K5" s="337" t="str">
        <f>'إختيار المقررات'!AB3</f>
        <v>غير سوري</v>
      </c>
      <c r="L5" s="337"/>
      <c r="M5" s="337"/>
      <c r="N5" s="335" t="s">
        <v>277</v>
      </c>
      <c r="O5" s="335"/>
      <c r="P5" s="325" t="str">
        <f>'إختيار المقررات'!V3</f>
        <v>غير سوري</v>
      </c>
      <c r="Q5" s="325"/>
      <c r="R5" s="351"/>
      <c r="X5" s="1">
        <v>3</v>
      </c>
      <c r="Y5" s="1">
        <f t="shared" si="0"/>
        <v>3</v>
      </c>
      <c r="Z5" s="1" t="str">
        <f>IF(LEN(N3)&lt;2,Q3,"")</f>
        <v>Full Name</v>
      </c>
      <c r="AA5" s="1">
        <f t="shared" si="1"/>
        <v>3</v>
      </c>
      <c r="AC5" s="83"/>
      <c r="AD5" s="83"/>
      <c r="AE5" s="373" t="str">
        <f t="shared" si="2"/>
        <v>Full Name</v>
      </c>
      <c r="AF5" s="373"/>
      <c r="AG5" s="373"/>
      <c r="AH5" s="83"/>
      <c r="AI5" s="83"/>
    </row>
    <row r="6" spans="2:36" ht="18.75" customHeight="1" thickTop="1" thickBot="1" x14ac:dyDescent="0.25">
      <c r="B6" s="326" t="s">
        <v>268</v>
      </c>
      <c r="C6" s="327"/>
      <c r="D6" s="325" t="str">
        <f>'إختيار المقررات'!AH3</f>
        <v>لايوجد</v>
      </c>
      <c r="E6" s="325"/>
      <c r="F6" s="327" t="s">
        <v>272</v>
      </c>
      <c r="G6" s="327"/>
      <c r="H6" s="325" t="str">
        <f>'إختيار المقررات'!D4</f>
        <v/>
      </c>
      <c r="I6" s="325"/>
      <c r="J6" s="115" t="s">
        <v>276</v>
      </c>
      <c r="K6" s="337" t="str">
        <f>'إختيار المقررات'!P4</f>
        <v/>
      </c>
      <c r="L6" s="337"/>
      <c r="M6" s="337"/>
      <c r="N6" s="327" t="s">
        <v>278</v>
      </c>
      <c r="O6" s="327"/>
      <c r="P6" s="325" t="str">
        <f>'إختيار المقررات'!J4</f>
        <v/>
      </c>
      <c r="Q6" s="325"/>
      <c r="R6" s="351"/>
      <c r="X6" s="1">
        <v>4</v>
      </c>
      <c r="Y6" s="1">
        <f t="shared" si="0"/>
        <v>4</v>
      </c>
      <c r="Z6" s="1" t="str">
        <f>IF(LEN(J3)&lt;2,M3,"")</f>
        <v>Father Name</v>
      </c>
      <c r="AA6" s="1">
        <f t="shared" si="1"/>
        <v>4</v>
      </c>
      <c r="AC6" s="83"/>
      <c r="AD6" s="83"/>
      <c r="AE6" s="373" t="str">
        <f t="shared" si="2"/>
        <v>Father Name</v>
      </c>
      <c r="AF6" s="373"/>
      <c r="AG6" s="373"/>
      <c r="AH6" s="83"/>
      <c r="AI6" s="83"/>
    </row>
    <row r="7" spans="2:36" ht="15.75" thickTop="1" thickBot="1" x14ac:dyDescent="0.25">
      <c r="B7" s="370" t="s">
        <v>269</v>
      </c>
      <c r="C7" s="331"/>
      <c r="D7" s="329">
        <f>'إختيار المقررات'!V4</f>
        <v>0</v>
      </c>
      <c r="E7" s="330"/>
      <c r="F7" s="331" t="s">
        <v>273</v>
      </c>
      <c r="G7" s="331"/>
      <c r="H7" s="332">
        <f>'إختيار المقررات'!AB4</f>
        <v>0</v>
      </c>
      <c r="I7" s="333"/>
      <c r="J7" s="86" t="s">
        <v>133</v>
      </c>
      <c r="K7" s="330">
        <f>'إختيار المقررات'!AH4</f>
        <v>0</v>
      </c>
      <c r="L7" s="330"/>
      <c r="M7" s="330"/>
      <c r="N7" s="330"/>
      <c r="O7" s="330"/>
      <c r="P7" s="330"/>
      <c r="Q7" s="330"/>
      <c r="R7" s="352"/>
      <c r="X7" s="1">
        <v>5</v>
      </c>
      <c r="Y7" s="1">
        <f t="shared" si="0"/>
        <v>5</v>
      </c>
      <c r="Z7" s="1" t="str">
        <f>IF(LEN(F3)&lt;2,H3,"")</f>
        <v>Mother Name</v>
      </c>
      <c r="AA7" s="1">
        <f t="shared" si="1"/>
        <v>5</v>
      </c>
      <c r="AC7" s="83"/>
      <c r="AD7" s="83"/>
      <c r="AE7" s="373" t="str">
        <f t="shared" si="2"/>
        <v>Mother Name</v>
      </c>
      <c r="AF7" s="373"/>
      <c r="AG7" s="373"/>
      <c r="AH7" s="83"/>
      <c r="AI7" s="83"/>
    </row>
    <row r="8" spans="2:36" ht="24" customHeight="1" thickTop="1" thickBot="1" x14ac:dyDescent="0.25">
      <c r="B8" s="349" t="str">
        <f>IF(AD1&lt;&gt;"",AD1,AI2)</f>
        <v>يجب عليك ادخال البيانات المطلوبة أدناه بالمعلومات الصحيحة في صفحة إدخال البيانات لتتمكن من طباعة استمارة المقررات بشكل صحيح</v>
      </c>
      <c r="C8" s="349"/>
      <c r="D8" s="349"/>
      <c r="E8" s="349"/>
      <c r="F8" s="349"/>
      <c r="G8" s="349"/>
      <c r="H8" s="349"/>
      <c r="I8" s="349"/>
      <c r="J8" s="349"/>
      <c r="K8" s="349"/>
      <c r="L8" s="349"/>
      <c r="M8" s="349"/>
      <c r="N8" s="349"/>
      <c r="O8" s="349"/>
      <c r="P8" s="349"/>
      <c r="Q8" s="349"/>
      <c r="R8" s="349"/>
      <c r="X8" s="1">
        <v>6</v>
      </c>
      <c r="Y8" s="1">
        <f>IF(Z8&lt;&gt;"",X8,"")</f>
        <v>6</v>
      </c>
      <c r="Z8" s="1" t="str">
        <f>IF(LEN(D4)&lt;2,B4,"")</f>
        <v>الجنس:</v>
      </c>
      <c r="AA8" s="1">
        <f t="shared" si="1"/>
        <v>6</v>
      </c>
      <c r="AC8" s="83"/>
      <c r="AD8" s="83"/>
      <c r="AE8" s="373" t="str">
        <f t="shared" si="2"/>
        <v>الجنس:</v>
      </c>
      <c r="AF8" s="373"/>
      <c r="AG8" s="373"/>
      <c r="AH8" s="83"/>
      <c r="AI8" s="83"/>
    </row>
    <row r="9" spans="2:36" ht="24" customHeight="1" thickTop="1" thickBot="1" x14ac:dyDescent="0.25">
      <c r="B9" s="350"/>
      <c r="C9" s="350"/>
      <c r="D9" s="350"/>
      <c r="E9" s="350"/>
      <c r="F9" s="350"/>
      <c r="G9" s="350"/>
      <c r="H9" s="350"/>
      <c r="I9" s="350"/>
      <c r="J9" s="350"/>
      <c r="K9" s="350"/>
      <c r="L9" s="350"/>
      <c r="M9" s="350"/>
      <c r="N9" s="350"/>
      <c r="O9" s="350"/>
      <c r="P9" s="350"/>
      <c r="Q9" s="350"/>
      <c r="R9" s="350"/>
      <c r="S9" s="3"/>
      <c r="T9" s="3"/>
      <c r="U9" s="3"/>
      <c r="X9" s="1">
        <v>7</v>
      </c>
      <c r="Y9" s="1">
        <f t="shared" si="0"/>
        <v>7</v>
      </c>
      <c r="Z9" s="1" t="str">
        <f>IF(LEN(H4)&lt;2,F4,"")</f>
        <v>تاريخ الميلاد:</v>
      </c>
      <c r="AA9" s="1">
        <f t="shared" si="1"/>
        <v>7</v>
      </c>
      <c r="AC9" s="83"/>
      <c r="AD9" s="83"/>
      <c r="AE9" s="373" t="str">
        <f t="shared" si="2"/>
        <v>تاريخ الميلاد:</v>
      </c>
      <c r="AF9" s="373"/>
      <c r="AG9" s="373"/>
      <c r="AH9" s="83"/>
      <c r="AI9" s="83"/>
    </row>
    <row r="10" spans="2:36" ht="22.5" customHeight="1" thickTop="1" thickBot="1" x14ac:dyDescent="0.25">
      <c r="B10" s="87"/>
      <c r="C10" s="88" t="s">
        <v>26</v>
      </c>
      <c r="D10" s="353" t="s">
        <v>253</v>
      </c>
      <c r="E10" s="354"/>
      <c r="F10" s="354"/>
      <c r="G10" s="354"/>
      <c r="H10" s="354"/>
      <c r="I10" s="355"/>
      <c r="J10" s="87"/>
      <c r="K10" s="88" t="s">
        <v>26</v>
      </c>
      <c r="L10" s="353" t="s">
        <v>253</v>
      </c>
      <c r="M10" s="354"/>
      <c r="N10" s="354"/>
      <c r="O10" s="354"/>
      <c r="P10" s="354"/>
      <c r="Q10" s="355"/>
      <c r="R10" s="89"/>
      <c r="S10" s="4"/>
      <c r="T10" s="4"/>
      <c r="U10" s="5"/>
      <c r="V10" s="21" t="str">
        <f>IFERROR(SMALL('إختيار المقررات'!$F$9:$F$27,'إختيار المقررات'!BL5),"")</f>
        <v/>
      </c>
      <c r="W10" s="21" t="str">
        <f>IFERROR(SMALL('إختيار المقررات'!$BK$6:$BK$52,'إختيار المقررات'!BL5),"")</f>
        <v/>
      </c>
      <c r="X10" s="1">
        <v>8</v>
      </c>
      <c r="Y10" s="1">
        <f t="shared" si="0"/>
        <v>8</v>
      </c>
      <c r="Z10" s="1" t="str">
        <f>IF(LEN(K4)&lt;2,J4,"")</f>
        <v>مكان الميلاد:</v>
      </c>
      <c r="AA10" s="1">
        <f t="shared" si="1"/>
        <v>8</v>
      </c>
      <c r="AC10" s="83"/>
      <c r="AD10" s="83"/>
      <c r="AE10" s="373" t="str">
        <f t="shared" si="2"/>
        <v>مكان الميلاد:</v>
      </c>
      <c r="AF10" s="373"/>
      <c r="AG10" s="373"/>
      <c r="AH10" s="83"/>
      <c r="AI10" s="83"/>
    </row>
    <row r="11" spans="2:36" ht="16.149999999999999" customHeight="1" thickTop="1" thickBot="1" x14ac:dyDescent="0.25">
      <c r="B11" s="90" t="str">
        <f>IF(AJ1&gt;0,"",IF('إختيار المقررات'!BR74=1,V10,IF('إختيار المقررات'!F28&lt;2,"",V10)))</f>
        <v/>
      </c>
      <c r="C11" s="121" t="str">
        <f>IFERROR(VLOOKUP(B11,'إختيار المقررات'!$BL$5:$BM$60,2,0),"")</f>
        <v/>
      </c>
      <c r="D11" s="348" t="str">
        <f>IFERROR(VLOOKUP(B11,'إختيار المقررات'!$BL$5:$BN$60,3,0),"")</f>
        <v/>
      </c>
      <c r="E11" s="348"/>
      <c r="F11" s="348"/>
      <c r="G11" s="348"/>
      <c r="H11" s="91" t="str">
        <f>IFERROR(VLOOKUP(D11,'إختيار المقررات'!$K$9:$T$28,9,0),"")</f>
        <v/>
      </c>
      <c r="I11" s="92" t="str">
        <f>IFERROR(IF(VLOOKUP(D11,'إختيار المقررات'!$K$9:$T$28,10,0)=0,"",VLOOKUP(D11,'إختيار المقررات'!$K$9:$T$28,10,0)),"")</f>
        <v/>
      </c>
      <c r="J11" s="90" t="str">
        <f>IF(B18="","",V18)</f>
        <v/>
      </c>
      <c r="K11" s="121" t="str">
        <f>IFERROR(VLOOKUP(J11,'إختيار المقررات'!$BL$5:$BM$60,2,0),"")</f>
        <v/>
      </c>
      <c r="L11" s="348" t="str">
        <f>IFERROR(VLOOKUP(J11,'إختيار المقررات'!$BL$5:$BN$60,3,0),"")</f>
        <v/>
      </c>
      <c r="M11" s="348"/>
      <c r="N11" s="348"/>
      <c r="O11" s="348"/>
      <c r="P11" s="93" t="str">
        <f>IFERROR(VLOOKUP(L11,'إختيار المقررات'!$K$9:$T$28,9,0),"")</f>
        <v/>
      </c>
      <c r="Q11" s="92" t="str">
        <f>IFERROR(IF(VLOOKUP(L11,'إختيار المقررات'!$K$9:$T$28,10,0)=0,"",VLOOKUP(L11,'إختيار المقررات'!$K$9:$T$28,10,0)),"")</f>
        <v/>
      </c>
      <c r="R11" s="111"/>
      <c r="T11" s="6"/>
      <c r="V11" s="21" t="str">
        <f>IFERROR(SMALL('إختيار المقررات'!$F$9:$F$27,'إختيار المقررات'!BL6),"")</f>
        <v/>
      </c>
      <c r="W11" s="21" t="str">
        <f>IFERROR(SMALL('إختيار المقررات'!$BK$6:$BK$52,'إختيار المقررات'!BL6),"")</f>
        <v/>
      </c>
      <c r="X11" s="1">
        <v>9</v>
      </c>
      <c r="Y11" s="1">
        <f t="shared" si="0"/>
        <v>9</v>
      </c>
      <c r="Z11" s="1" t="str">
        <f>IF(LEN(N4)&lt;2,Q4,"")</f>
        <v>place of birth</v>
      </c>
      <c r="AA11" s="1">
        <f t="shared" si="1"/>
        <v>9</v>
      </c>
      <c r="AC11" s="83"/>
      <c r="AD11" s="83"/>
      <c r="AE11" s="373" t="str">
        <f t="shared" si="2"/>
        <v>place of birth</v>
      </c>
      <c r="AF11" s="373"/>
      <c r="AG11" s="373"/>
      <c r="AH11" s="83"/>
      <c r="AI11" s="83"/>
    </row>
    <row r="12" spans="2:36" ht="16.149999999999999" customHeight="1" thickTop="1" thickBot="1" x14ac:dyDescent="0.25">
      <c r="B12" s="90" t="str">
        <f>IF(B11="","",V11)</f>
        <v/>
      </c>
      <c r="C12" s="121" t="str">
        <f>IFERROR(VLOOKUP(B12,'إختيار المقررات'!$BL$5:$BM$60,2,0),"")</f>
        <v/>
      </c>
      <c r="D12" s="348" t="str">
        <f>IFERROR(VLOOKUP(B12,'إختيار المقررات'!$BL$5:$BN$60,3,0),"")</f>
        <v/>
      </c>
      <c r="E12" s="348"/>
      <c r="F12" s="348"/>
      <c r="G12" s="348"/>
      <c r="H12" s="91" t="str">
        <f>IFERROR(VLOOKUP(D12,'إختيار المقررات'!$K$9:$T$28,9,0),"")</f>
        <v/>
      </c>
      <c r="I12" s="92" t="str">
        <f>IFERROR(IF(VLOOKUP(D12,'إختيار المقررات'!$K$9:$T$28,10,0)=0,"",VLOOKUP(D12,'إختيار المقررات'!$K$9:$T$28,10,0)),"")</f>
        <v/>
      </c>
      <c r="J12" s="90" t="str">
        <f>IF(J11="","",V19)</f>
        <v/>
      </c>
      <c r="K12" s="121" t="str">
        <f>IFERROR(VLOOKUP(J12,'إختيار المقررات'!$BL$5:$BM$60,2,0),"")</f>
        <v/>
      </c>
      <c r="L12" s="328" t="str">
        <f>IFERROR(VLOOKUP(J12,'إختيار المقررات'!$BL$5:$BN$60,3,0),"")</f>
        <v/>
      </c>
      <c r="M12" s="328"/>
      <c r="N12" s="328"/>
      <c r="O12" s="328"/>
      <c r="P12" s="93" t="str">
        <f>IFERROR(VLOOKUP(L12,'إختيار المقررات'!$K$9:$T$28,9,0),"")</f>
        <v/>
      </c>
      <c r="Q12" s="92" t="str">
        <f>IFERROR(IF(VLOOKUP(L12,'إختيار المقررات'!$K$9:$T$28,10,0)=0,"",VLOOKUP(L12,'إختيار المقررات'!$K$9:$T$28,10,0)),"")</f>
        <v/>
      </c>
      <c r="R12" s="111"/>
      <c r="S12" s="6"/>
      <c r="T12" s="6"/>
      <c r="U12" s="2"/>
      <c r="V12" s="21" t="str">
        <f>IFERROR(SMALL('إختيار المقررات'!$F$9:$F$27,'إختيار المقررات'!BL7),"")</f>
        <v/>
      </c>
      <c r="W12" s="21" t="str">
        <f>IFERROR(SMALL('إختيار المقررات'!$BK$6:$BK$52,'إختيار المقررات'!BL7),"")</f>
        <v/>
      </c>
      <c r="X12" s="1">
        <v>10</v>
      </c>
      <c r="Y12" s="1">
        <f t="shared" si="0"/>
        <v>10</v>
      </c>
      <c r="Z12" s="1" t="str">
        <f>IF(LEN(D5)&lt;2,B5,"")</f>
        <v>الجنسية:</v>
      </c>
      <c r="AA12" s="1">
        <f t="shared" si="1"/>
        <v>10</v>
      </c>
      <c r="AC12" s="83"/>
      <c r="AD12" s="83"/>
      <c r="AE12" s="373" t="str">
        <f t="shared" si="2"/>
        <v>الجنسية:</v>
      </c>
      <c r="AF12" s="373"/>
      <c r="AG12" s="373"/>
      <c r="AH12" s="83"/>
      <c r="AI12" s="83"/>
    </row>
    <row r="13" spans="2:36" ht="16.149999999999999" customHeight="1" thickTop="1" thickBot="1" x14ac:dyDescent="0.25">
      <c r="B13" s="90" t="str">
        <f t="shared" ref="B13:B18" si="3">IF(B12="","",V12)</f>
        <v/>
      </c>
      <c r="C13" s="122" t="str">
        <f>IFERROR(VLOOKUP(B13,'إختيار المقررات'!$BL$5:$BM$60,2,0),"")</f>
        <v/>
      </c>
      <c r="D13" s="328" t="str">
        <f>IFERROR(VLOOKUP(B13,'إختيار المقررات'!$BL$5:$BN$60,3,0),"")</f>
        <v/>
      </c>
      <c r="E13" s="328"/>
      <c r="F13" s="328"/>
      <c r="G13" s="328"/>
      <c r="H13" s="91" t="str">
        <f>IFERROR(VLOOKUP(D13,'إختيار المقررات'!$K$9:$T$28,9,0),"")</f>
        <v/>
      </c>
      <c r="I13" s="92" t="str">
        <f>IFERROR(IF(VLOOKUP(D13,'إختيار المقررات'!$K$9:$T$28,10,0)=0,"",VLOOKUP(D13,'إختيار المقررات'!$K$9:$T$28,10,0)),"")</f>
        <v/>
      </c>
      <c r="J13" s="90" t="str">
        <f t="shared" ref="J13:J18" si="4">IF(J12="","",V20)</f>
        <v/>
      </c>
      <c r="K13" s="121" t="str">
        <f>IFERROR(VLOOKUP(J13,'إختيار المقررات'!$BL$5:$BM$60,2,0),"")</f>
        <v/>
      </c>
      <c r="L13" s="328" t="str">
        <f>IFERROR(VLOOKUP(J13,'إختيار المقررات'!$BL$5:$BN$60,3,0),"")</f>
        <v/>
      </c>
      <c r="M13" s="328"/>
      <c r="N13" s="328"/>
      <c r="O13" s="328"/>
      <c r="P13" s="93" t="str">
        <f>IFERROR(VLOOKUP(L13,'إختيار المقررات'!$K$9:$T$28,9,0),"")</f>
        <v/>
      </c>
      <c r="Q13" s="92" t="str">
        <f>IFERROR(IF(VLOOKUP(L13,'إختيار المقررات'!$K$9:$T$28,10,0)=0,"",VLOOKUP(L13,'إختيار المقررات'!$K$9:$T$28,10,0)),"")</f>
        <v/>
      </c>
      <c r="R13" s="111"/>
      <c r="S13" s="6"/>
      <c r="T13" s="6"/>
      <c r="U13" s="2"/>
      <c r="V13" s="21" t="str">
        <f>IFERROR(SMALL('إختيار المقررات'!$F$9:$F$27,'إختيار المقررات'!BL8),"")</f>
        <v/>
      </c>
      <c r="W13" s="21" t="str">
        <f>IFERROR(SMALL('إختيار المقررات'!$BK$6:$BK$52,'إختيار المقررات'!BL8),"")</f>
        <v/>
      </c>
      <c r="X13" s="1">
        <v>11</v>
      </c>
      <c r="Y13" s="1">
        <f t="shared" si="0"/>
        <v>11</v>
      </c>
      <c r="Z13" s="1" t="str">
        <f>IF(LEN(H5)&lt;2,F5,"")</f>
        <v>الرقم الوطني:</v>
      </c>
      <c r="AA13" s="1">
        <f t="shared" si="1"/>
        <v>11</v>
      </c>
      <c r="AC13" s="83"/>
      <c r="AD13" s="83"/>
      <c r="AE13" s="373" t="str">
        <f t="shared" si="2"/>
        <v>الرقم الوطني:</v>
      </c>
      <c r="AF13" s="373"/>
      <c r="AG13" s="373"/>
      <c r="AH13" s="83"/>
      <c r="AI13" s="83"/>
    </row>
    <row r="14" spans="2:36" ht="16.149999999999999" customHeight="1" thickTop="1" thickBot="1" x14ac:dyDescent="0.25">
      <c r="B14" s="90" t="str">
        <f t="shared" si="3"/>
        <v/>
      </c>
      <c r="C14" s="122" t="str">
        <f>IFERROR(VLOOKUP(B14,'إختيار المقررات'!$BL$5:$BM$60,2,0),"")</f>
        <v/>
      </c>
      <c r="D14" s="328" t="str">
        <f>IFERROR(VLOOKUP(B14,'إختيار المقررات'!$BL$5:$BN$60,3,0),"")</f>
        <v/>
      </c>
      <c r="E14" s="328"/>
      <c r="F14" s="328"/>
      <c r="G14" s="328"/>
      <c r="H14" s="91" t="str">
        <f>IFERROR(VLOOKUP(D14,'إختيار المقررات'!$K$9:$T$28,9,0),"")</f>
        <v/>
      </c>
      <c r="I14" s="92" t="str">
        <f>IFERROR(IF(VLOOKUP(D14,'إختيار المقررات'!$K$9:$T$28,10,0)=0,"",VLOOKUP(D14,'إختيار المقررات'!$K$9:$T$28,10,0)),"")</f>
        <v/>
      </c>
      <c r="J14" s="90" t="str">
        <f t="shared" si="4"/>
        <v/>
      </c>
      <c r="K14" s="121" t="str">
        <f>IFERROR(VLOOKUP(J14,'إختيار المقررات'!$BL$5:$BM$60,2,0),"")</f>
        <v/>
      </c>
      <c r="L14" s="328" t="str">
        <f>IFERROR(VLOOKUP(J14,'إختيار المقررات'!$BL$5:$BN$60,3,0),"")</f>
        <v/>
      </c>
      <c r="M14" s="328"/>
      <c r="N14" s="328"/>
      <c r="O14" s="328"/>
      <c r="P14" s="93" t="str">
        <f>IFERROR(VLOOKUP(L14,'إختيار المقررات'!$K$9:$T$28,9,0),"")</f>
        <v/>
      </c>
      <c r="Q14" s="92" t="str">
        <f>IFERROR(IF(VLOOKUP(L14,'إختيار المقررات'!$K$9:$T$28,10,0)=0,"",VLOOKUP(L14,'إختيار المقررات'!$K$9:$T$28,10,0)),"")</f>
        <v/>
      </c>
      <c r="R14" s="111"/>
      <c r="S14" s="6"/>
      <c r="T14" s="6"/>
      <c r="U14" s="2"/>
      <c r="V14" s="21" t="str">
        <f>IFERROR(SMALL('إختيار المقررات'!$F$9:$F$27,'إختيار المقررات'!BL9),"")</f>
        <v/>
      </c>
      <c r="W14" s="21" t="str">
        <f>IFERROR(SMALL('إختيار المقررات'!$BK$6:$BK$52,'إختيار المقررات'!BL9),"")</f>
        <v/>
      </c>
      <c r="X14" s="1">
        <v>12</v>
      </c>
      <c r="Y14" s="1" t="str">
        <f t="shared" si="0"/>
        <v/>
      </c>
      <c r="Z14" s="1" t="str">
        <f>IF(LEN(K5)&lt;2,J5,"")</f>
        <v/>
      </c>
      <c r="AA14" s="1">
        <f t="shared" si="1"/>
        <v>15</v>
      </c>
      <c r="AC14" s="83"/>
      <c r="AD14" s="83"/>
      <c r="AE14" s="373" t="str">
        <f t="shared" si="2"/>
        <v>نوع الثانوية:</v>
      </c>
      <c r="AF14" s="373"/>
      <c r="AG14" s="373"/>
      <c r="AH14" s="83"/>
      <c r="AI14" s="83"/>
    </row>
    <row r="15" spans="2:36" ht="16.149999999999999" customHeight="1" thickTop="1" thickBot="1" x14ac:dyDescent="0.25">
      <c r="B15" s="90" t="str">
        <f t="shared" si="3"/>
        <v/>
      </c>
      <c r="C15" s="122" t="str">
        <f>IFERROR(VLOOKUP(B15,'إختيار المقررات'!$BL$5:$BM$60,2,0),"")</f>
        <v/>
      </c>
      <c r="D15" s="328" t="str">
        <f>IFERROR(VLOOKUP(B15,'إختيار المقررات'!$BL$5:$BN$60,3,0),"")</f>
        <v/>
      </c>
      <c r="E15" s="328"/>
      <c r="F15" s="328"/>
      <c r="G15" s="328"/>
      <c r="H15" s="91" t="str">
        <f>IFERROR(VLOOKUP(D15,'إختيار المقررات'!$K$9:$T$28,9,0),"")</f>
        <v/>
      </c>
      <c r="I15" s="92" t="str">
        <f>IFERROR(IF(VLOOKUP(D15,'إختيار المقررات'!$K$9:$T$28,10,0)=0,"",VLOOKUP(D15,'إختيار المقررات'!$K$9:$T$28,10,0)),"")</f>
        <v/>
      </c>
      <c r="J15" s="90" t="str">
        <f t="shared" si="4"/>
        <v/>
      </c>
      <c r="K15" s="121" t="str">
        <f>IFERROR(VLOOKUP(J15,'إختيار المقررات'!$BL$5:$BM$60,2,0),"")</f>
        <v/>
      </c>
      <c r="L15" s="328" t="str">
        <f>IFERROR(VLOOKUP(J15,'إختيار المقررات'!$BL$5:$BN$60,3,0),"")</f>
        <v/>
      </c>
      <c r="M15" s="328"/>
      <c r="N15" s="328"/>
      <c r="O15" s="328"/>
      <c r="P15" s="93" t="str">
        <f>IFERROR(VLOOKUP(L15,'إختيار المقررات'!$K$9:$T$28,9,0),"")</f>
        <v/>
      </c>
      <c r="Q15" s="92" t="str">
        <f>IFERROR(IF(VLOOKUP(L15,'إختيار المقررات'!$K$9:$T$28,10,0)=0,"",VLOOKUP(L15,'إختيار المقررات'!$K$9:$T$28,10,0)),"")</f>
        <v/>
      </c>
      <c r="R15" s="111"/>
      <c r="S15" s="6"/>
      <c r="T15" s="6"/>
      <c r="U15" s="2"/>
      <c r="V15" s="21" t="str">
        <f>IFERROR(SMALL('إختيار المقررات'!$F$9:$F$27,'إختيار المقررات'!BL10),"")</f>
        <v/>
      </c>
      <c r="W15" s="21" t="str">
        <f>IFERROR(SMALL('إختيار المقررات'!$BK$6:$BK$52,'إختيار المقررات'!BL10),"")</f>
        <v/>
      </c>
      <c r="X15" s="1">
        <v>13</v>
      </c>
      <c r="Y15" s="1" t="str">
        <f t="shared" si="0"/>
        <v/>
      </c>
      <c r="Z15" s="1" t="str">
        <f>IF(LEN(P5)&lt;2,N5,"")</f>
        <v/>
      </c>
      <c r="AA15" s="1">
        <f t="shared" si="1"/>
        <v>16</v>
      </c>
      <c r="AC15" s="83"/>
      <c r="AD15" s="83"/>
      <c r="AE15" s="373" t="str">
        <f t="shared" si="2"/>
        <v>محافظتها:</v>
      </c>
      <c r="AF15" s="373"/>
      <c r="AG15" s="373"/>
      <c r="AH15" s="83"/>
      <c r="AI15" s="83"/>
    </row>
    <row r="16" spans="2:36" ht="16.149999999999999" customHeight="1" thickTop="1" thickBot="1" x14ac:dyDescent="0.25">
      <c r="B16" s="90" t="str">
        <f t="shared" si="3"/>
        <v/>
      </c>
      <c r="C16" s="122" t="str">
        <f>IFERROR(VLOOKUP(B16,'إختيار المقررات'!$BL$5:$BM$60,2,0),"")</f>
        <v/>
      </c>
      <c r="D16" s="328" t="str">
        <f>IFERROR(VLOOKUP(B16,'إختيار المقررات'!$BL$5:$BN$60,3,0),"")</f>
        <v/>
      </c>
      <c r="E16" s="328"/>
      <c r="F16" s="328"/>
      <c r="G16" s="328"/>
      <c r="H16" s="91" t="str">
        <f>IFERROR(VLOOKUP(D16,'إختيار المقررات'!$K$9:$T$28,9,0),"")</f>
        <v/>
      </c>
      <c r="I16" s="92" t="str">
        <f>IFERROR(IF(VLOOKUP(D16,'إختيار المقررات'!$K$9:$T$28,10,0)=0,"",VLOOKUP(D16,'إختيار المقررات'!$K$9:$T$28,10,0)),"")</f>
        <v/>
      </c>
      <c r="J16" s="90" t="str">
        <f t="shared" si="4"/>
        <v/>
      </c>
      <c r="K16" s="121" t="str">
        <f>IFERROR(VLOOKUP(J16,'إختيار المقررات'!$BL$5:$BM$60,2,0),"")</f>
        <v/>
      </c>
      <c r="L16" s="328" t="str">
        <f>IFERROR(VLOOKUP(J16,'إختيار المقررات'!$BL$5:$BN$60,3,0),"")</f>
        <v/>
      </c>
      <c r="M16" s="328"/>
      <c r="N16" s="328"/>
      <c r="O16" s="328"/>
      <c r="P16" s="93" t="str">
        <f>IFERROR(VLOOKUP(L16,'إختيار المقررات'!$K$9:$T$28,9,0),"")</f>
        <v/>
      </c>
      <c r="Q16" s="92" t="str">
        <f>IFERROR(IF(VLOOKUP(L16,'إختيار المقررات'!$K$9:$T$28,10,0)=0,"",VLOOKUP(L16,'إختيار المقررات'!$K$9:$T$28,10,0)),"")</f>
        <v/>
      </c>
      <c r="R16" s="111"/>
      <c r="S16" s="6"/>
      <c r="T16" s="6"/>
      <c r="U16" s="2"/>
      <c r="V16" s="21" t="str">
        <f>IFERROR(SMALL('إختيار المقررات'!$F$9:$F$27,'إختيار المقررات'!BL11),"")</f>
        <v/>
      </c>
      <c r="W16" s="21" t="str">
        <f>IFERROR(SMALL('إختيار المقررات'!$BK$6:$BK$52,'إختيار المقررات'!BL11),"")</f>
        <v/>
      </c>
      <c r="X16" s="1">
        <v>14</v>
      </c>
      <c r="Y16" s="1" t="str">
        <f t="shared" si="0"/>
        <v/>
      </c>
      <c r="Z16" s="1" t="str">
        <f>IF(LEN(D6)&lt;2,B6,"")</f>
        <v/>
      </c>
      <c r="AA16" s="1">
        <f t="shared" si="1"/>
        <v>17</v>
      </c>
      <c r="AC16" s="83"/>
      <c r="AD16" s="83"/>
      <c r="AE16" s="373" t="str">
        <f t="shared" si="2"/>
        <v>عامها:</v>
      </c>
      <c r="AF16" s="373"/>
      <c r="AG16" s="373"/>
      <c r="AH16" s="83"/>
      <c r="AI16" s="83"/>
    </row>
    <row r="17" spans="2:35" ht="16.149999999999999" customHeight="1" thickTop="1" thickBot="1" x14ac:dyDescent="0.25">
      <c r="B17" s="90" t="str">
        <f t="shared" si="3"/>
        <v/>
      </c>
      <c r="C17" s="122" t="str">
        <f>IFERROR(VLOOKUP(B17,'إختيار المقررات'!$BL$5:$BM$60,2,0),"")</f>
        <v/>
      </c>
      <c r="D17" s="328" t="str">
        <f>IFERROR(VLOOKUP(B17,'إختيار المقررات'!$BL$5:$BN$60,3,0),"")</f>
        <v/>
      </c>
      <c r="E17" s="328"/>
      <c r="F17" s="328"/>
      <c r="G17" s="328"/>
      <c r="H17" s="91" t="str">
        <f>IFERROR(VLOOKUP(D17,'إختيار المقررات'!$K$9:$T$28,9,0),"")</f>
        <v/>
      </c>
      <c r="I17" s="92" t="str">
        <f>IFERROR(IF(VLOOKUP(D17,'إختيار المقررات'!$K$9:$T$28,10,0)=0,"",VLOOKUP(D17,'إختيار المقررات'!$K$9:$T$28,10,0)),"")</f>
        <v/>
      </c>
      <c r="J17" s="90" t="str">
        <f t="shared" si="4"/>
        <v/>
      </c>
      <c r="K17" s="121" t="str">
        <f>IFERROR(VLOOKUP(J17,'إختيار المقررات'!$BL$5:$BM$60,2,0),"")</f>
        <v/>
      </c>
      <c r="L17" s="328" t="str">
        <f>IFERROR(VLOOKUP(J17,'إختيار المقررات'!$BL$5:$BN$60,3,0),"")</f>
        <v/>
      </c>
      <c r="M17" s="328"/>
      <c r="N17" s="328"/>
      <c r="O17" s="328"/>
      <c r="P17" s="93" t="str">
        <f>IFERROR(VLOOKUP(L17,'إختيار المقررات'!$K$9:$T$28,9,0),"")</f>
        <v/>
      </c>
      <c r="Q17" s="92" t="str">
        <f>IFERROR(IF(VLOOKUP(L17,'إختيار المقررات'!$K$9:$T$28,10,0)=0,"",VLOOKUP(L17,'إختيار المقررات'!$K$9:$T$28,10,0)),"")</f>
        <v/>
      </c>
      <c r="R17" s="111"/>
      <c r="S17" s="6"/>
      <c r="T17" s="6"/>
      <c r="U17" s="2"/>
      <c r="V17" s="21" t="str">
        <f>IFERROR(SMALL('إختيار المقررات'!$F$9:$F$27,'إختيار المقررات'!BL12),"")</f>
        <v/>
      </c>
      <c r="W17" s="21" t="str">
        <f>IFERROR(SMALL('إختيار المقررات'!$BK$6:$BK$52,'إختيار المقررات'!BL12),"")</f>
        <v/>
      </c>
      <c r="X17" s="1">
        <v>15</v>
      </c>
      <c r="Y17" s="1">
        <f t="shared" si="0"/>
        <v>15</v>
      </c>
      <c r="Z17" s="1" t="str">
        <f>IF(LEN(H6)&lt;2,F6,"")</f>
        <v>نوع الثانوية:</v>
      </c>
      <c r="AA17" s="1">
        <f t="shared" si="1"/>
        <v>18</v>
      </c>
      <c r="AC17" s="83"/>
      <c r="AD17" s="83"/>
      <c r="AE17" s="373" t="str">
        <f t="shared" si="2"/>
        <v>الموبايل:</v>
      </c>
      <c r="AF17" s="373"/>
      <c r="AG17" s="373"/>
      <c r="AH17" s="83"/>
      <c r="AI17" s="83"/>
    </row>
    <row r="18" spans="2:35" ht="16.149999999999999" customHeight="1" thickTop="1" thickBot="1" x14ac:dyDescent="0.25">
      <c r="B18" s="90" t="str">
        <f t="shared" si="3"/>
        <v/>
      </c>
      <c r="C18" s="122" t="str">
        <f>IFERROR(VLOOKUP(B18,'إختيار المقررات'!$BL$5:$BM$60,2,0),"")</f>
        <v/>
      </c>
      <c r="D18" s="328" t="str">
        <f>IFERROR(VLOOKUP(B18,'إختيار المقررات'!$BL$5:$BN$60,3,0),"")</f>
        <v/>
      </c>
      <c r="E18" s="328"/>
      <c r="F18" s="328"/>
      <c r="G18" s="328"/>
      <c r="H18" s="91" t="str">
        <f>IFERROR(VLOOKUP(D18,'إختيار المقررات'!$K$9:$T$28,9,0),"")</f>
        <v/>
      </c>
      <c r="I18" s="92" t="str">
        <f>IFERROR(IF(VLOOKUP(D18,'إختيار المقررات'!$K$9:$T$28,10,0)=0,"",VLOOKUP(D18,'إختيار المقررات'!$K$9:$T$28,10,0)),"")</f>
        <v/>
      </c>
      <c r="J18" s="90" t="str">
        <f t="shared" si="4"/>
        <v/>
      </c>
      <c r="K18" s="121" t="str">
        <f>IFERROR(VLOOKUP(J18,'إختيار المقررات'!$BL$5:$BM$60,2,0),"")</f>
        <v/>
      </c>
      <c r="L18" s="328" t="str">
        <f>IFERROR(VLOOKUP(J18,'إختيار المقررات'!$BL$5:$BN$60,3,0),"")</f>
        <v/>
      </c>
      <c r="M18" s="328"/>
      <c r="N18" s="328"/>
      <c r="O18" s="328"/>
      <c r="P18" s="93" t="str">
        <f>IFERROR(VLOOKUP(L18,'إختيار المقررات'!$K$9:$T$28,9,0),"")</f>
        <v/>
      </c>
      <c r="Q18" s="92" t="str">
        <f>IFERROR(IF(VLOOKUP(L18,'إختيار المقررات'!$K$9:$T$28,10,0)=0,"",VLOOKUP(L18,'إختيار المقررات'!$K$9:$T$28,10,0)),"")</f>
        <v/>
      </c>
      <c r="R18" s="111"/>
      <c r="S18" s="6"/>
      <c r="T18" s="6"/>
      <c r="U18" s="2"/>
      <c r="V18" s="21" t="str">
        <f>IFERROR(SMALL('إختيار المقررات'!$F$9:$F$27,'إختيار المقررات'!BL13),"")</f>
        <v/>
      </c>
      <c r="W18" s="21" t="str">
        <f>IFERROR(SMALL('إختيار المقررات'!$BK$6:$BK$52,'إختيار المقررات'!BL13),"")</f>
        <v/>
      </c>
      <c r="X18" s="1">
        <v>16</v>
      </c>
      <c r="Y18" s="1">
        <f t="shared" si="0"/>
        <v>16</v>
      </c>
      <c r="Z18" s="1" t="str">
        <f>IF(LEN(K6)&lt;2,J6,"")</f>
        <v>محافظتها:</v>
      </c>
      <c r="AA18" s="1">
        <f t="shared" si="1"/>
        <v>19</v>
      </c>
      <c r="AC18" s="83"/>
      <c r="AD18" s="83"/>
      <c r="AE18" s="373" t="str">
        <f t="shared" si="2"/>
        <v>الهاتف:</v>
      </c>
      <c r="AF18" s="373"/>
      <c r="AG18" s="373"/>
      <c r="AH18" s="83"/>
      <c r="AI18" s="83"/>
    </row>
    <row r="19" spans="2:35" ht="16.149999999999999" customHeight="1" thickTop="1" thickBot="1" x14ac:dyDescent="0.25">
      <c r="B19" s="340" t="e">
        <f>'إدخال البيانات'!A2</f>
        <v>#N/A</v>
      </c>
      <c r="C19" s="340"/>
      <c r="D19" s="340"/>
      <c r="E19" s="340"/>
      <c r="F19" s="340"/>
      <c r="G19" s="340"/>
      <c r="H19" s="340"/>
      <c r="I19" s="340"/>
      <c r="J19" s="340"/>
      <c r="K19" s="340"/>
      <c r="L19" s="340"/>
      <c r="M19" s="340"/>
      <c r="N19" s="340"/>
      <c r="O19" s="340"/>
      <c r="P19" s="340"/>
      <c r="Q19" s="340"/>
      <c r="R19" s="340"/>
      <c r="S19" s="6"/>
      <c r="T19" s="6"/>
      <c r="U19" s="2"/>
      <c r="V19" s="21" t="str">
        <f>IFERROR(SMALL('إختيار المقررات'!$F$9:$F$27,'إختيار المقررات'!BL14),"")</f>
        <v/>
      </c>
      <c r="W19" s="21" t="str">
        <f>IFERROR(SMALL('إختيار المقررات'!$BK$6:$BK$52,'إختيار المقررات'!BL14),"")</f>
        <v/>
      </c>
      <c r="X19" s="1">
        <v>17</v>
      </c>
      <c r="Y19" s="1">
        <f t="shared" si="0"/>
        <v>17</v>
      </c>
      <c r="Z19" s="1" t="str">
        <f>IF(LEN(P6)&lt;2,N6,"")</f>
        <v>عامها:</v>
      </c>
      <c r="AA19" s="1">
        <f t="shared" si="1"/>
        <v>20</v>
      </c>
      <c r="AC19" s="83"/>
      <c r="AD19" s="83"/>
      <c r="AE19" s="373" t="str">
        <f t="shared" si="2"/>
        <v>العنوان :</v>
      </c>
      <c r="AF19" s="373"/>
      <c r="AG19" s="373"/>
      <c r="AH19" s="83"/>
      <c r="AI19" s="83"/>
    </row>
    <row r="20" spans="2:35" ht="16.149999999999999" customHeight="1" thickTop="1" thickBot="1" x14ac:dyDescent="0.25">
      <c r="B20" s="340"/>
      <c r="C20" s="340"/>
      <c r="D20" s="340"/>
      <c r="E20" s="340"/>
      <c r="F20" s="340"/>
      <c r="G20" s="340"/>
      <c r="H20" s="340"/>
      <c r="I20" s="340"/>
      <c r="J20" s="340"/>
      <c r="K20" s="340"/>
      <c r="L20" s="340"/>
      <c r="M20" s="340"/>
      <c r="N20" s="340"/>
      <c r="O20" s="340"/>
      <c r="P20" s="340"/>
      <c r="Q20" s="340"/>
      <c r="R20" s="340"/>
      <c r="S20" s="6"/>
      <c r="T20" s="6"/>
      <c r="U20" s="2"/>
      <c r="V20" s="21" t="str">
        <f>IFERROR(SMALL('إختيار المقررات'!$F$9:$F$27,'إختيار المقررات'!BL15),"")</f>
        <v/>
      </c>
      <c r="W20" s="21" t="str">
        <f>IFERROR(SMALL('إختيار المقررات'!$BK$6:$BK$52,'إختيار المقررات'!BL15),"")</f>
        <v/>
      </c>
      <c r="X20" s="1">
        <v>18</v>
      </c>
      <c r="Y20" s="1">
        <f t="shared" si="0"/>
        <v>18</v>
      </c>
      <c r="Z20" s="1" t="str">
        <f>IF(LEN(D7)&lt;2,B7,"")</f>
        <v>الموبايل:</v>
      </c>
      <c r="AA20" s="1" t="str">
        <f t="shared" si="1"/>
        <v/>
      </c>
      <c r="AC20" s="83"/>
      <c r="AD20" s="83"/>
      <c r="AE20" s="373" t="str">
        <f t="shared" si="2"/>
        <v/>
      </c>
      <c r="AF20" s="373"/>
      <c r="AG20" s="373"/>
      <c r="AH20" s="83"/>
      <c r="AI20" s="83"/>
    </row>
    <row r="21" spans="2:35" ht="5.45" customHeight="1" thickTop="1" thickBot="1" x14ac:dyDescent="0.25">
      <c r="B21" s="90"/>
      <c r="C21" s="111"/>
      <c r="D21" s="111"/>
      <c r="E21" s="111"/>
      <c r="F21" s="111"/>
      <c r="G21" s="111"/>
      <c r="H21" s="87"/>
      <c r="I21" s="87"/>
      <c r="J21" s="90"/>
      <c r="K21" s="111"/>
      <c r="L21" s="111"/>
      <c r="M21" s="111"/>
      <c r="N21" s="111"/>
      <c r="O21" s="111"/>
      <c r="P21" s="87"/>
      <c r="Q21" s="87"/>
      <c r="R21" s="111"/>
      <c r="S21" s="6"/>
      <c r="T21" s="6"/>
      <c r="U21" s="2"/>
      <c r="V21" s="21" t="str">
        <f>IFERROR(SMALL('إختيار المقررات'!$F$9:$F$27,'إختيار المقررات'!BL16),"")</f>
        <v/>
      </c>
      <c r="X21" s="1">
        <v>19</v>
      </c>
      <c r="Y21" s="1">
        <f t="shared" si="0"/>
        <v>19</v>
      </c>
      <c r="Z21" s="1" t="str">
        <f>IF(LEN(H7)&lt;2,F7,"")</f>
        <v>الهاتف:</v>
      </c>
      <c r="AA21" s="1" t="str">
        <f t="shared" si="1"/>
        <v/>
      </c>
      <c r="AC21" s="83"/>
      <c r="AD21" s="83"/>
      <c r="AE21" s="373" t="str">
        <f t="shared" si="2"/>
        <v/>
      </c>
      <c r="AF21" s="373"/>
      <c r="AG21" s="373"/>
      <c r="AH21" s="83"/>
      <c r="AI21" s="83"/>
    </row>
    <row r="22" spans="2:35" ht="24.6" customHeight="1" thickTop="1" x14ac:dyDescent="0.2">
      <c r="B22" s="403" t="s">
        <v>143</v>
      </c>
      <c r="C22" s="358"/>
      <c r="D22" s="358"/>
      <c r="E22" s="358"/>
      <c r="F22" s="109">
        <f>'إختيار المقررات'!AH16</f>
        <v>0</v>
      </c>
      <c r="G22" s="358" t="s">
        <v>532</v>
      </c>
      <c r="H22" s="358"/>
      <c r="I22" s="358"/>
      <c r="J22" s="358"/>
      <c r="K22" s="337">
        <f>'إختيار المقررات'!AH17</f>
        <v>0</v>
      </c>
      <c r="L22" s="337"/>
      <c r="M22" s="358" t="str">
        <f>IF('إختيار المقررات'!AB19&gt;0,"عدد المقررات المسجلة","عدد المقررات المسجلة لأكثر من مرتين")</f>
        <v>عدد المقررات المسجلة لأكثر من مرتين</v>
      </c>
      <c r="N22" s="358"/>
      <c r="O22" s="358"/>
      <c r="P22" s="358"/>
      <c r="Q22" s="337">
        <f>IF('إختيار المقررات'!AB19&gt;0,'إختيار المقررات'!AH19,'إختيار المقررات'!AH18)</f>
        <v>0</v>
      </c>
      <c r="R22" s="400"/>
      <c r="S22" s="7"/>
      <c r="V22" s="21" t="str">
        <f>IFERROR(SMALL('إختيار المقررات'!$F$9:$F$27,'إختيار المقررات'!BL17),"")</f>
        <v/>
      </c>
      <c r="X22" s="1">
        <v>20</v>
      </c>
      <c r="Y22" s="1">
        <f t="shared" si="0"/>
        <v>20</v>
      </c>
      <c r="Z22" s="1" t="str">
        <f>IF(LEN(K7)&lt;2,J7,"")</f>
        <v>العنوان :</v>
      </c>
      <c r="AC22" s="83"/>
      <c r="AD22" s="83"/>
      <c r="AE22" s="373" t="str">
        <f t="shared" si="2"/>
        <v/>
      </c>
      <c r="AF22" s="373"/>
      <c r="AG22" s="373"/>
      <c r="AH22" s="83"/>
      <c r="AI22" s="83"/>
    </row>
    <row r="23" spans="2:35" ht="14.25" x14ac:dyDescent="0.2">
      <c r="B23" s="415" t="s">
        <v>137</v>
      </c>
      <c r="C23" s="416"/>
      <c r="D23" s="416"/>
      <c r="E23" s="401">
        <f>'إختيار المقررات'!D5</f>
        <v>0</v>
      </c>
      <c r="F23" s="401"/>
      <c r="G23" s="401"/>
      <c r="H23" s="401"/>
      <c r="I23" s="402"/>
      <c r="J23" s="94" t="s">
        <v>566</v>
      </c>
      <c r="K23" s="325" t="e">
        <f>'إختيار المقررات'!P5</f>
        <v>#N/A</v>
      </c>
      <c r="L23" s="325"/>
      <c r="M23" s="110" t="s">
        <v>0</v>
      </c>
      <c r="N23" s="363" t="e">
        <f>'إختيار المقررات'!V5</f>
        <v>#N/A</v>
      </c>
      <c r="O23" s="363"/>
      <c r="P23" s="95"/>
      <c r="Q23" s="95"/>
      <c r="R23" s="95"/>
      <c r="V23" s="21" t="str">
        <f>IFERROR(SMALL('إختيار المقررات'!$F$9:$F$27,'إختيار المقررات'!BL18),"")</f>
        <v/>
      </c>
      <c r="Y23" s="1" t="str">
        <f t="shared" si="0"/>
        <v/>
      </c>
      <c r="AC23" s="83"/>
      <c r="AD23" s="83"/>
      <c r="AE23" s="421"/>
      <c r="AF23" s="421"/>
      <c r="AG23" s="421"/>
      <c r="AH23" s="83"/>
      <c r="AI23" s="83"/>
    </row>
    <row r="24" spans="2:35" ht="15.6" customHeight="1" x14ac:dyDescent="0.2">
      <c r="B24" s="368" t="s">
        <v>142</v>
      </c>
      <c r="C24" s="369"/>
      <c r="D24" s="369"/>
      <c r="E24" s="385" t="e">
        <f>'إختيار المقررات'!AH9</f>
        <v>#N/A</v>
      </c>
      <c r="F24" s="385"/>
      <c r="G24" s="386"/>
      <c r="H24" s="388" t="s">
        <v>643</v>
      </c>
      <c r="I24" s="389"/>
      <c r="J24" s="389"/>
      <c r="K24" s="394" t="e">
        <f>'إختيار المقررات'!AB5</f>
        <v>#N/A</v>
      </c>
      <c r="L24" s="395"/>
      <c r="M24" s="389" t="s">
        <v>567</v>
      </c>
      <c r="N24" s="389"/>
      <c r="O24" s="389" t="s">
        <v>568</v>
      </c>
      <c r="P24" s="389"/>
      <c r="Q24" s="389" t="s">
        <v>571</v>
      </c>
      <c r="R24" s="412"/>
      <c r="V24" s="21" t="str">
        <f>IFERROR(SMALL('إختيار المقررات'!$F$9:$F$27,'إختيار المقررات'!BL19),"")</f>
        <v/>
      </c>
      <c r="Y24" s="1" t="str">
        <f t="shared" si="0"/>
        <v/>
      </c>
      <c r="AC24" s="83"/>
      <c r="AD24" s="83"/>
      <c r="AE24" s="421"/>
      <c r="AF24" s="421"/>
      <c r="AG24" s="421"/>
      <c r="AH24" s="83"/>
      <c r="AI24" s="83"/>
    </row>
    <row r="25" spans="2:35" ht="14.25" x14ac:dyDescent="0.2">
      <c r="B25" s="368" t="s">
        <v>569</v>
      </c>
      <c r="C25" s="369"/>
      <c r="D25" s="369"/>
      <c r="E25" s="356">
        <f>'إختيار المقررات'!AH10</f>
        <v>0</v>
      </c>
      <c r="F25" s="356"/>
      <c r="G25" s="357"/>
      <c r="H25" s="390"/>
      <c r="I25" s="391"/>
      <c r="J25" s="391"/>
      <c r="K25" s="396"/>
      <c r="L25" s="397"/>
      <c r="M25" s="391"/>
      <c r="N25" s="391"/>
      <c r="O25" s="391"/>
      <c r="P25" s="391"/>
      <c r="Q25" s="391"/>
      <c r="R25" s="413"/>
      <c r="V25" s="21" t="str">
        <f>IFERROR(SMALL('إختيار المقررات'!$F$9:$F$27,'إختيار المقررات'!BL20),"")</f>
        <v/>
      </c>
      <c r="Y25" s="1" t="str">
        <f t="shared" si="0"/>
        <v/>
      </c>
      <c r="AC25" s="83"/>
      <c r="AD25" s="83"/>
      <c r="AE25" s="421"/>
      <c r="AF25" s="421"/>
      <c r="AG25" s="421"/>
      <c r="AH25" s="83"/>
      <c r="AI25" s="83"/>
    </row>
    <row r="26" spans="2:35" ht="14.25" x14ac:dyDescent="0.2">
      <c r="B26" s="338" t="s">
        <v>23</v>
      </c>
      <c r="C26" s="339"/>
      <c r="D26" s="339"/>
      <c r="E26" s="317" t="e">
        <f>'إختيار المقررات'!AH7</f>
        <v>#N/A</v>
      </c>
      <c r="F26" s="317"/>
      <c r="G26" s="318"/>
      <c r="H26" s="392"/>
      <c r="I26" s="393"/>
      <c r="J26" s="393"/>
      <c r="K26" s="398"/>
      <c r="L26" s="399"/>
      <c r="M26" s="391"/>
      <c r="N26" s="391"/>
      <c r="O26" s="391"/>
      <c r="P26" s="391"/>
      <c r="Q26" s="391"/>
      <c r="R26" s="413"/>
      <c r="AC26" s="83"/>
      <c r="AD26" s="83"/>
      <c r="AE26" s="421"/>
      <c r="AF26" s="421"/>
      <c r="AG26" s="421"/>
      <c r="AH26" s="83"/>
      <c r="AI26" s="83"/>
    </row>
    <row r="27" spans="2:35" ht="14.25" x14ac:dyDescent="0.2">
      <c r="B27" s="368" t="s">
        <v>279</v>
      </c>
      <c r="C27" s="369"/>
      <c r="D27" s="369"/>
      <c r="E27" s="356" t="e">
        <f>'إختيار المقررات'!AH8</f>
        <v>#N/A</v>
      </c>
      <c r="F27" s="356"/>
      <c r="G27" s="357"/>
      <c r="H27" s="419" t="s">
        <v>19</v>
      </c>
      <c r="I27" s="420"/>
      <c r="J27" s="96" t="str">
        <f>'إختيار المقررات'!AH13</f>
        <v>لا</v>
      </c>
      <c r="K27" s="96"/>
      <c r="L27" s="97"/>
      <c r="M27" s="391"/>
      <c r="N27" s="391"/>
      <c r="O27" s="391"/>
      <c r="P27" s="391"/>
      <c r="Q27" s="391"/>
      <c r="R27" s="413"/>
      <c r="V27" s="21" t="str">
        <f>IFERROR(SMALL('إختيار المقررات'!$U$20:$U$32,'إختيار المقررات'!V28),"")</f>
        <v/>
      </c>
      <c r="AC27" s="83"/>
      <c r="AD27" s="83"/>
      <c r="AE27" s="83"/>
      <c r="AF27" s="83"/>
      <c r="AG27" s="83"/>
      <c r="AH27" s="83"/>
      <c r="AI27" s="83"/>
    </row>
    <row r="28" spans="2:35" ht="14.25" x14ac:dyDescent="0.2">
      <c r="B28" s="417" t="s">
        <v>21</v>
      </c>
      <c r="C28" s="418"/>
      <c r="D28" s="418"/>
      <c r="E28" s="347" t="str">
        <f>IF(AJ1&gt;0,"لم يسجل",'إختيار المقررات'!AH12)</f>
        <v>لم يسجل</v>
      </c>
      <c r="F28" s="347"/>
      <c r="G28" s="347"/>
      <c r="H28" s="98"/>
      <c r="I28" s="98"/>
      <c r="J28" s="99"/>
      <c r="K28" s="99"/>
      <c r="L28" s="100"/>
      <c r="M28" s="391"/>
      <c r="N28" s="391"/>
      <c r="O28" s="391"/>
      <c r="P28" s="391"/>
      <c r="Q28" s="391"/>
      <c r="R28" s="413"/>
      <c r="AC28" s="83"/>
      <c r="AD28" s="83"/>
      <c r="AE28" s="83"/>
      <c r="AF28" s="83"/>
      <c r="AG28" s="83"/>
      <c r="AH28" s="83"/>
      <c r="AI28" s="83"/>
    </row>
    <row r="29" spans="2:35" ht="14.25" x14ac:dyDescent="0.2">
      <c r="B29" s="341" t="str">
        <f>'إختيار المقررات'!V12</f>
        <v>منقطع عن التسجيل في</v>
      </c>
      <c r="C29" s="342"/>
      <c r="D29" s="342"/>
      <c r="E29" s="342"/>
      <c r="F29" s="342"/>
      <c r="G29" s="342"/>
      <c r="H29" s="342"/>
      <c r="I29" s="342"/>
      <c r="J29" s="342"/>
      <c r="K29" s="342"/>
      <c r="L29" s="343"/>
      <c r="M29" s="391"/>
      <c r="N29" s="391"/>
      <c r="O29" s="391"/>
      <c r="P29" s="391"/>
      <c r="Q29" s="391"/>
      <c r="R29" s="413"/>
      <c r="V29" s="21" t="str">
        <f>IFERROR(SMALL('إختيار المقررات'!$U$20:$U$32,'إختيار المقررات'!V30),"")</f>
        <v/>
      </c>
      <c r="AC29" s="83"/>
      <c r="AD29" s="83"/>
      <c r="AE29" s="83"/>
      <c r="AF29" s="83"/>
      <c r="AG29" s="83"/>
      <c r="AH29" s="83"/>
      <c r="AI29" s="83"/>
    </row>
    <row r="30" spans="2:35" ht="15" customHeight="1" x14ac:dyDescent="0.2">
      <c r="B30" s="344" t="str">
        <f>'إختيار المقررات'!V13</f>
        <v/>
      </c>
      <c r="C30" s="345"/>
      <c r="D30" s="345"/>
      <c r="E30" s="345"/>
      <c r="F30" s="345"/>
      <c r="G30" s="345" t="str">
        <f>'إختيار المقررات'!V14</f>
        <v/>
      </c>
      <c r="H30" s="345"/>
      <c r="I30" s="345"/>
      <c r="J30" s="345"/>
      <c r="K30" s="345"/>
      <c r="L30" s="346"/>
      <c r="M30" s="391"/>
      <c r="N30" s="391"/>
      <c r="O30" s="391"/>
      <c r="P30" s="391"/>
      <c r="Q30" s="391"/>
      <c r="R30" s="413"/>
      <c r="AC30" s="83"/>
      <c r="AD30" s="83"/>
      <c r="AE30" s="83"/>
      <c r="AF30" s="83"/>
      <c r="AG30" s="83"/>
      <c r="AH30" s="83"/>
      <c r="AI30" s="83"/>
    </row>
    <row r="31" spans="2:35" ht="15" customHeight="1" x14ac:dyDescent="0.2">
      <c r="B31" s="344" t="str">
        <f>'إختيار المقررات'!V15</f>
        <v/>
      </c>
      <c r="C31" s="345"/>
      <c r="D31" s="345"/>
      <c r="E31" s="345"/>
      <c r="F31" s="345"/>
      <c r="G31" s="345" t="str">
        <f>'إختيار المقررات'!V16</f>
        <v/>
      </c>
      <c r="H31" s="345"/>
      <c r="I31" s="345"/>
      <c r="J31" s="345"/>
      <c r="K31" s="345"/>
      <c r="L31" s="346"/>
      <c r="M31" s="391"/>
      <c r="N31" s="391"/>
      <c r="O31" s="391"/>
      <c r="P31" s="391"/>
      <c r="Q31" s="391"/>
      <c r="R31" s="413"/>
      <c r="V31" s="21" t="str">
        <f>IFERROR(SMALL('إختيار المقررات'!$U$20:$U$32,'إختيار المقررات'!V31),"")</f>
        <v/>
      </c>
      <c r="AC31" s="83"/>
      <c r="AD31" s="83"/>
      <c r="AE31" s="83"/>
      <c r="AF31" s="83"/>
      <c r="AG31" s="83"/>
      <c r="AH31" s="83"/>
      <c r="AI31" s="83"/>
    </row>
    <row r="32" spans="2:35" ht="15.6" customHeight="1" x14ac:dyDescent="0.2">
      <c r="B32" s="410" t="str">
        <f>'إختيار المقررات'!V16</f>
        <v/>
      </c>
      <c r="C32" s="411"/>
      <c r="D32" s="411"/>
      <c r="E32" s="411"/>
      <c r="F32" s="411"/>
      <c r="G32" s="108"/>
      <c r="H32" s="108"/>
      <c r="I32" s="108"/>
      <c r="J32" s="108"/>
      <c r="K32" s="108"/>
      <c r="L32" s="101"/>
      <c r="M32" s="393"/>
      <c r="N32" s="393"/>
      <c r="O32" s="393"/>
      <c r="P32" s="393"/>
      <c r="Q32" s="393"/>
      <c r="R32" s="414"/>
      <c r="AC32" s="83"/>
      <c r="AD32" s="83"/>
      <c r="AE32" s="83"/>
      <c r="AF32" s="83"/>
      <c r="AG32" s="83"/>
      <c r="AH32" s="83"/>
      <c r="AI32" s="83"/>
    </row>
    <row r="33" spans="2:35" ht="17.25" customHeight="1" x14ac:dyDescent="0.2">
      <c r="B33" s="381" t="s">
        <v>576</v>
      </c>
      <c r="C33" s="382"/>
      <c r="D33" s="382"/>
      <c r="E33" s="382"/>
      <c r="F33" s="382"/>
      <c r="G33" s="382"/>
      <c r="H33" s="382"/>
      <c r="I33" s="382"/>
      <c r="J33" s="382"/>
      <c r="K33" s="382"/>
      <c r="L33" s="382"/>
      <c r="M33" s="382"/>
      <c r="N33" s="382"/>
      <c r="O33" s="382"/>
      <c r="P33" s="382"/>
      <c r="Q33" s="382"/>
      <c r="R33" s="383"/>
      <c r="V33" s="21" t="str">
        <f>IFERROR(SMALL('إختيار المقررات'!$U$20:$U$32,'إختيار المقررات'!V32),"")</f>
        <v/>
      </c>
      <c r="AC33" s="83"/>
      <c r="AD33" s="83"/>
      <c r="AE33" s="83"/>
      <c r="AF33" s="83"/>
      <c r="AG33" s="83"/>
      <c r="AH33" s="83"/>
      <c r="AI33" s="83"/>
    </row>
    <row r="34" spans="2:35" ht="16.5" customHeight="1" x14ac:dyDescent="0.2">
      <c r="B34" s="376" t="s">
        <v>27</v>
      </c>
      <c r="C34" s="376"/>
      <c r="D34" s="376"/>
      <c r="E34" s="376"/>
      <c r="F34" s="376"/>
      <c r="G34" s="376"/>
      <c r="H34" s="376"/>
      <c r="I34" s="376"/>
      <c r="J34" s="376"/>
      <c r="K34" s="376"/>
      <c r="L34" s="376"/>
      <c r="M34" s="376"/>
      <c r="N34" s="376"/>
      <c r="O34" s="376"/>
      <c r="P34" s="376"/>
      <c r="Q34" s="376"/>
      <c r="R34" s="376"/>
      <c r="AC34" s="83"/>
      <c r="AD34" s="83"/>
      <c r="AE34" s="83"/>
      <c r="AF34" s="83"/>
      <c r="AG34" s="83"/>
      <c r="AH34" s="83"/>
      <c r="AI34" s="83"/>
    </row>
    <row r="35" spans="2:35" ht="24" customHeight="1" x14ac:dyDescent="0.2">
      <c r="B35" s="377" t="s">
        <v>28</v>
      </c>
      <c r="C35" s="377"/>
      <c r="D35" s="377"/>
      <c r="E35" s="377"/>
      <c r="F35" s="376" t="str">
        <f>IF(AJ1&gt;0,"لم يسجل",'إختيار المقررات'!AH14)</f>
        <v>لم يسجل</v>
      </c>
      <c r="G35" s="376"/>
      <c r="H35" s="377" t="str">
        <f>IF(D4="أنثى","ليرة سورية فقط لا غير من الطالبة","ليرة سورية فقط لا غير من الطالب")</f>
        <v>ليرة سورية فقط لا غير من الطالب</v>
      </c>
      <c r="I35" s="377"/>
      <c r="J35" s="377"/>
      <c r="K35" s="377"/>
      <c r="L35" s="377"/>
      <c r="M35" s="384" t="str">
        <f>H2</f>
        <v/>
      </c>
      <c r="N35" s="384"/>
      <c r="O35" s="384"/>
      <c r="P35" s="384"/>
      <c r="Q35" s="384"/>
      <c r="R35" s="384"/>
      <c r="AC35" s="83"/>
      <c r="AD35" s="83"/>
      <c r="AE35" s="83"/>
      <c r="AF35" s="83"/>
      <c r="AG35" s="83"/>
      <c r="AH35" s="83"/>
      <c r="AI35" s="83"/>
    </row>
    <row r="36" spans="2:35" ht="24" customHeight="1" x14ac:dyDescent="0.2">
      <c r="B36" s="377" t="str">
        <f>IF(D4="أنثى","رقمها الامتحاني","رقمه الامتحاني")</f>
        <v>رقمه الامتحاني</v>
      </c>
      <c r="C36" s="377"/>
      <c r="D36" s="377"/>
      <c r="E36" s="376">
        <f>D2</f>
        <v>0</v>
      </c>
      <c r="F36" s="376"/>
      <c r="G36" s="377" t="s">
        <v>29</v>
      </c>
      <c r="H36" s="377"/>
      <c r="I36" s="377"/>
      <c r="J36" s="377"/>
      <c r="K36" s="377"/>
      <c r="L36" s="377"/>
      <c r="M36" s="377"/>
      <c r="N36" s="377"/>
      <c r="O36" s="377"/>
      <c r="P36" s="377"/>
      <c r="Q36" s="377"/>
      <c r="R36" s="377"/>
      <c r="AC36" s="83"/>
      <c r="AD36" s="83"/>
      <c r="AE36" s="83"/>
      <c r="AF36" s="83"/>
      <c r="AG36" s="83"/>
      <c r="AH36" s="83"/>
      <c r="AI36" s="83"/>
    </row>
    <row r="37" spans="2:35" ht="10.5" customHeight="1" x14ac:dyDescent="0.2">
      <c r="B37" s="102"/>
      <c r="C37" s="112"/>
      <c r="D37" s="379"/>
      <c r="E37" s="379"/>
      <c r="F37" s="379"/>
      <c r="G37" s="379"/>
      <c r="H37" s="379"/>
      <c r="I37" s="103"/>
      <c r="J37" s="103"/>
      <c r="K37" s="102"/>
      <c r="L37" s="112"/>
      <c r="M37" s="379"/>
      <c r="N37" s="379"/>
      <c r="O37" s="379"/>
      <c r="P37" s="379"/>
      <c r="Q37" s="103"/>
      <c r="R37" s="103"/>
    </row>
    <row r="38" spans="2:35" ht="10.5" customHeight="1" x14ac:dyDescent="0.2">
      <c r="B38" s="104"/>
      <c r="C38" s="113"/>
      <c r="D38" s="380"/>
      <c r="E38" s="380"/>
      <c r="F38" s="380"/>
      <c r="G38" s="380"/>
      <c r="H38" s="380"/>
      <c r="I38" s="105"/>
      <c r="J38" s="105"/>
      <c r="K38" s="104"/>
      <c r="L38" s="113"/>
      <c r="M38" s="380"/>
      <c r="N38" s="380"/>
      <c r="O38" s="380"/>
      <c r="P38" s="380"/>
      <c r="Q38" s="105"/>
      <c r="R38" s="105"/>
    </row>
    <row r="39" spans="2:35" ht="21" customHeight="1" x14ac:dyDescent="0.2">
      <c r="B39" s="378" t="s">
        <v>24</v>
      </c>
      <c r="C39" s="378"/>
      <c r="D39" s="378"/>
      <c r="E39" s="378"/>
      <c r="F39" s="378"/>
      <c r="G39" s="378"/>
      <c r="H39" s="378"/>
      <c r="I39" s="378"/>
      <c r="J39" s="378"/>
      <c r="K39" s="378"/>
      <c r="L39" s="378"/>
      <c r="M39" s="378"/>
      <c r="N39" s="378"/>
      <c r="O39" s="378"/>
      <c r="P39" s="378"/>
      <c r="Q39" s="378"/>
      <c r="R39" s="378"/>
    </row>
    <row r="40" spans="2:35" ht="15.75" customHeight="1" x14ac:dyDescent="0.2">
      <c r="B40" s="375" t="s">
        <v>27</v>
      </c>
      <c r="C40" s="375"/>
      <c r="D40" s="375"/>
      <c r="E40" s="375"/>
      <c r="F40" s="375"/>
      <c r="G40" s="375"/>
      <c r="H40" s="375"/>
      <c r="I40" s="375"/>
      <c r="J40" s="375"/>
      <c r="K40" s="375"/>
      <c r="L40" s="375"/>
      <c r="M40" s="375"/>
      <c r="N40" s="375"/>
      <c r="O40" s="375"/>
      <c r="P40" s="375"/>
      <c r="Q40" s="375"/>
      <c r="R40" s="375"/>
    </row>
    <row r="41" spans="2:35" ht="22.5" customHeight="1" x14ac:dyDescent="0.2">
      <c r="B41" s="377" t="s">
        <v>28</v>
      </c>
      <c r="C41" s="377"/>
      <c r="D41" s="377"/>
      <c r="E41" s="377"/>
      <c r="F41" s="376" t="str">
        <f>IF(AJ1&gt;0,"لم يسجل",'إختيار المقررات'!AH15)</f>
        <v>لم يسجل</v>
      </c>
      <c r="G41" s="376"/>
      <c r="H41" s="372" t="str">
        <f>H35&amp;" "&amp;M35</f>
        <v xml:space="preserve">ليرة سورية فقط لا غير من الطالب </v>
      </c>
      <c r="I41" s="372"/>
      <c r="J41" s="372"/>
      <c r="K41" s="372"/>
      <c r="L41" s="372"/>
      <c r="M41" s="372"/>
      <c r="N41" s="372"/>
      <c r="O41" s="372"/>
      <c r="P41" s="372"/>
      <c r="Q41" s="372"/>
      <c r="R41" s="372"/>
    </row>
    <row r="42" spans="2:35" ht="22.5" customHeight="1" x14ac:dyDescent="0.2">
      <c r="B42" s="359" t="str">
        <f>B36</f>
        <v>رقمه الامتحاني</v>
      </c>
      <c r="C42" s="359"/>
      <c r="D42" s="359"/>
      <c r="E42" s="374">
        <f>E36</f>
        <v>0</v>
      </c>
      <c r="F42" s="374"/>
      <c r="G42" s="359" t="s">
        <v>29</v>
      </c>
      <c r="H42" s="359"/>
      <c r="I42" s="359"/>
      <c r="J42" s="359"/>
      <c r="K42" s="359"/>
      <c r="L42" s="359"/>
      <c r="M42" s="359"/>
      <c r="N42" s="359"/>
      <c r="O42" s="359"/>
      <c r="P42" s="359"/>
      <c r="Q42" s="359"/>
      <c r="R42" s="359"/>
    </row>
    <row r="43" spans="2:35" ht="17.25" customHeight="1" x14ac:dyDescent="0.2">
      <c r="B43" s="106"/>
      <c r="C43" s="106"/>
      <c r="D43" s="106"/>
      <c r="E43" s="106"/>
      <c r="F43" s="106"/>
      <c r="G43" s="106"/>
      <c r="H43" s="106"/>
      <c r="I43" s="106"/>
      <c r="J43" s="106"/>
      <c r="K43" s="106"/>
      <c r="L43" s="106"/>
      <c r="M43" s="106"/>
      <c r="N43" s="106"/>
      <c r="O43" s="106"/>
      <c r="P43" s="106"/>
      <c r="Q43" s="106"/>
      <c r="R43" s="106"/>
    </row>
    <row r="44" spans="2:35" ht="16.149999999999999" customHeight="1" thickBot="1" x14ac:dyDescent="0.25">
      <c r="B44" s="107"/>
      <c r="C44" s="107"/>
      <c r="D44" s="107"/>
      <c r="E44" s="107"/>
      <c r="F44" s="107"/>
      <c r="G44" s="107"/>
      <c r="H44" s="107"/>
      <c r="I44" s="107"/>
      <c r="J44" s="107"/>
      <c r="K44" s="107"/>
      <c r="L44" s="107"/>
      <c r="M44" s="107"/>
      <c r="N44" s="107"/>
      <c r="O44" s="107"/>
      <c r="P44" s="107"/>
      <c r="Q44" s="107"/>
      <c r="R44" s="107"/>
    </row>
    <row r="45" spans="2:35" ht="20.25" customHeight="1" thickTop="1" x14ac:dyDescent="0.2">
      <c r="B45" s="25"/>
      <c r="C45" s="25"/>
      <c r="D45" s="25"/>
      <c r="E45" s="25"/>
      <c r="F45" s="25"/>
      <c r="I45" s="8"/>
      <c r="J45" s="8"/>
      <c r="K45" s="8"/>
      <c r="L45" s="8"/>
      <c r="P45" s="8"/>
      <c r="Q45" s="8"/>
      <c r="R45" s="8"/>
    </row>
    <row r="46" spans="2:35" ht="14.25" x14ac:dyDescent="0.2">
      <c r="B46" s="25"/>
      <c r="C46" s="25"/>
      <c r="D46" s="25"/>
      <c r="E46" s="25"/>
      <c r="F46" s="25"/>
      <c r="G46" s="26"/>
      <c r="H46" s="26"/>
      <c r="I46" s="26"/>
      <c r="J46" s="26"/>
      <c r="K46" s="26"/>
      <c r="L46" s="26"/>
      <c r="M46" s="26"/>
      <c r="N46" s="26"/>
      <c r="O46" s="26"/>
      <c r="P46" s="26"/>
      <c r="Q46" s="26"/>
      <c r="R46" s="26"/>
    </row>
    <row r="47" spans="2:35" ht="7.5" customHeight="1" x14ac:dyDescent="0.2">
      <c r="B47" s="25"/>
      <c r="C47" s="25"/>
      <c r="D47" s="25"/>
      <c r="E47" s="25"/>
      <c r="F47" s="25"/>
      <c r="G47" s="26"/>
      <c r="H47" s="26"/>
      <c r="I47" s="26"/>
      <c r="J47" s="26"/>
      <c r="K47" s="26"/>
      <c r="L47" s="26"/>
      <c r="M47" s="26"/>
      <c r="N47" s="26"/>
      <c r="O47" s="26"/>
      <c r="P47" s="26"/>
      <c r="Q47" s="26"/>
      <c r="R47" s="26"/>
    </row>
  </sheetData>
  <sheetProtection algorithmName="SHA-512" hashValue="c7f9Z4OYJ4qRjcsLpBumOdnWd+6qHM8FM8xDJNI3xUWImvAvaf9kNglZBD1Vp+xdoOLmf0mFcw5wY86UV9ckqQ==" saltValue="qECsVmsyZui3eL+T0hKfhg==" spinCount="100000" sheet="1" selectLockedCells="1" selectUnlockedCells="1"/>
  <mergeCells count="139">
    <mergeCell ref="AE20:AG20"/>
    <mergeCell ref="AE12:AG12"/>
    <mergeCell ref="AE13:AG13"/>
    <mergeCell ref="AE14:AG14"/>
    <mergeCell ref="B32:F32"/>
    <mergeCell ref="M24:N32"/>
    <mergeCell ref="O24:P32"/>
    <mergeCell ref="Q24:R32"/>
    <mergeCell ref="B23:D23"/>
    <mergeCell ref="B28:D28"/>
    <mergeCell ref="H27:I27"/>
    <mergeCell ref="D14:G14"/>
    <mergeCell ref="L14:O14"/>
    <mergeCell ref="D12:G12"/>
    <mergeCell ref="L12:O12"/>
    <mergeCell ref="D13:G13"/>
    <mergeCell ref="L13:O13"/>
    <mergeCell ref="AE21:AG21"/>
    <mergeCell ref="AE22:AG22"/>
    <mergeCell ref="AE23:AG23"/>
    <mergeCell ref="AE24:AG24"/>
    <mergeCell ref="AE25:AG25"/>
    <mergeCell ref="AE26:AG26"/>
    <mergeCell ref="B25:D25"/>
    <mergeCell ref="AE10:AG10"/>
    <mergeCell ref="AE11:AG11"/>
    <mergeCell ref="F1:R1"/>
    <mergeCell ref="H24:J26"/>
    <mergeCell ref="K24:L26"/>
    <mergeCell ref="AE15:AG15"/>
    <mergeCell ref="AE16:AG16"/>
    <mergeCell ref="AE17:AG17"/>
    <mergeCell ref="AE18:AG18"/>
    <mergeCell ref="Q22:R22"/>
    <mergeCell ref="L17:O17"/>
    <mergeCell ref="E23:I23"/>
    <mergeCell ref="K23:L23"/>
    <mergeCell ref="N23:O23"/>
    <mergeCell ref="D18:G18"/>
    <mergeCell ref="L18:O18"/>
    <mergeCell ref="B22:E22"/>
    <mergeCell ref="K22:L22"/>
    <mergeCell ref="AD1:AH2"/>
    <mergeCell ref="AE3:AG3"/>
    <mergeCell ref="AE4:AG4"/>
    <mergeCell ref="AE5:AG5"/>
    <mergeCell ref="AE6:AG6"/>
    <mergeCell ref="AE7:AG7"/>
    <mergeCell ref="AE8:AG8"/>
    <mergeCell ref="AE9:AG9"/>
    <mergeCell ref="AE19:AG19"/>
    <mergeCell ref="B42:D42"/>
    <mergeCell ref="E42:F42"/>
    <mergeCell ref="B24:D24"/>
    <mergeCell ref="B40:R40"/>
    <mergeCell ref="B34:R34"/>
    <mergeCell ref="B35:E35"/>
    <mergeCell ref="F35:G35"/>
    <mergeCell ref="B39:R39"/>
    <mergeCell ref="B36:D36"/>
    <mergeCell ref="E36:F36"/>
    <mergeCell ref="G36:R36"/>
    <mergeCell ref="D37:H37"/>
    <mergeCell ref="B41:E41"/>
    <mergeCell ref="F41:G41"/>
    <mergeCell ref="M37:P37"/>
    <mergeCell ref="D38:H38"/>
    <mergeCell ref="M38:P38"/>
    <mergeCell ref="B33:R33"/>
    <mergeCell ref="M35:R35"/>
    <mergeCell ref="H35:L35"/>
    <mergeCell ref="E24:G24"/>
    <mergeCell ref="G42:R42"/>
    <mergeCell ref="M2:N2"/>
    <mergeCell ref="P2:R2"/>
    <mergeCell ref="D3:E3"/>
    <mergeCell ref="H4:I4"/>
    <mergeCell ref="K2:L2"/>
    <mergeCell ref="H3:I3"/>
    <mergeCell ref="Q4:R4"/>
    <mergeCell ref="Q3:R3"/>
    <mergeCell ref="N5:O5"/>
    <mergeCell ref="F5:G5"/>
    <mergeCell ref="K5:M5"/>
    <mergeCell ref="P5:R5"/>
    <mergeCell ref="B27:D27"/>
    <mergeCell ref="E27:G27"/>
    <mergeCell ref="B7:C7"/>
    <mergeCell ref="B3:C3"/>
    <mergeCell ref="N3:P3"/>
    <mergeCell ref="J3:L3"/>
    <mergeCell ref="F3:G3"/>
    <mergeCell ref="F4:G4"/>
    <mergeCell ref="N4:P4"/>
    <mergeCell ref="K4:M4"/>
    <mergeCell ref="H41:R41"/>
    <mergeCell ref="B29:L29"/>
    <mergeCell ref="B30:F30"/>
    <mergeCell ref="G30:L30"/>
    <mergeCell ref="B31:F31"/>
    <mergeCell ref="G31:L31"/>
    <mergeCell ref="E28:G28"/>
    <mergeCell ref="D4:E4"/>
    <mergeCell ref="B4:C4"/>
    <mergeCell ref="D11:G11"/>
    <mergeCell ref="L11:O11"/>
    <mergeCell ref="B8:R9"/>
    <mergeCell ref="N6:O6"/>
    <mergeCell ref="K6:M6"/>
    <mergeCell ref="P6:R6"/>
    <mergeCell ref="K7:R7"/>
    <mergeCell ref="D10:I10"/>
    <mergeCell ref="L10:Q10"/>
    <mergeCell ref="E25:G25"/>
    <mergeCell ref="L15:O15"/>
    <mergeCell ref="D16:G16"/>
    <mergeCell ref="L16:O16"/>
    <mergeCell ref="D17:G17"/>
    <mergeCell ref="G22:J22"/>
    <mergeCell ref="M22:P22"/>
    <mergeCell ref="E26:G26"/>
    <mergeCell ref="B1:E1"/>
    <mergeCell ref="B2:C2"/>
    <mergeCell ref="D2:E2"/>
    <mergeCell ref="F2:G2"/>
    <mergeCell ref="H2:J2"/>
    <mergeCell ref="D6:E6"/>
    <mergeCell ref="B6:C6"/>
    <mergeCell ref="F6:G6"/>
    <mergeCell ref="D15:G15"/>
    <mergeCell ref="D7:E7"/>
    <mergeCell ref="F7:G7"/>
    <mergeCell ref="H7:I7"/>
    <mergeCell ref="B5:C5"/>
    <mergeCell ref="D5:E5"/>
    <mergeCell ref="H6:I6"/>
    <mergeCell ref="H5:I5"/>
    <mergeCell ref="B26:D26"/>
    <mergeCell ref="B19:R20"/>
  </mergeCells>
  <conditionalFormatting sqref="L12:O18">
    <cfRule type="containsBlanks" dxfId="26" priority="10">
      <formula>LEN(TRIM(L12))=0</formula>
    </cfRule>
  </conditionalFormatting>
  <conditionalFormatting sqref="C11:I18">
    <cfRule type="containsBlanks" dxfId="25" priority="9">
      <formula>LEN(TRIM(C11))=0</formula>
    </cfRule>
  </conditionalFormatting>
  <conditionalFormatting sqref="K11:Q11 P12:Q18 K12:K18">
    <cfRule type="containsBlanks" dxfId="24" priority="8">
      <formula>LEN(TRIM(K11))=0</formula>
    </cfRule>
  </conditionalFormatting>
  <conditionalFormatting sqref="B38:R40 B46:R47 B42:R43 B41:H41">
    <cfRule type="expression" dxfId="23" priority="6">
      <formula>$J$27="لا"</formula>
    </cfRule>
  </conditionalFormatting>
  <conditionalFormatting sqref="AE3:AE22">
    <cfRule type="expression" dxfId="22" priority="5">
      <formula>AE3&lt;&gt;""</formula>
    </cfRule>
  </conditionalFormatting>
  <conditionalFormatting sqref="AC1">
    <cfRule type="expression" dxfId="21" priority="3">
      <formula>AC1&lt;&gt;""</formula>
    </cfRule>
  </conditionalFormatting>
  <conditionalFormatting sqref="AD1:AH2">
    <cfRule type="expression" dxfId="20" priority="2">
      <formula>$AD$1&lt;&gt;""</formula>
    </cfRule>
  </conditionalFormatting>
  <conditionalFormatting sqref="AE23:AE26">
    <cfRule type="expression" dxfId="19" priority="1">
      <formula>AE23&lt;&gt;""</formula>
    </cfRule>
  </conditionalFormatting>
  <pageMargins left="0" right="0" top="0" bottom="0" header="0" footer="0"/>
  <pageSetup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3"/>
  <dimension ref="A1:EM5"/>
  <sheetViews>
    <sheetView showGridLines="0" rightToLeft="1" topLeftCell="DH1" zoomScale="98" zoomScaleNormal="98" workbookViewId="0">
      <pane ySplit="4" topLeftCell="A5" activePane="bottomLeft" state="frozen"/>
      <selection pane="bottomLeft" activeCell="DO6" sqref="DO6"/>
    </sheetView>
  </sheetViews>
  <sheetFormatPr defaultColWidth="9" defaultRowHeight="14.25" x14ac:dyDescent="0.2"/>
  <cols>
    <col min="1" max="1" width="13.875" style="1" customWidth="1"/>
    <col min="2" max="2" width="15" style="1" bestFit="1" customWidth="1"/>
    <col min="3" max="5" width="9" style="1"/>
    <col min="6" max="6" width="11.5" style="1" bestFit="1" customWidth="1"/>
    <col min="7" max="7" width="9.875" style="1" bestFit="1" customWidth="1"/>
    <col min="8" max="8" width="13.875" style="1" bestFit="1" customWidth="1"/>
    <col min="9" max="9" width="9" style="1"/>
    <col min="10" max="10" width="11.625" style="1" bestFit="1" customWidth="1"/>
    <col min="11" max="12" width="9" style="1"/>
    <col min="13" max="14" width="12.5" style="1" bestFit="1" customWidth="1"/>
    <col min="15" max="18" width="9" style="1"/>
    <col min="19" max="19" width="10.125" style="1" bestFit="1" customWidth="1"/>
    <col min="20" max="21" width="3.5" style="12" customWidth="1"/>
    <col min="22" max="110" width="3.5" style="1" customWidth="1"/>
    <col min="111" max="111" width="5.5" style="1" bestFit="1" customWidth="1"/>
    <col min="112" max="115" width="3.5" style="1" customWidth="1"/>
    <col min="116" max="119" width="10.875" style="1" customWidth="1"/>
    <col min="120" max="120" width="11" style="1" customWidth="1"/>
    <col min="121" max="121" width="10.875" style="1" customWidth="1"/>
    <col min="122" max="122" width="9.5" style="1" bestFit="1" customWidth="1"/>
    <col min="123" max="125" width="9.5" style="1" customWidth="1"/>
    <col min="126" max="126" width="11.5" style="1" bestFit="1" customWidth="1"/>
    <col min="127" max="127" width="5.125" style="1" bestFit="1" customWidth="1"/>
    <col min="128" max="128" width="8.875" style="1" bestFit="1" customWidth="1"/>
    <col min="129" max="129" width="9.375" style="1" bestFit="1" customWidth="1"/>
    <col min="130" max="130" width="9.375" style="1" customWidth="1"/>
    <col min="131" max="131" width="8.375" style="1" bestFit="1" customWidth="1"/>
    <col min="132" max="133" width="6.5" style="1" bestFit="1" customWidth="1"/>
    <col min="134" max="134" width="3.625" style="1" bestFit="1" customWidth="1"/>
    <col min="135" max="135" width="14.625" style="1" bestFit="1" customWidth="1"/>
    <col min="136" max="136" width="12.5" style="1" bestFit="1" customWidth="1"/>
    <col min="137" max="137" width="13.5" style="1" bestFit="1" customWidth="1"/>
    <col min="138" max="138" width="12.5" style="1" bestFit="1" customWidth="1"/>
    <col min="139" max="139" width="9" style="1"/>
    <col min="140" max="143" width="11.375" style="1" customWidth="1"/>
    <col min="144" max="16384" width="9" style="1"/>
  </cols>
  <sheetData>
    <row r="1" spans="1:143" ht="18.75" thickBot="1" x14ac:dyDescent="0.25">
      <c r="A1" s="163"/>
      <c r="B1" s="475">
        <v>9999</v>
      </c>
      <c r="C1" s="475" t="s">
        <v>30</v>
      </c>
      <c r="D1" s="466"/>
      <c r="E1" s="466"/>
      <c r="F1" s="466"/>
      <c r="G1" s="466"/>
      <c r="H1" s="466"/>
      <c r="I1" s="466"/>
      <c r="J1" s="466"/>
      <c r="K1" s="448" t="s">
        <v>16</v>
      </c>
      <c r="L1" s="493" t="s">
        <v>130</v>
      </c>
      <c r="M1" s="487" t="s">
        <v>128</v>
      </c>
      <c r="N1" s="487" t="s">
        <v>129</v>
      </c>
      <c r="O1" s="496" t="s">
        <v>53</v>
      </c>
      <c r="P1" s="466" t="s">
        <v>31</v>
      </c>
      <c r="Q1" s="466"/>
      <c r="R1" s="466"/>
      <c r="S1" s="491" t="s">
        <v>9</v>
      </c>
      <c r="T1" s="422" t="s">
        <v>32</v>
      </c>
      <c r="U1" s="423"/>
      <c r="V1" s="423"/>
      <c r="W1" s="423"/>
      <c r="X1" s="423"/>
      <c r="Y1" s="423"/>
      <c r="Z1" s="423"/>
      <c r="AA1" s="423"/>
      <c r="AB1" s="423"/>
      <c r="AC1" s="423"/>
      <c r="AD1" s="423"/>
      <c r="AE1" s="423"/>
      <c r="AF1" s="423"/>
      <c r="AG1" s="423"/>
      <c r="AH1" s="423"/>
      <c r="AI1" s="423"/>
      <c r="AJ1" s="423"/>
      <c r="AK1" s="423"/>
      <c r="AL1" s="423"/>
      <c r="AM1" s="423"/>
      <c r="AN1" s="423"/>
      <c r="AO1" s="423"/>
      <c r="AP1" s="423"/>
      <c r="AQ1" s="424"/>
      <c r="AR1" s="422" t="s">
        <v>20</v>
      </c>
      <c r="AS1" s="423"/>
      <c r="AT1" s="423"/>
      <c r="AU1" s="423"/>
      <c r="AV1" s="423"/>
      <c r="AW1" s="423"/>
      <c r="AX1" s="423"/>
      <c r="AY1" s="423"/>
      <c r="AZ1" s="423"/>
      <c r="BA1" s="423"/>
      <c r="BB1" s="423"/>
      <c r="BC1" s="423"/>
      <c r="BD1" s="423"/>
      <c r="BE1" s="423"/>
      <c r="BF1" s="423"/>
      <c r="BG1" s="423"/>
      <c r="BH1" s="423"/>
      <c r="BI1" s="423"/>
      <c r="BJ1" s="423"/>
      <c r="BK1" s="423"/>
      <c r="BL1" s="423"/>
      <c r="BM1" s="423"/>
      <c r="BN1" s="423"/>
      <c r="BO1" s="424"/>
      <c r="BP1" s="422" t="s">
        <v>33</v>
      </c>
      <c r="BQ1" s="423"/>
      <c r="BR1" s="423"/>
      <c r="BS1" s="423"/>
      <c r="BT1" s="423"/>
      <c r="BU1" s="423"/>
      <c r="BV1" s="423"/>
      <c r="BW1" s="423"/>
      <c r="BX1" s="423"/>
      <c r="BY1" s="423"/>
      <c r="BZ1" s="423"/>
      <c r="CA1" s="423"/>
      <c r="CB1" s="423"/>
      <c r="CC1" s="423"/>
      <c r="CD1" s="423"/>
      <c r="CE1" s="423"/>
      <c r="CF1" s="423"/>
      <c r="CG1" s="423"/>
      <c r="CH1" s="423"/>
      <c r="CI1" s="423"/>
      <c r="CJ1" s="164"/>
      <c r="CK1" s="164"/>
      <c r="CL1" s="164"/>
      <c r="CM1" s="164"/>
      <c r="CN1" s="422" t="s">
        <v>34</v>
      </c>
      <c r="CO1" s="423"/>
      <c r="CP1" s="423"/>
      <c r="CQ1" s="423"/>
      <c r="CR1" s="423"/>
      <c r="CS1" s="423"/>
      <c r="CT1" s="423"/>
      <c r="CU1" s="423"/>
      <c r="CV1" s="423"/>
      <c r="CW1" s="423"/>
      <c r="CX1" s="423"/>
      <c r="CY1" s="423"/>
      <c r="CZ1" s="423"/>
      <c r="DA1" s="423"/>
      <c r="DB1" s="423"/>
      <c r="DC1" s="423"/>
      <c r="DD1" s="423"/>
      <c r="DE1" s="423"/>
      <c r="DF1" s="423"/>
      <c r="DG1" s="423"/>
      <c r="DH1" s="164"/>
      <c r="DI1" s="164"/>
      <c r="DJ1" s="164"/>
      <c r="DK1" s="164"/>
      <c r="DL1" s="478" t="s">
        <v>1</v>
      </c>
      <c r="DM1" s="479"/>
      <c r="DN1" s="480"/>
      <c r="DO1" s="480"/>
      <c r="DP1" s="484" t="s">
        <v>601</v>
      </c>
      <c r="DQ1" s="485"/>
      <c r="DR1" s="485"/>
      <c r="DS1" s="485"/>
      <c r="DT1" s="485"/>
      <c r="DU1" s="485"/>
      <c r="DV1" s="485"/>
      <c r="DW1" s="485"/>
      <c r="DX1" s="484" t="s">
        <v>35</v>
      </c>
      <c r="DY1" s="485"/>
      <c r="DZ1" s="485"/>
      <c r="EA1" s="486"/>
      <c r="EB1" s="484" t="s">
        <v>602</v>
      </c>
      <c r="EC1" s="485"/>
      <c r="ED1" s="485"/>
      <c r="EE1" s="486"/>
      <c r="EG1" s="465" t="s">
        <v>603</v>
      </c>
      <c r="EH1" s="466"/>
      <c r="EI1" s="466"/>
      <c r="EJ1" s="466"/>
      <c r="EK1" s="466"/>
      <c r="EL1" s="466"/>
    </row>
    <row r="2" spans="1:143" ht="18.75" thickBot="1" x14ac:dyDescent="0.25">
      <c r="A2" s="163"/>
      <c r="B2" s="163"/>
      <c r="C2" s="163"/>
      <c r="D2" s="466"/>
      <c r="E2" s="466"/>
      <c r="F2" s="466"/>
      <c r="G2" s="466"/>
      <c r="H2" s="466"/>
      <c r="I2" s="466"/>
      <c r="J2" s="466"/>
      <c r="K2" s="449"/>
      <c r="L2" s="494"/>
      <c r="M2" s="488"/>
      <c r="N2" s="488"/>
      <c r="O2" s="497"/>
      <c r="P2" s="466"/>
      <c r="Q2" s="466"/>
      <c r="R2" s="466"/>
      <c r="S2" s="491"/>
      <c r="T2" s="473" t="s">
        <v>17</v>
      </c>
      <c r="U2" s="434"/>
      <c r="V2" s="434"/>
      <c r="W2" s="434"/>
      <c r="X2" s="434"/>
      <c r="Y2" s="434"/>
      <c r="Z2" s="434"/>
      <c r="AA2" s="434"/>
      <c r="AB2" s="434"/>
      <c r="AC2" s="434"/>
      <c r="AD2" s="434"/>
      <c r="AE2" s="474"/>
      <c r="AF2" s="473" t="s">
        <v>18</v>
      </c>
      <c r="AG2" s="434"/>
      <c r="AH2" s="434"/>
      <c r="AI2" s="434"/>
      <c r="AJ2" s="434"/>
      <c r="AK2" s="434"/>
      <c r="AL2" s="434"/>
      <c r="AM2" s="434"/>
      <c r="AN2" s="434"/>
      <c r="AO2" s="434"/>
      <c r="AP2" s="434"/>
      <c r="AQ2" s="474"/>
      <c r="AR2" s="476" t="s">
        <v>17</v>
      </c>
      <c r="AS2" s="427"/>
      <c r="AT2" s="427"/>
      <c r="AU2" s="427"/>
      <c r="AV2" s="427"/>
      <c r="AW2" s="427"/>
      <c r="AX2" s="427"/>
      <c r="AY2" s="427"/>
      <c r="AZ2" s="427"/>
      <c r="BA2" s="427"/>
      <c r="BB2" s="427"/>
      <c r="BC2" s="477"/>
      <c r="BD2" s="426" t="s">
        <v>18</v>
      </c>
      <c r="BE2" s="427"/>
      <c r="BF2" s="427"/>
      <c r="BG2" s="427"/>
      <c r="BH2" s="427"/>
      <c r="BI2" s="427"/>
      <c r="BJ2" s="427"/>
      <c r="BK2" s="427"/>
      <c r="BL2" s="427"/>
      <c r="BM2" s="427"/>
      <c r="BN2" s="427"/>
      <c r="BO2" s="428"/>
      <c r="BP2" s="435" t="s">
        <v>17</v>
      </c>
      <c r="BQ2" s="434"/>
      <c r="BR2" s="434"/>
      <c r="BS2" s="434"/>
      <c r="BT2" s="434"/>
      <c r="BU2" s="434"/>
      <c r="BV2" s="434"/>
      <c r="BW2" s="434"/>
      <c r="BX2" s="434"/>
      <c r="BY2" s="434"/>
      <c r="BZ2" s="433" t="s">
        <v>18</v>
      </c>
      <c r="CA2" s="434"/>
      <c r="CB2" s="434"/>
      <c r="CC2" s="434"/>
      <c r="CD2" s="434"/>
      <c r="CE2" s="434"/>
      <c r="CF2" s="434"/>
      <c r="CG2" s="434"/>
      <c r="CH2" s="434"/>
      <c r="CI2" s="434"/>
      <c r="CJ2" s="165"/>
      <c r="CK2" s="165"/>
      <c r="CL2" s="165"/>
      <c r="CM2" s="165"/>
      <c r="CN2" s="435" t="s">
        <v>17</v>
      </c>
      <c r="CO2" s="434"/>
      <c r="CP2" s="434"/>
      <c r="CQ2" s="434"/>
      <c r="CR2" s="434"/>
      <c r="CS2" s="434"/>
      <c r="CT2" s="434"/>
      <c r="CU2" s="434"/>
      <c r="CV2" s="434"/>
      <c r="CW2" s="434"/>
      <c r="CX2" s="433" t="s">
        <v>18</v>
      </c>
      <c r="CY2" s="434"/>
      <c r="CZ2" s="434"/>
      <c r="DA2" s="434"/>
      <c r="DB2" s="434"/>
      <c r="DC2" s="434"/>
      <c r="DD2" s="434"/>
      <c r="DE2" s="434"/>
      <c r="DF2" s="434"/>
      <c r="DG2" s="434"/>
      <c r="DH2" s="165"/>
      <c r="DI2" s="165"/>
      <c r="DJ2" s="165"/>
      <c r="DK2" s="165"/>
      <c r="DL2" s="481"/>
      <c r="DM2" s="482"/>
      <c r="DN2" s="483"/>
      <c r="DO2" s="483"/>
      <c r="DP2" s="481"/>
      <c r="DQ2" s="482"/>
      <c r="DR2" s="482"/>
      <c r="DS2" s="482"/>
      <c r="DT2" s="482"/>
      <c r="DU2" s="482"/>
      <c r="DV2" s="482"/>
      <c r="DW2" s="482"/>
      <c r="DX2" s="481"/>
      <c r="DY2" s="482"/>
      <c r="DZ2" s="482"/>
      <c r="EA2" s="483"/>
      <c r="EB2" s="481"/>
      <c r="EC2" s="482"/>
      <c r="ED2" s="482"/>
      <c r="EE2" s="483"/>
      <c r="EG2" s="465"/>
      <c r="EH2" s="466"/>
      <c r="EI2" s="466"/>
      <c r="EJ2" s="466"/>
      <c r="EK2" s="466"/>
      <c r="EL2" s="466"/>
    </row>
    <row r="3" spans="1:143" ht="60.75" customHeight="1" thickBot="1" x14ac:dyDescent="0.25">
      <c r="A3" s="166" t="s">
        <v>2</v>
      </c>
      <c r="B3" s="167" t="s">
        <v>36</v>
      </c>
      <c r="C3" s="167" t="s">
        <v>37</v>
      </c>
      <c r="D3" s="167" t="s">
        <v>38</v>
      </c>
      <c r="E3" s="167" t="s">
        <v>6</v>
      </c>
      <c r="F3" s="168" t="s">
        <v>7</v>
      </c>
      <c r="G3" s="443" t="s">
        <v>219</v>
      </c>
      <c r="H3" s="169" t="s">
        <v>49</v>
      </c>
      <c r="I3" s="167" t="s">
        <v>11</v>
      </c>
      <c r="J3" s="167" t="s">
        <v>10</v>
      </c>
      <c r="K3" s="449"/>
      <c r="L3" s="494"/>
      <c r="M3" s="488"/>
      <c r="N3" s="488"/>
      <c r="O3" s="497"/>
      <c r="P3" s="489" t="s">
        <v>25</v>
      </c>
      <c r="Q3" s="489" t="s">
        <v>39</v>
      </c>
      <c r="R3" s="498" t="s">
        <v>14</v>
      </c>
      <c r="S3" s="491"/>
      <c r="T3" s="469" t="str">
        <f>'إختيار المقررات'!BN6</f>
        <v>أساسيات الإدارة</v>
      </c>
      <c r="U3" s="432"/>
      <c r="V3" s="432" t="str">
        <f>'إختيار المقررات'!BN7</f>
        <v xml:space="preserve">مبادئ التمويل والاستثمار </v>
      </c>
      <c r="W3" s="432"/>
      <c r="X3" s="432" t="str">
        <f>'إختيار المقررات'!BN8</f>
        <v>التحليل الجزئي</v>
      </c>
      <c r="Y3" s="432"/>
      <c r="Z3" s="432" t="str">
        <f>'إختيار المقررات'!BN9</f>
        <v>مبادئ الاحصاء</v>
      </c>
      <c r="AA3" s="432"/>
      <c r="AB3" s="432" t="str">
        <f>'إختيار المقررات'!BN10</f>
        <v xml:space="preserve">المحاسبة المالية </v>
      </c>
      <c r="AC3" s="432"/>
      <c r="AD3" s="432" t="str">
        <f>'إختيار المقررات'!BN11</f>
        <v>لغة أعمال 1</v>
      </c>
      <c r="AE3" s="464"/>
      <c r="AF3" s="469" t="str">
        <f>'إختيار المقررات'!BN13</f>
        <v xml:space="preserve">اساسيات التسويق في المشروعات الصغيرة </v>
      </c>
      <c r="AG3" s="432"/>
      <c r="AH3" s="432" t="str">
        <f>'إختيار المقررات'!BN14</f>
        <v xml:space="preserve">رياضيات ادارية ومالية </v>
      </c>
      <c r="AI3" s="432"/>
      <c r="AJ3" s="432" t="str">
        <f>'إختيار المقررات'!BN15</f>
        <v>المحاسبة المتوسطة</v>
      </c>
      <c r="AK3" s="432"/>
      <c r="AL3" s="432" t="str">
        <f>'إختيار المقررات'!BN16</f>
        <v xml:space="preserve">الاشكال القانونية للمشروعات وأسس احداثها </v>
      </c>
      <c r="AM3" s="432"/>
      <c r="AN3" s="432" t="str">
        <f>'إختيار المقررات'!BN17</f>
        <v>مهارات حاسوب 1</v>
      </c>
      <c r="AO3" s="432"/>
      <c r="AP3" s="432" t="str">
        <f>'إختيار المقررات'!BN18</f>
        <v>لغة اعمال 2</v>
      </c>
      <c r="AQ3" s="464"/>
      <c r="AR3" s="456" t="str">
        <f>'إختيار المقررات'!BN20</f>
        <v xml:space="preserve">ادارة التفاوض باللغة الاجنبية </v>
      </c>
      <c r="AS3" s="432"/>
      <c r="AT3" s="432" t="str">
        <f>'إختيار المقررات'!BN21</f>
        <v>التحليل الكلي</v>
      </c>
      <c r="AU3" s="432"/>
      <c r="AV3" s="432" t="str">
        <f>'إختيار المقررات'!BN22</f>
        <v xml:space="preserve">الاساليب الكمية في الادارة </v>
      </c>
      <c r="AW3" s="432"/>
      <c r="AX3" s="432" t="str">
        <f>'إختيار المقررات'!BN23</f>
        <v>محاسبة شركات الاشخاص</v>
      </c>
      <c r="AY3" s="432"/>
      <c r="AZ3" s="432" t="str">
        <f>'إختيار المقررات'!BN24</f>
        <v xml:space="preserve">الملية العامة والتشريع الضريبي </v>
      </c>
      <c r="BA3" s="432"/>
      <c r="BB3" s="432" t="str">
        <f>'إختيار المقررات'!BN25</f>
        <v>مهارات حاسوب  2</v>
      </c>
      <c r="BC3" s="464"/>
      <c r="BD3" s="447" t="str">
        <f>'إختيار المقررات'!BN27</f>
        <v xml:space="preserve">ادارة الانتاج والعمليات </v>
      </c>
      <c r="BE3" s="425"/>
      <c r="BF3" s="425" t="str">
        <f>'إختيار المقررات'!BN28</f>
        <v xml:space="preserve">الادارة المالية </v>
      </c>
      <c r="BG3" s="425"/>
      <c r="BH3" s="425" t="str">
        <f>'إختيار المقررات'!BN29</f>
        <v xml:space="preserve">محاسبة تكاليف وادارية </v>
      </c>
      <c r="BI3" s="425"/>
      <c r="BJ3" s="425" t="str">
        <f>'إختيار المقررات'!BN30</f>
        <v>الاتصالات التسويقية</v>
      </c>
      <c r="BK3" s="425"/>
      <c r="BL3" s="425" t="str">
        <f>'إختيار المقررات'!BN31</f>
        <v xml:space="preserve">البيئة القانونية للاستثمار والعمل </v>
      </c>
      <c r="BM3" s="425"/>
      <c r="BN3" s="425" t="str">
        <f>'إختيار المقررات'!BN32</f>
        <v xml:space="preserve">مراسلات ادارية باللغة الاجنبية </v>
      </c>
      <c r="BO3" s="425"/>
      <c r="BP3" s="456" t="str">
        <f>'إختيار المقررات'!BN34</f>
        <v xml:space="preserve">ادارة المشروعات الصغيرة </v>
      </c>
      <c r="BQ3" s="432"/>
      <c r="BR3" s="432" t="str">
        <f>'إختيار المقررات'!BN35</f>
        <v xml:space="preserve">الاتصالات الادارية </v>
      </c>
      <c r="BS3" s="432"/>
      <c r="BT3" s="432" t="str">
        <f>'إختيار المقررات'!BN36</f>
        <v xml:space="preserve">المحاسبة المالية المتخصصة </v>
      </c>
      <c r="BU3" s="432"/>
      <c r="BV3" s="432" t="str">
        <f>'إختيار المقررات'!BN37</f>
        <v xml:space="preserve">ادارة الموارد البشرية </v>
      </c>
      <c r="BW3" s="432"/>
      <c r="BX3" s="432" t="str">
        <f>'إختيار المقررات'!BN38</f>
        <v>القانون التجاري</v>
      </c>
      <c r="BY3" s="432"/>
      <c r="BZ3" s="447" t="str">
        <f>'إختيار المقررات'!BN39</f>
        <v xml:space="preserve">معلوماتية </v>
      </c>
      <c r="CA3" s="425"/>
      <c r="CB3" s="425" t="str">
        <f>'إختيار المقررات'!BN41</f>
        <v xml:space="preserve">ادارة العلاقات العامة </v>
      </c>
      <c r="CC3" s="425"/>
      <c r="CD3" s="425" t="str">
        <f>'إختيار المقررات'!BN42</f>
        <v>تطبيقات احصائية في الادارة</v>
      </c>
      <c r="CE3" s="425"/>
      <c r="CF3" s="425" t="str">
        <f>'إختيار المقررات'!BN43</f>
        <v xml:space="preserve">سياسات التسعير والتوزيع </v>
      </c>
      <c r="CG3" s="425"/>
      <c r="CH3" s="425" t="str">
        <f>'إختيار المقررات'!BN44</f>
        <v>نظم المعلومات الادارية</v>
      </c>
      <c r="CI3" s="425"/>
      <c r="CJ3" s="425" t="str">
        <f>'إختيار المقررات'!BN45</f>
        <v xml:space="preserve">دراسات ادارية بلغة اجنبية </v>
      </c>
      <c r="CK3" s="425"/>
      <c r="CL3" s="425" t="str">
        <f>'إختيار المقررات'!BN46</f>
        <v>نظرية المنظمة والتطوير التنظيمي</v>
      </c>
      <c r="CM3" s="425"/>
      <c r="CN3" s="456" t="str">
        <f>'إختيار المقررات'!BN48</f>
        <v xml:space="preserve">ادارة الامداد في المشروعات الصغيرة </v>
      </c>
      <c r="CO3" s="432"/>
      <c r="CP3" s="432" t="str">
        <f>'إختيار المقررات'!BN49</f>
        <v xml:space="preserve">ادارة الوقت </v>
      </c>
      <c r="CQ3" s="432"/>
      <c r="CR3" s="432" t="str">
        <f>'إختيار المقررات'!BN50</f>
        <v xml:space="preserve">ادارة الجدوى وتقييم المشروعات </v>
      </c>
      <c r="CS3" s="432"/>
      <c r="CT3" s="432" t="str">
        <f>'إختيار المقررات'!BN51</f>
        <v xml:space="preserve">ادارة الجودة في المشروعات الصغيرة </v>
      </c>
      <c r="CU3" s="432"/>
      <c r="CV3" s="432" t="str">
        <f>'إختيار المقررات'!BN52</f>
        <v xml:space="preserve">الرقابة الادارية </v>
      </c>
      <c r="CW3" s="432"/>
      <c r="CX3" s="447" t="str">
        <f>'إختيار المقررات'!BN53</f>
        <v xml:space="preserve">نظرية القررات الادارية </v>
      </c>
      <c r="CY3" s="425"/>
      <c r="CZ3" s="425" t="str">
        <f>'إختيار المقررات'!BN55</f>
        <v xml:space="preserve">المسؤولية الاجتماعية واخلاقيات العمل </v>
      </c>
      <c r="DA3" s="425"/>
      <c r="DB3" s="425" t="str">
        <f>'إختيار المقررات'!BN56</f>
        <v xml:space="preserve">ادارة المخاطر المالية والائتمان </v>
      </c>
      <c r="DC3" s="425"/>
      <c r="DD3" s="425" t="str">
        <f>'إختيار المقررات'!BN57</f>
        <v xml:space="preserve">التجارة الالكترونية بلغة اجنبية </v>
      </c>
      <c r="DE3" s="425"/>
      <c r="DF3" s="425" t="str">
        <f>'إختيار المقررات'!BN58</f>
        <v xml:space="preserve">السلوك التنظيمي </v>
      </c>
      <c r="DG3" s="425"/>
      <c r="DH3" s="425" t="str">
        <f>'إختيار المقررات'!BN59</f>
        <v>استراتيجيات تنمية المشروعات الصغيرة</v>
      </c>
      <c r="DI3" s="425"/>
      <c r="DJ3" s="425" t="str">
        <f>'إختيار المقررات'!BN60</f>
        <v xml:space="preserve">ادارة التنافس في المشروعات الصغيرة </v>
      </c>
      <c r="DK3" s="425"/>
      <c r="DL3" s="454" t="s">
        <v>40</v>
      </c>
      <c r="DM3" s="452" t="s">
        <v>0</v>
      </c>
      <c r="DN3" s="438" t="s">
        <v>41</v>
      </c>
      <c r="DO3" s="438" t="s">
        <v>137</v>
      </c>
      <c r="DP3" s="459" t="s">
        <v>604</v>
      </c>
      <c r="DQ3" s="460" t="s">
        <v>605</v>
      </c>
      <c r="DR3" s="440" t="s">
        <v>23</v>
      </c>
      <c r="DS3" s="440" t="s">
        <v>279</v>
      </c>
      <c r="DT3" s="440" t="s">
        <v>21</v>
      </c>
      <c r="DU3" s="440" t="s">
        <v>43</v>
      </c>
      <c r="DV3" s="463" t="s">
        <v>22</v>
      </c>
      <c r="DW3" s="463" t="s">
        <v>24</v>
      </c>
      <c r="DX3" s="461" t="s">
        <v>44</v>
      </c>
      <c r="DY3" s="457" t="s">
        <v>144</v>
      </c>
      <c r="DZ3" s="457" t="s">
        <v>145</v>
      </c>
      <c r="EA3" s="450" t="s">
        <v>45</v>
      </c>
      <c r="EB3" s="441" t="s">
        <v>217</v>
      </c>
      <c r="EC3" s="445" t="s">
        <v>215</v>
      </c>
      <c r="ED3" s="445" t="s">
        <v>216</v>
      </c>
      <c r="EE3" s="436" t="s">
        <v>218</v>
      </c>
      <c r="EF3" s="436" t="s">
        <v>552</v>
      </c>
      <c r="EG3" s="465"/>
      <c r="EH3" s="466"/>
      <c r="EI3" s="466"/>
      <c r="EJ3" s="466"/>
      <c r="EK3" s="466"/>
      <c r="EL3" s="466"/>
    </row>
    <row r="4" spans="1:143" s="82" customFormat="1" ht="24.95" customHeight="1" thickBot="1" x14ac:dyDescent="0.25">
      <c r="A4" s="9" t="s">
        <v>2</v>
      </c>
      <c r="B4" s="10" t="s">
        <v>36</v>
      </c>
      <c r="C4" s="10" t="s">
        <v>37</v>
      </c>
      <c r="D4" s="10" t="s">
        <v>38</v>
      </c>
      <c r="E4" s="10" t="s">
        <v>6</v>
      </c>
      <c r="F4" s="11" t="s">
        <v>7</v>
      </c>
      <c r="G4" s="444"/>
      <c r="H4" s="10"/>
      <c r="I4" s="10" t="s">
        <v>11</v>
      </c>
      <c r="J4" s="10" t="s">
        <v>10</v>
      </c>
      <c r="K4" s="449"/>
      <c r="L4" s="495"/>
      <c r="M4" s="488"/>
      <c r="N4" s="488"/>
      <c r="O4" s="497"/>
      <c r="P4" s="490"/>
      <c r="Q4" s="490"/>
      <c r="R4" s="499"/>
      <c r="S4" s="492"/>
      <c r="T4" s="472">
        <v>610</v>
      </c>
      <c r="U4" s="470"/>
      <c r="V4" s="470">
        <v>611</v>
      </c>
      <c r="W4" s="470"/>
      <c r="X4" s="470">
        <v>612</v>
      </c>
      <c r="Y4" s="470"/>
      <c r="Z4" s="470">
        <v>613</v>
      </c>
      <c r="AA4" s="470"/>
      <c r="AB4" s="470">
        <v>614</v>
      </c>
      <c r="AC4" s="470"/>
      <c r="AD4" s="470">
        <v>615</v>
      </c>
      <c r="AE4" s="471"/>
      <c r="AF4" s="472">
        <v>616</v>
      </c>
      <c r="AG4" s="470"/>
      <c r="AH4" s="470">
        <v>617</v>
      </c>
      <c r="AI4" s="470"/>
      <c r="AJ4" s="470">
        <v>618</v>
      </c>
      <c r="AK4" s="470"/>
      <c r="AL4" s="470">
        <v>619</v>
      </c>
      <c r="AM4" s="470"/>
      <c r="AN4" s="470">
        <v>620</v>
      </c>
      <c r="AO4" s="470"/>
      <c r="AP4" s="470">
        <v>621</v>
      </c>
      <c r="AQ4" s="471"/>
      <c r="AR4" s="429">
        <v>622</v>
      </c>
      <c r="AS4" s="430"/>
      <c r="AT4" s="429">
        <v>623</v>
      </c>
      <c r="AU4" s="430"/>
      <c r="AV4" s="429">
        <v>624</v>
      </c>
      <c r="AW4" s="430"/>
      <c r="AX4" s="429">
        <v>625</v>
      </c>
      <c r="AY4" s="430"/>
      <c r="AZ4" s="429">
        <v>626</v>
      </c>
      <c r="BA4" s="430"/>
      <c r="BB4" s="429">
        <v>627</v>
      </c>
      <c r="BC4" s="430"/>
      <c r="BD4" s="429">
        <v>628</v>
      </c>
      <c r="BE4" s="430"/>
      <c r="BF4" s="429">
        <v>629</v>
      </c>
      <c r="BG4" s="430"/>
      <c r="BH4" s="429">
        <v>630</v>
      </c>
      <c r="BI4" s="430"/>
      <c r="BJ4" s="429">
        <v>631</v>
      </c>
      <c r="BK4" s="430"/>
      <c r="BL4" s="429">
        <v>632</v>
      </c>
      <c r="BM4" s="430"/>
      <c r="BN4" s="429">
        <v>633</v>
      </c>
      <c r="BO4" s="430"/>
      <c r="BP4" s="429">
        <v>640</v>
      </c>
      <c r="BQ4" s="430"/>
      <c r="BR4" s="429">
        <v>641</v>
      </c>
      <c r="BS4" s="430"/>
      <c r="BT4" s="429">
        <v>642</v>
      </c>
      <c r="BU4" s="430"/>
      <c r="BV4" s="429">
        <v>643</v>
      </c>
      <c r="BW4" s="430"/>
      <c r="BX4" s="429">
        <v>644</v>
      </c>
      <c r="BY4" s="430"/>
      <c r="BZ4" s="429">
        <v>645</v>
      </c>
      <c r="CA4" s="430"/>
      <c r="CB4" s="429">
        <v>646</v>
      </c>
      <c r="CC4" s="430"/>
      <c r="CD4" s="429">
        <v>647</v>
      </c>
      <c r="CE4" s="430"/>
      <c r="CF4" s="429">
        <v>648</v>
      </c>
      <c r="CG4" s="430"/>
      <c r="CH4" s="429">
        <v>649</v>
      </c>
      <c r="CI4" s="430"/>
      <c r="CJ4" s="429">
        <v>650</v>
      </c>
      <c r="CK4" s="431"/>
      <c r="CL4" s="431">
        <v>651</v>
      </c>
      <c r="CM4" s="430"/>
      <c r="CN4" s="429">
        <v>660</v>
      </c>
      <c r="CO4" s="430"/>
      <c r="CP4" s="429">
        <v>661</v>
      </c>
      <c r="CQ4" s="430"/>
      <c r="CR4" s="429">
        <v>662</v>
      </c>
      <c r="CS4" s="430"/>
      <c r="CT4" s="429">
        <v>663</v>
      </c>
      <c r="CU4" s="430"/>
      <c r="CV4" s="429">
        <v>664</v>
      </c>
      <c r="CW4" s="430"/>
      <c r="CX4" s="429">
        <v>665</v>
      </c>
      <c r="CY4" s="430"/>
      <c r="CZ4" s="429">
        <v>666</v>
      </c>
      <c r="DA4" s="430"/>
      <c r="DB4" s="429">
        <v>667</v>
      </c>
      <c r="DC4" s="430"/>
      <c r="DD4" s="429">
        <v>668</v>
      </c>
      <c r="DE4" s="430"/>
      <c r="DF4" s="429">
        <v>669</v>
      </c>
      <c r="DG4" s="430"/>
      <c r="DH4" s="429">
        <v>670</v>
      </c>
      <c r="DI4" s="430"/>
      <c r="DJ4" s="429">
        <v>671</v>
      </c>
      <c r="DK4" s="430"/>
      <c r="DL4" s="455"/>
      <c r="DM4" s="453"/>
      <c r="DN4" s="439"/>
      <c r="DO4" s="439"/>
      <c r="DP4" s="459"/>
      <c r="DQ4" s="460"/>
      <c r="DR4" s="440"/>
      <c r="DS4" s="440"/>
      <c r="DT4" s="440"/>
      <c r="DU4" s="440"/>
      <c r="DV4" s="463"/>
      <c r="DW4" s="463"/>
      <c r="DX4" s="462"/>
      <c r="DY4" s="458"/>
      <c r="DZ4" s="458"/>
      <c r="EA4" s="451"/>
      <c r="EB4" s="442"/>
      <c r="EC4" s="446"/>
      <c r="ED4" s="446"/>
      <c r="EE4" s="437"/>
      <c r="EF4" s="437"/>
      <c r="EG4" s="467"/>
      <c r="EH4" s="468"/>
      <c r="EI4" s="468"/>
      <c r="EJ4" s="468"/>
      <c r="EK4" s="468"/>
      <c r="EL4" s="468"/>
    </row>
    <row r="5" spans="1:143" s="188" customFormat="1" ht="24.95" customHeight="1" x14ac:dyDescent="0.5">
      <c r="A5" s="170">
        <f>'إختيار المقررات'!D1</f>
        <v>0</v>
      </c>
      <c r="B5" s="170" t="str">
        <f>'إختيار المقررات'!J1</f>
        <v/>
      </c>
      <c r="C5" s="170" t="str">
        <f>'إختيار المقررات'!P1</f>
        <v/>
      </c>
      <c r="D5" s="170" t="str">
        <f>'إختيار المقررات'!V1</f>
        <v/>
      </c>
      <c r="E5" s="170" t="str">
        <f>'إختيار المقررات'!AH1</f>
        <v/>
      </c>
      <c r="F5" s="171" t="str">
        <f>'إختيار المقررات'!AB1</f>
        <v/>
      </c>
      <c r="G5" s="170" t="str">
        <f>'إختيار المقررات'!AB3</f>
        <v>غير سوري</v>
      </c>
      <c r="H5" s="172">
        <f>'إختيار المقررات'!P3</f>
        <v>0</v>
      </c>
      <c r="I5" s="170" t="str">
        <f>'إختيار المقررات'!D3</f>
        <v/>
      </c>
      <c r="J5" s="173" t="str">
        <f>'إختيار المقررات'!J3</f>
        <v/>
      </c>
      <c r="K5" s="174" t="str">
        <f>'إختيار المقررات'!V3</f>
        <v>غير سوري</v>
      </c>
      <c r="L5" s="174" t="str">
        <f>'إختيار المقررات'!AH3</f>
        <v>لايوجد</v>
      </c>
      <c r="M5" s="174">
        <f>'إختيار المقررات'!V4</f>
        <v>0</v>
      </c>
      <c r="N5" s="174">
        <f>'إختيار المقررات'!AC4</f>
        <v>0</v>
      </c>
      <c r="O5" s="173">
        <f>'إختيار المقررات'!AH4</f>
        <v>0</v>
      </c>
      <c r="P5" s="175" t="str">
        <f>'إختيار المقررات'!D4</f>
        <v/>
      </c>
      <c r="Q5" s="170" t="str">
        <f>'إختيار المقررات'!J4</f>
        <v/>
      </c>
      <c r="R5" s="173" t="str">
        <f>'إختيار المقررات'!P4</f>
        <v/>
      </c>
      <c r="S5" s="176" t="e">
        <f>'إختيار المقررات'!D2</f>
        <v>#N/A</v>
      </c>
      <c r="T5" s="177" t="str">
        <f>IFERROR(IF(OR(T3=الإستمارة!$D$11,T3=الإستمارة!$D$12,T3=الإستمارة!$D$13,T3=الإستمارة!$D$14,T3=الإستمارة!$D$15,T3=الإستمارة!$D$16,T3=الإستمارة!$D$17,T3=الإستمارة!$D$18),VLOOKUP(T3,الإستمارة!$D$11:$I$18,6,0),VLOOKUP(T3,الإستمارة!$L$11:$Q$18,6,0)),"")</f>
        <v/>
      </c>
      <c r="U5" s="178" t="e">
        <f>IF(VLOOKUP(T3,'إختيار المقررات'!$BN$5:$BR$60,5,0)="","",VLOOKUP(T3,'إختيار المقررات'!$BN$5:$BR$60,5,0))</f>
        <v>#N/A</v>
      </c>
      <c r="V5" s="177" t="str">
        <f>IFERROR(IF(OR(V3=الإستمارة!$D$11,V3=الإستمارة!$D$12,V3=الإستمارة!$D$13,V3=الإستمارة!$D$14,V3=الإستمارة!$D$15,V3=الإستمارة!$D$16,V3=الإستمارة!$D$17,V3=الإستمارة!$D$18),VLOOKUP(V3,الإستمارة!$D$11:$I$18,6,0),VLOOKUP(V3,الإستمارة!$L$11:$Q$18,6,0)),"")</f>
        <v/>
      </c>
      <c r="W5" s="178" t="e">
        <f>IF(VLOOKUP(V3,'إختيار المقررات'!$BN$5:$BR$60,5,0)="","",VLOOKUP(V3,'إختيار المقررات'!$BN$5:$BR$60,5,0))</f>
        <v>#N/A</v>
      </c>
      <c r="X5" s="177" t="str">
        <f>IFERROR(IF(OR(X3=الإستمارة!$D$11,X3=الإستمارة!$D$12,X3=الإستمارة!$D$13,X3=الإستمارة!$D$14,X3=الإستمارة!$D$15,X3=الإستمارة!$D$16,X3=الإستمارة!$D$17,X3=الإستمارة!$D$18),VLOOKUP(X3,الإستمارة!$D$11:$I$18,6,0),VLOOKUP(X3,الإستمارة!$L$11:$Q$18,6,0)),"")</f>
        <v/>
      </c>
      <c r="Y5" s="178" t="e">
        <f>IF(VLOOKUP(X3,'إختيار المقررات'!$BN$5:$BR$60,5,0)="","",VLOOKUP(X3,'إختيار المقررات'!$BN$5:$BR$60,5,0))</f>
        <v>#N/A</v>
      </c>
      <c r="Z5" s="177" t="str">
        <f>IFERROR(IF(OR(Z3=الإستمارة!$D$11,Z3=الإستمارة!$D$12,Z3=الإستمارة!$D$13,Z3=الإستمارة!$D$14,Z3=الإستمارة!$D$15,Z3=الإستمارة!$D$16,Z3=الإستمارة!$D$17,Z3=الإستمارة!$D$18),VLOOKUP(Z3,الإستمارة!$D$11:$I$18,6,0),VLOOKUP(Z3,الإستمارة!$L$11:$Q$18,6,0)),"")</f>
        <v/>
      </c>
      <c r="AA5" s="178" t="e">
        <f>IF(VLOOKUP(Z3,'إختيار المقررات'!$BN$5:$BR$60,5,0)="","",VLOOKUP(Z3,'إختيار المقررات'!$BN$5:$BR$60,5,0))</f>
        <v>#N/A</v>
      </c>
      <c r="AB5" s="177" t="str">
        <f>IFERROR(IF(OR(AB3=الإستمارة!$D$11,AB3=الإستمارة!$D$12,AB3=الإستمارة!$D$13,AB3=الإستمارة!$D$14,AB3=الإستمارة!$D$15,AB3=الإستمارة!$D$16,AB3=الإستمارة!$D$17,AB3=الإستمارة!$D$18),VLOOKUP(AB3,الإستمارة!$D$11:$I$18,6,0),VLOOKUP(AB3,الإستمارة!$L$11:$Q$18,6,0)),"")</f>
        <v/>
      </c>
      <c r="AC5" s="178" t="e">
        <f>IF(VLOOKUP(AB3,'إختيار المقررات'!$BN$5:$BR$60,5,0)="","",VLOOKUP(AB3,'إختيار المقررات'!$BN$5:$BR$60,5,0))</f>
        <v>#N/A</v>
      </c>
      <c r="AD5" s="177" t="str">
        <f>IFERROR(IF(OR(AD3=الإستمارة!$D$11,AD3=الإستمارة!$D$12,AD3=الإستمارة!$D$13,AD3=الإستمارة!$D$14,AD3=الإستمارة!$D$15,AD3=الإستمارة!$D$16,AD3=الإستمارة!$D$17,AD3=الإستمارة!$D$18),VLOOKUP(AD3,الإستمارة!$D$11:$I$18,6,0),VLOOKUP(AD3,الإستمارة!$L$11:$Q$18,6,0)),"")</f>
        <v/>
      </c>
      <c r="AE5" s="178" t="e">
        <f>IF(VLOOKUP(AD3,'إختيار المقررات'!$BN$5:$BR$60,5,0)="","",VLOOKUP(AD3,'إختيار المقررات'!$BN$5:$BR$60,5,0))</f>
        <v>#N/A</v>
      </c>
      <c r="AF5" s="177" t="str">
        <f>IFERROR(IF(OR(AF3=الإستمارة!$D$11,AF3=الإستمارة!$D$12,AF3=الإستمارة!$D$13,AF3=الإستمارة!$D$14,AF3=الإستمارة!$D$15,AF3=الإستمارة!$D$16,AF3=الإستمارة!$D$17,AF3=الإستمارة!$D$18),VLOOKUP(AF3,الإستمارة!$D$11:$I$18,6,0),VLOOKUP(AF3,الإستمارة!$L$11:$Q$18,6,0)),"")</f>
        <v/>
      </c>
      <c r="AG5" s="178" t="e">
        <f>IF(VLOOKUP(AF3,'إختيار المقررات'!$BN$5:$BR$60,5,0)="","",VLOOKUP(AF3,'إختيار المقررات'!$BN$5:$BR$60,5,0))</f>
        <v>#N/A</v>
      </c>
      <c r="AH5" s="177" t="str">
        <f>IFERROR(IF(OR(AH3=الإستمارة!$D$11,AH3=الإستمارة!$D$12,AH3=الإستمارة!$D$13,AH3=الإستمارة!$D$14,AH3=الإستمارة!$D$15,AH3=الإستمارة!$D$16,AH3=الإستمارة!$D$17,AH3=الإستمارة!$D$18),VLOOKUP(AH3,الإستمارة!$D$11:$I$18,6,0),VLOOKUP(AH3,الإستمارة!$L$11:$Q$18,6,0)),"")</f>
        <v/>
      </c>
      <c r="AI5" s="178" t="e">
        <f>IF(VLOOKUP(AH3,'إختيار المقررات'!$BN$5:$BR$60,5,0)="","",VLOOKUP(AH3,'إختيار المقررات'!$BN$5:$BR$60,5,0))</f>
        <v>#N/A</v>
      </c>
      <c r="AJ5" s="177" t="str">
        <f>IFERROR(IF(OR(AJ3=الإستمارة!$D$11,AJ3=الإستمارة!$D$12,AJ3=الإستمارة!$D$13,AJ3=الإستمارة!$D$14,AJ3=الإستمارة!$D$15,AJ3=الإستمارة!$D$16,AJ3=الإستمارة!$D$17,AJ3=الإستمارة!$D$18),VLOOKUP(AJ3,الإستمارة!$D$11:$I$18,6,0),VLOOKUP(AJ3,الإستمارة!$L$11:$Q$18,6,0)),"")</f>
        <v/>
      </c>
      <c r="AK5" s="178" t="e">
        <f>IF(VLOOKUP(AJ3,'إختيار المقررات'!$BN$5:$BR$60,5,0)="","",VLOOKUP(AJ3,'إختيار المقررات'!$BN$5:$BR$60,5,0))</f>
        <v>#N/A</v>
      </c>
      <c r="AL5" s="177" t="str">
        <f>IFERROR(IF(OR(AL3=الإستمارة!$D$11,AL3=الإستمارة!$D$12,AL3=الإستمارة!$D$13,AL3=الإستمارة!$D$14,AL3=الإستمارة!$D$15,AL3=الإستمارة!$D$16,AL3=الإستمارة!$D$17,AL3=الإستمارة!$D$18),VLOOKUP(AL3,الإستمارة!$D$11:$I$18,6,0),VLOOKUP(AL3,الإستمارة!$L$11:$Q$18,6,0)),"")</f>
        <v/>
      </c>
      <c r="AM5" s="178" t="e">
        <f>IF(VLOOKUP(AL3,'إختيار المقررات'!$BN$5:$BR$60,5,0)="","",VLOOKUP(AL3,'إختيار المقررات'!$BN$5:$BR$60,5,0))</f>
        <v>#N/A</v>
      </c>
      <c r="AN5" s="177" t="str">
        <f>IFERROR(IF(OR(AN3=الإستمارة!$D$11,AN3=الإستمارة!$D$12,AN3=الإستمارة!$D$13,AN3=الإستمارة!$D$14,AN3=الإستمارة!$D$15,AN3=الإستمارة!$D$16,AN3=الإستمارة!$D$17,AN3=الإستمارة!$D$18),VLOOKUP(AN3,الإستمارة!$D$11:$I$18,6,0),VLOOKUP(AN3,الإستمارة!$L$11:$Q$18,6,0)),"")</f>
        <v/>
      </c>
      <c r="AO5" s="178" t="e">
        <f>IF(VLOOKUP(AN3,'إختيار المقررات'!$BN$5:$BR$60,5,0)="","",VLOOKUP(AN3,'إختيار المقررات'!$BN$5:$BR$60,5,0))</f>
        <v>#N/A</v>
      </c>
      <c r="AP5" s="177" t="str">
        <f>IFERROR(IF(OR(AP3=الإستمارة!$D$11,AP3=الإستمارة!$D$12,AP3=الإستمارة!$D$13,AP3=الإستمارة!$D$14,AP3=الإستمارة!$D$15,AP3=الإستمارة!$D$16,AP3=الإستمارة!$D$17,AP3=الإستمارة!$D$18),VLOOKUP(AP3,الإستمارة!$D$11:$I$18,6,0),VLOOKUP(AP3,الإستمارة!$L$11:$Q$18,6,0)),"")</f>
        <v/>
      </c>
      <c r="AQ5" s="178" t="e">
        <f>IF(VLOOKUP(AP3,'إختيار المقررات'!$BN$5:$BR$60,5,0)="","",VLOOKUP(AP3,'إختيار المقررات'!$BN$5:$BR$60,5,0))</f>
        <v>#N/A</v>
      </c>
      <c r="AR5" s="177" t="str">
        <f>IFERROR(IF(OR(AR3=الإستمارة!$D$11,AR3=الإستمارة!$D$12,AR3=الإستمارة!$D$13,AR3=الإستمارة!$D$14,AR3=الإستمارة!$D$15,AR3=الإستمارة!$D$16,AR3=الإستمارة!$D$17,AR3=الإستمارة!$D$18),VLOOKUP(AR3,الإستمارة!$D$11:$I$18,6,0),VLOOKUP(AR3,الإستمارة!$L$11:$Q$18,6,0)),"")</f>
        <v/>
      </c>
      <c r="AS5" s="178" t="e">
        <f>IF(VLOOKUP(AR3,'إختيار المقررات'!$BN$5:$BR$60,5,0)="","",VLOOKUP(AR3,'إختيار المقررات'!$BN$5:$BR$60,5,0))</f>
        <v>#N/A</v>
      </c>
      <c r="AT5" s="177" t="str">
        <f>IFERROR(IF(OR(AT3=الإستمارة!$D$11,AT3=الإستمارة!$D$12,AT3=الإستمارة!$D$13,AT3=الإستمارة!$D$14,AT3=الإستمارة!$D$15,AT3=الإستمارة!$D$16,AT3=الإستمارة!$D$17,AT3=الإستمارة!$D$18),VLOOKUP(AT3,الإستمارة!$D$11:$I$18,6,0),VLOOKUP(AT3,الإستمارة!$L$11:$Q$18,6,0)),"")</f>
        <v/>
      </c>
      <c r="AU5" s="178" t="e">
        <f>IF(VLOOKUP(AT3,'إختيار المقررات'!$BN$5:$BR$60,5,0)="","",VLOOKUP(AT3,'إختيار المقررات'!$BN$5:$BR$60,5,0))</f>
        <v>#N/A</v>
      </c>
      <c r="AV5" s="177" t="str">
        <f>IFERROR(IF(OR(AV3=الإستمارة!$D$11,AV3=الإستمارة!$D$12,AV3=الإستمارة!$D$13,AV3=الإستمارة!$D$14,AV3=الإستمارة!$D$15,AV3=الإستمارة!$D$16,AV3=الإستمارة!$D$17,AV3=الإستمارة!$D$18),VLOOKUP(AV3,الإستمارة!$D$11:$I$18,6,0),VLOOKUP(AV3,الإستمارة!$L$11:$Q$18,6,0)),"")</f>
        <v/>
      </c>
      <c r="AW5" s="178" t="e">
        <f>IF(VLOOKUP(AV3,'إختيار المقررات'!$BN$5:$BR$60,5,0)="","",VLOOKUP(AV3,'إختيار المقررات'!$BN$5:$BR$60,5,0))</f>
        <v>#N/A</v>
      </c>
      <c r="AX5" s="177" t="str">
        <f>IFERROR(IF(OR(AX3=الإستمارة!$D$11,AX3=الإستمارة!$D$12,AX3=الإستمارة!$D$13,AX3=الإستمارة!$D$14,AX3=الإستمارة!$D$15,AX3=الإستمارة!$D$16,AX3=الإستمارة!$D$17,AX3=الإستمارة!$D$18),VLOOKUP(AX3,الإستمارة!$D$11:$I$18,6,0),VLOOKUP(AX3,الإستمارة!$L$11:$Q$18,6,0)),"")</f>
        <v/>
      </c>
      <c r="AY5" s="178" t="e">
        <f>IF(VLOOKUP(AX3,'إختيار المقررات'!$BN$5:$BR$60,5,0)="","",VLOOKUP(AX3,'إختيار المقررات'!$BN$5:$BR$60,5,0))</f>
        <v>#N/A</v>
      </c>
      <c r="AZ5" s="177" t="str">
        <f>IFERROR(IF(OR(AZ3=الإستمارة!$D$11,AZ3=الإستمارة!$D$12,AZ3=الإستمارة!$D$13,AZ3=الإستمارة!$D$14,AZ3=الإستمارة!$D$15,AZ3=الإستمارة!$D$16,AZ3=الإستمارة!$D$17,AZ3=الإستمارة!$D$18),VLOOKUP(AZ3,الإستمارة!$D$11:$I$18,6,0),VLOOKUP(AZ3,الإستمارة!$L$11:$Q$18,6,0)),"")</f>
        <v/>
      </c>
      <c r="BA5" s="178" t="e">
        <f>IF(VLOOKUP(AZ3,'إختيار المقررات'!$BN$5:$BR$60,5,0)="","",VLOOKUP(AZ3,'إختيار المقررات'!$BN$5:$BR$60,5,0))</f>
        <v>#N/A</v>
      </c>
      <c r="BB5" s="177" t="str">
        <f>IFERROR(IF(OR(BB3=الإستمارة!$D$11,BB3=الإستمارة!$D$12,BB3=الإستمارة!$D$13,BB3=الإستمارة!$D$14,BB3=الإستمارة!$D$15,BB3=الإستمارة!$D$16,BB3=الإستمارة!$D$17,BB3=الإستمارة!$D$18),VLOOKUP(BB3,الإستمارة!$D$11:$I$18,6,0),VLOOKUP(BB3,الإستمارة!$L$11:$Q$18,6,0)),"")</f>
        <v/>
      </c>
      <c r="BC5" s="178" t="e">
        <f>IF(VLOOKUP(BB3,'إختيار المقررات'!$BN$5:$BR$60,5,0)="","",VLOOKUP(BB3,'إختيار المقررات'!$BN$5:$BR$60,5,0))</f>
        <v>#N/A</v>
      </c>
      <c r="BD5" s="177" t="str">
        <f>IFERROR(IF(OR(BD3=الإستمارة!$D$11,BD3=الإستمارة!$D$12,BD3=الإستمارة!$D$13,BD3=الإستمارة!$D$14,BD3=الإستمارة!$D$15,BD3=الإستمارة!$D$16,BD3=الإستمارة!$D$17,BD3=الإستمارة!$D$18),VLOOKUP(BD3,الإستمارة!$D$11:$I$18,6,0),VLOOKUP(BD3,الإستمارة!$L$11:$Q$18,6,0)),"")</f>
        <v/>
      </c>
      <c r="BE5" s="178" t="e">
        <f>IF(VLOOKUP(BD3,'إختيار المقررات'!$BN$5:$BR$60,5,0)="","",VLOOKUP(BD3,'إختيار المقررات'!$BN$5:$BR$60,5,0))</f>
        <v>#N/A</v>
      </c>
      <c r="BF5" s="177" t="str">
        <f>IFERROR(IF(OR(BF3=الإستمارة!$D$11,BF3=الإستمارة!$D$12,BF3=الإستمارة!$D$13,BF3=الإستمارة!$D$14,BF3=الإستمارة!$D$15,BF3=الإستمارة!$D$16,BF3=الإستمارة!$D$17,BF3=الإستمارة!$D$18),VLOOKUP(BF3,الإستمارة!$D$11:$I$18,6,0),VLOOKUP(BF3,الإستمارة!$L$11:$Q$18,6,0)),"")</f>
        <v/>
      </c>
      <c r="BG5" s="178" t="e">
        <f>IF(VLOOKUP(BF3,'إختيار المقررات'!$BN$5:$BR$60,5,0)="","",VLOOKUP(BF3,'إختيار المقررات'!$BN$5:$BR$60,5,0))</f>
        <v>#N/A</v>
      </c>
      <c r="BH5" s="177" t="str">
        <f>IFERROR(IF(OR(BH3=الإستمارة!$D$11,BH3=الإستمارة!$D$12,BH3=الإستمارة!$D$13,BH3=الإستمارة!$D$14,BH3=الإستمارة!$D$15,BH3=الإستمارة!$D$16,BH3=الإستمارة!$D$17,BH3=الإستمارة!$D$18),VLOOKUP(BH3,الإستمارة!$D$11:$I$18,6,0),VLOOKUP(BH3,الإستمارة!$L$11:$Q$18,6,0)),"")</f>
        <v/>
      </c>
      <c r="BI5" s="178" t="e">
        <f>IF(VLOOKUP(BH3,'إختيار المقررات'!$BN$5:$BR$60,5,0)="","",VLOOKUP(BH3,'إختيار المقررات'!$BN$5:$BR$60,5,0))</f>
        <v>#N/A</v>
      </c>
      <c r="BJ5" s="177" t="str">
        <f>IFERROR(IF(OR(BJ3=الإستمارة!$D$11,BJ3=الإستمارة!$D$12,BJ3=الإستمارة!$D$13,BJ3=الإستمارة!$D$14,BJ3=الإستمارة!$D$15,BJ3=الإستمارة!$D$16,BJ3=الإستمارة!$D$17,BJ3=الإستمارة!$D$18),VLOOKUP(BJ3,الإستمارة!$D$11:$I$18,6,0),VLOOKUP(BJ3,الإستمارة!$L$11:$Q$18,6,0)),"")</f>
        <v/>
      </c>
      <c r="BK5" s="178" t="e">
        <f>IF(VLOOKUP(BJ3,'إختيار المقررات'!$BN$5:$BR$60,5,0)="","",VLOOKUP(BJ3,'إختيار المقررات'!$BN$5:$BR$60,5,0))</f>
        <v>#N/A</v>
      </c>
      <c r="BL5" s="177" t="str">
        <f>IFERROR(IF(OR(BL3=الإستمارة!$D$11,BL3=الإستمارة!$D$12,BL3=الإستمارة!$D$13,BL3=الإستمارة!$D$14,BL3=الإستمارة!$D$15,BL3=الإستمارة!$D$16,BL3=الإستمارة!$D$17,BL3=الإستمارة!$D$18),VLOOKUP(BL3,الإستمارة!$D$11:$I$18,6,0),VLOOKUP(BL3,الإستمارة!$L$11:$Q$18,6,0)),"")</f>
        <v/>
      </c>
      <c r="BM5" s="178" t="e">
        <f>IF(VLOOKUP(BL3,'إختيار المقررات'!$BN$5:$BR$60,5,0)="","",VLOOKUP(BL3,'إختيار المقررات'!$BN$5:$BR$60,5,0))</f>
        <v>#N/A</v>
      </c>
      <c r="BN5" s="177" t="str">
        <f>IFERROR(IF(OR(BN3=الإستمارة!$D$11,BN3=الإستمارة!$D$12,BN3=الإستمارة!$D$13,BN3=الإستمارة!$D$14,BN3=الإستمارة!$D$15,BN3=الإستمارة!$D$16,BN3=الإستمارة!$D$17,BN3=الإستمارة!$D$18),VLOOKUP(BN3,الإستمارة!$D$11:$I$18,6,0),VLOOKUP(BN3,الإستمارة!$L$11:$Q$18,6,0)),"")</f>
        <v/>
      </c>
      <c r="BO5" s="178" t="e">
        <f>IF(VLOOKUP(BN3,'إختيار المقررات'!$BN$5:$BR$60,5,0)="","",VLOOKUP(BN3,'إختيار المقررات'!$BN$5:$BR$60,5,0))</f>
        <v>#N/A</v>
      </c>
      <c r="BP5" s="177" t="str">
        <f>IFERROR(IF(OR(BP3=الإستمارة!$D$11,BP3=الإستمارة!$D$12,BP3=الإستمارة!$D$13,BP3=الإستمارة!$D$14,BP3=الإستمارة!$D$15,BP3=الإستمارة!$D$16,BP3=الإستمارة!$D$17,BP3=الإستمارة!$D$18),VLOOKUP(BP3,الإستمارة!$D$11:$I$18,6,0),VLOOKUP(BP3,الإستمارة!$L$11:$Q$18,6,0)),"")</f>
        <v/>
      </c>
      <c r="BQ5" s="178" t="e">
        <f>IF(VLOOKUP(BP3,'إختيار المقررات'!$BN$5:$BR$60,5,0)="","",VLOOKUP(BP3,'إختيار المقررات'!$BN$5:$BR$60,5,0))</f>
        <v>#N/A</v>
      </c>
      <c r="BR5" s="177" t="str">
        <f>IFERROR(IF(OR(BR3=الإستمارة!$D$11,BR3=الإستمارة!$D$12,BR3=الإستمارة!$D$13,BR3=الإستمارة!$D$14,BR3=الإستمارة!$D$15,BR3=الإستمارة!$D$16,BR3=الإستمارة!$D$17,BR3=الإستمارة!$D$18),VLOOKUP(BR3,الإستمارة!$D$11:$I$18,6,0),VLOOKUP(BR3,الإستمارة!$L$11:$Q$18,6,0)),"")</f>
        <v/>
      </c>
      <c r="BS5" s="178" t="e">
        <f>IF(VLOOKUP(BR3,'إختيار المقررات'!$BN$5:$BR$60,5,0)="","",VLOOKUP(BR3,'إختيار المقررات'!$BN$5:$BR$60,5,0))</f>
        <v>#N/A</v>
      </c>
      <c r="BT5" s="177" t="str">
        <f>IFERROR(IF(OR(BT3=الإستمارة!$D$11,BT3=الإستمارة!$D$12,BT3=الإستمارة!$D$13,BT3=الإستمارة!$D$14,BT3=الإستمارة!$D$15,BT3=الإستمارة!$D$16,BT3=الإستمارة!$D$17,BT3=الإستمارة!$D$18),VLOOKUP(BT3,الإستمارة!$D$11:$I$18,6,0),VLOOKUP(BT3,الإستمارة!$L$11:$Q$18,6,0)),"")</f>
        <v/>
      </c>
      <c r="BU5" s="178" t="e">
        <f>IF(VLOOKUP(BT3,'إختيار المقررات'!$BN$5:$BR$60,5,0)="","",VLOOKUP(BT3,'إختيار المقررات'!$BN$5:$BR$60,5,0))</f>
        <v>#N/A</v>
      </c>
      <c r="BV5" s="177" t="str">
        <f>IFERROR(IF(OR(BV3=الإستمارة!$D$11,BV3=الإستمارة!$D$12,BV3=الإستمارة!$D$13,BV3=الإستمارة!$D$14,BV3=الإستمارة!$D$15,BV3=الإستمارة!$D$16,BV3=الإستمارة!$D$17,BV3=الإستمارة!$D$18),VLOOKUP(BV3,الإستمارة!$D$11:$I$18,6,0),VLOOKUP(BV3,الإستمارة!$L$11:$Q$18,6,0)),"")</f>
        <v/>
      </c>
      <c r="BW5" s="178" t="e">
        <f>IF(VLOOKUP(BV3,'إختيار المقررات'!$BN$5:$BR$60,5,0)="","",VLOOKUP(BV3,'إختيار المقررات'!$BN$5:$BR$60,5,0))</f>
        <v>#N/A</v>
      </c>
      <c r="BX5" s="177" t="str">
        <f>IFERROR(IF(OR(BX3=الإستمارة!$D$11,BX3=الإستمارة!$D$12,BX3=الإستمارة!$D$13,BX3=الإستمارة!$D$14,BX3=الإستمارة!$D$15,BX3=الإستمارة!$D$16,BX3=الإستمارة!$D$17,BX3=الإستمارة!$D$18),VLOOKUP(BX3,الإستمارة!$D$11:$I$18,6,0),VLOOKUP(BX3,الإستمارة!$L$11:$Q$18,6,0)),"")</f>
        <v/>
      </c>
      <c r="BY5" s="178" t="e">
        <f>IF(VLOOKUP(BX3,'إختيار المقررات'!$BN$5:$BR$60,5,0)="","",VLOOKUP(BX3,'إختيار المقررات'!$BN$5:$BR$60,5,0))</f>
        <v>#N/A</v>
      </c>
      <c r="BZ5" s="177" t="str">
        <f>IFERROR(IF(OR(BZ3=الإستمارة!$D$11,BZ3=الإستمارة!$D$12,BZ3=الإستمارة!$D$13,BZ3=الإستمارة!$D$14,BZ3=الإستمارة!$D$15,BZ3=الإستمارة!$D$16,BZ3=الإستمارة!$D$17,BZ3=الإستمارة!$D$18),VLOOKUP(BZ3,الإستمارة!$D$11:$I$18,6,0),VLOOKUP(BZ3,الإستمارة!$L$11:$Q$18,6,0)),"")</f>
        <v/>
      </c>
      <c r="CA5" s="178" t="e">
        <f>IF(VLOOKUP(BZ3,'إختيار المقررات'!$BN$5:$BR$60,5,0)="","",VLOOKUP(BZ3,'إختيار المقررات'!$BN$5:$BR$60,5,0))</f>
        <v>#N/A</v>
      </c>
      <c r="CB5" s="177" t="str">
        <f>IFERROR(IF(OR(CB3=الإستمارة!$D$11,CB3=الإستمارة!$D$12,CB3=الإستمارة!$D$13,CB3=الإستمارة!$D$14,CB3=الإستمارة!$D$15,CB3=الإستمارة!$D$16,CB3=الإستمارة!$D$17,CB3=الإستمارة!$D$18),VLOOKUP(CB3,الإستمارة!$D$11:$I$18,6,0),VLOOKUP(CB3,الإستمارة!$L$11:$Q$18,6,0)),"")</f>
        <v/>
      </c>
      <c r="CC5" s="178" t="e">
        <f>IF(VLOOKUP(CB3,'إختيار المقررات'!$BN$5:$BR$60,5,0)="","",VLOOKUP(CB3,'إختيار المقررات'!$BN$5:$BR$60,5,0))</f>
        <v>#N/A</v>
      </c>
      <c r="CD5" s="177" t="str">
        <f>IFERROR(IF(OR(CD3=الإستمارة!$D$11,CD3=الإستمارة!$D$12,CD3=الإستمارة!$D$13,CD3=الإستمارة!$D$14,CD3=الإستمارة!$D$15,CD3=الإستمارة!$D$16,CD3=الإستمارة!$D$17,CD3=الإستمارة!$D$18),VLOOKUP(CD3,الإستمارة!$D$11:$I$18,6,0),VLOOKUP(CD3,الإستمارة!$L$11:$Q$18,6,0)),"")</f>
        <v/>
      </c>
      <c r="CE5" s="178" t="e">
        <f>IF(VLOOKUP(CD3,'إختيار المقررات'!$BN$5:$BR$60,5,0)="","",VLOOKUP(CD3,'إختيار المقررات'!$BN$5:$BR$60,5,0))</f>
        <v>#N/A</v>
      </c>
      <c r="CF5" s="177" t="str">
        <f>IFERROR(IF(OR(CF3=الإستمارة!$D$11,CF3=الإستمارة!$D$12,CF3=الإستمارة!$D$13,CF3=الإستمارة!$D$14,CF3=الإستمارة!$D$15,CF3=الإستمارة!$D$16,CF3=الإستمارة!$D$17,CF3=الإستمارة!$D$18),VLOOKUP(CF3,الإستمارة!$D$11:$I$18,6,0),VLOOKUP(CF3,الإستمارة!$L$11:$Q$18,6,0)),"")</f>
        <v/>
      </c>
      <c r="CG5" s="178" t="e">
        <f>IF(VLOOKUP(CF3,'إختيار المقررات'!$BN$5:$BR$60,5,0)="","",VLOOKUP(CF3,'إختيار المقررات'!$BN$5:$BR$60,5,0))</f>
        <v>#N/A</v>
      </c>
      <c r="CH5" s="177" t="str">
        <f>IFERROR(IF(OR(CH3=الإستمارة!$D$11,CH3=الإستمارة!$D$12,CH3=الإستمارة!$D$13,CH3=الإستمارة!$D$14,CH3=الإستمارة!$D$15,CH3=الإستمارة!$D$16,CH3=الإستمارة!$D$17,CH3=الإستمارة!$D$18),VLOOKUP(CH3,الإستمارة!$D$11:$I$18,6,0),VLOOKUP(CH3,الإستمارة!$L$11:$Q$18,6,0)),"")</f>
        <v/>
      </c>
      <c r="CI5" s="178" t="e">
        <f>IF(VLOOKUP(CH3,'إختيار المقررات'!$BN$5:$BR$60,5,0)="","",VLOOKUP(CH3,'إختيار المقررات'!$BN$5:$BR$60,5,0))</f>
        <v>#N/A</v>
      </c>
      <c r="CJ5" s="177" t="str">
        <f>IFERROR(IF(OR(CJ3=الإستمارة!$D$11,CJ3=الإستمارة!$D$12,CJ3=الإستمارة!$D$13,CJ3=الإستمارة!$D$14,CJ3=الإستمارة!$D$15,CJ3=الإستمارة!$D$16,CJ3=الإستمارة!$D$17,CJ3=الإستمارة!$D$18),VLOOKUP(CJ3,الإستمارة!$D$11:$I$18,6,0),VLOOKUP(CJ3,الإستمارة!$L$11:$Q$18,6,0)),"")</f>
        <v/>
      </c>
      <c r="CK5" s="178" t="e">
        <f>IF(VLOOKUP(CJ3,'إختيار المقررات'!$BN$5:$BR$60,5,0)="","",VLOOKUP(CJ3,'إختيار المقررات'!$BN$5:$BR$60,5,0))</f>
        <v>#N/A</v>
      </c>
      <c r="CL5" s="177" t="str">
        <f>IFERROR(IF(OR(CL3=الإستمارة!$D$11,CL3=الإستمارة!$D$12,CL3=الإستمارة!$D$13,CL3=الإستمارة!$D$14,CL3=الإستمارة!$D$15,CL3=الإستمارة!$D$16,CL3=الإستمارة!$D$17,CL3=الإستمارة!$D$18),VLOOKUP(CL3,الإستمارة!$D$11:$I$18,6,0),VLOOKUP(CL3,الإستمارة!$L$11:$Q$18,6,0)),"")</f>
        <v/>
      </c>
      <c r="CM5" s="178" t="e">
        <f>IF(VLOOKUP(CL3,'إختيار المقررات'!$BN$5:$BR$60,5,0)="","",VLOOKUP(CL3,'إختيار المقررات'!$BN$5:$BR$60,5,0))</f>
        <v>#N/A</v>
      </c>
      <c r="CN5" s="177" t="str">
        <f>IFERROR(IF(OR(CN3=الإستمارة!$D$11,CN3=الإستمارة!$D$12,CN3=الإستمارة!$D$13,CN3=الإستمارة!$D$14,CN3=الإستمارة!$D$15,CN3=الإستمارة!$D$16,CN3=الإستمارة!$D$17,CN3=الإستمارة!$D$18),VLOOKUP(CN3,الإستمارة!$D$11:$I$18,6,0),VLOOKUP(CN3,الإستمارة!$L$11:$Q$18,6,0)),"")</f>
        <v/>
      </c>
      <c r="CO5" s="178" t="e">
        <f>IF(VLOOKUP(CN3,'إختيار المقررات'!$BN$5:$BR$60,5,0)="","",VLOOKUP(CN3,'إختيار المقررات'!$BN$5:$BR$60,5,0))</f>
        <v>#N/A</v>
      </c>
      <c r="CP5" s="177" t="str">
        <f>IFERROR(IF(OR(CP3=الإستمارة!$D$11,CP3=الإستمارة!$D$12,CP3=الإستمارة!$D$13,CP3=الإستمارة!$D$14,CP3=الإستمارة!$D$15,CP3=الإستمارة!$D$16,CP3=الإستمارة!$D$17,CP3=الإستمارة!$D$18),VLOOKUP(CP3,الإستمارة!$D$11:$I$18,6,0),VLOOKUP(CP3,الإستمارة!$L$11:$Q$18,6,0)),"")</f>
        <v/>
      </c>
      <c r="CQ5" s="178" t="e">
        <f>IF(VLOOKUP(CP3,'إختيار المقررات'!$BN$5:$BR$60,5,0)="","",VLOOKUP(CP3,'إختيار المقررات'!$BN$5:$BR$60,5,0))</f>
        <v>#N/A</v>
      </c>
      <c r="CR5" s="177" t="str">
        <f>IFERROR(IF(OR(CR3=الإستمارة!$D$11,CR3=الإستمارة!$D$12,CR3=الإستمارة!$D$13,CR3=الإستمارة!$D$14,CR3=الإستمارة!$D$15,CR3=الإستمارة!$D$16,CR3=الإستمارة!$D$17,CR3=الإستمارة!$D$18),VLOOKUP(CR3,الإستمارة!$D$11:$I$18,6,0),VLOOKUP(CR3,الإستمارة!$L$11:$Q$18,6,0)),"")</f>
        <v/>
      </c>
      <c r="CS5" s="178" t="e">
        <f>IF(VLOOKUP(CR3,'إختيار المقررات'!$BN$5:$BR$60,5,0)="","",VLOOKUP(CR3,'إختيار المقررات'!$BN$5:$BR$60,5,0))</f>
        <v>#N/A</v>
      </c>
      <c r="CT5" s="177" t="str">
        <f>IFERROR(IF(OR(CT3=الإستمارة!$D$11,CT3=الإستمارة!$D$12,CT3=الإستمارة!$D$13,CT3=الإستمارة!$D$14,CT3=الإستمارة!$D$15,CT3=الإستمارة!$D$16,CT3=الإستمارة!$D$17,CT3=الإستمارة!$D$18),VLOOKUP(CT3,الإستمارة!$D$11:$I$18,6,0),VLOOKUP(CT3,الإستمارة!$L$11:$Q$18,6,0)),"")</f>
        <v/>
      </c>
      <c r="CU5" s="178" t="e">
        <f>IF(VLOOKUP(CT3,'إختيار المقررات'!$BN$5:$BR$60,5,0)="","",VLOOKUP(CT3,'إختيار المقررات'!$BN$5:$BR$60,5,0))</f>
        <v>#N/A</v>
      </c>
      <c r="CV5" s="177" t="str">
        <f>IFERROR(IF(OR(CV3=الإستمارة!$D$11,CV3=الإستمارة!$D$12,CV3=الإستمارة!$D$13,CV3=الإستمارة!$D$14,CV3=الإستمارة!$D$15,CV3=الإستمارة!$D$16,CV3=الإستمارة!$D$17,CV3=الإستمارة!$D$18),VLOOKUP(CV3,الإستمارة!$D$11:$I$18,6,0),VLOOKUP(CV3,الإستمارة!$L$11:$Q$18,6,0)),"")</f>
        <v/>
      </c>
      <c r="CW5" s="178" t="e">
        <f>IF(VLOOKUP(CV3,'إختيار المقررات'!$BN$5:$BR$60,5,0)="","",VLOOKUP(CV3,'إختيار المقررات'!$BN$5:$BR$60,5,0))</f>
        <v>#N/A</v>
      </c>
      <c r="CX5" s="177" t="str">
        <f>IFERROR(IF(OR(CX3=الإستمارة!$D$11,CX3=الإستمارة!$D$12,CX3=الإستمارة!$D$13,CX3=الإستمارة!$D$14,CX3=الإستمارة!$D$15,CX3=الإستمارة!$D$16,CX3=الإستمارة!$D$17,CX3=الإستمارة!$D$18),VLOOKUP(CX3,الإستمارة!$D$11:$I$18,6,0),VLOOKUP(CX3,الإستمارة!$L$11:$Q$18,6,0)),"")</f>
        <v/>
      </c>
      <c r="CY5" s="178" t="e">
        <f>IF(VLOOKUP(CX3,'إختيار المقررات'!$BN$5:$BR$60,5,0)="","",VLOOKUP(CX3,'إختيار المقررات'!$BN$5:$BR$60,5,0))</f>
        <v>#N/A</v>
      </c>
      <c r="CZ5" s="177" t="str">
        <f>IFERROR(IF(OR(CZ3=الإستمارة!$D$11,CZ3=الإستمارة!$D$12,CZ3=الإستمارة!$D$13,CZ3=الإستمارة!$D$14,CZ3=الإستمارة!$D$15,CZ3=الإستمارة!$D$16,CZ3=الإستمارة!$D$17,CZ3=الإستمارة!$D$18),VLOOKUP(CZ3,الإستمارة!$D$11:$I$18,6,0),VLOOKUP(CZ3,الإستمارة!$L$11:$Q$18,6,0)),"")</f>
        <v/>
      </c>
      <c r="DA5" s="178" t="e">
        <f>IF(VLOOKUP(CZ3,'إختيار المقررات'!$BN$5:$BR$60,5,0)="","",VLOOKUP(CZ3,'إختيار المقررات'!$BN$5:$BR$60,5,0))</f>
        <v>#N/A</v>
      </c>
      <c r="DB5" s="177" t="str">
        <f>IFERROR(IF(OR(DB3=الإستمارة!$D$11,DB3=الإستمارة!$D$12,DB3=الإستمارة!$D$13,DB3=الإستمارة!$D$14,DB3=الإستمارة!$D$15,DB3=الإستمارة!$D$16,DB3=الإستمارة!$D$17,DB3=الإستمارة!$D$18),VLOOKUP(DB3,الإستمارة!$D$11:$I$18,6,0),VLOOKUP(DB3,الإستمارة!$L$11:$Q$18,6,0)),"")</f>
        <v/>
      </c>
      <c r="DC5" s="178" t="e">
        <f>IF(VLOOKUP(DB3,'إختيار المقررات'!$BN$5:$BR$60,5,0)="","",VLOOKUP(DB3,'إختيار المقررات'!$BN$5:$BR$60,5,0))</f>
        <v>#N/A</v>
      </c>
      <c r="DD5" s="177" t="str">
        <f>IFERROR(IF(OR(DD3=الإستمارة!$D$11,DD3=الإستمارة!$D$12,DD3=الإستمارة!$D$13,DD3=الإستمارة!$D$14,DD3=الإستمارة!$D$15,DD3=الإستمارة!$D$16,DD3=الإستمارة!$D$17,DD3=الإستمارة!$D$18),VLOOKUP(DD3,الإستمارة!$D$11:$I$18,6,0),VLOOKUP(DD3,الإستمارة!$L$11:$Q$18,6,0)),"")</f>
        <v/>
      </c>
      <c r="DE5" s="178" t="e">
        <f>IF(VLOOKUP(DD3,'إختيار المقررات'!$BN$5:$BR$60,5,0)="","",VLOOKUP(DD3,'إختيار المقررات'!$BN$5:$BR$60,5,0))</f>
        <v>#N/A</v>
      </c>
      <c r="DF5" s="177" t="str">
        <f>IFERROR(IF(OR(DF3=الإستمارة!$D$11,DF3=الإستمارة!$D$12,DF3=الإستمارة!$D$13,DF3=الإستمارة!$D$14,DF3=الإستمارة!$D$15,DF3=الإستمارة!$D$16,DF3=الإستمارة!$D$17,DF3=الإستمارة!$D$18),VLOOKUP(DF3,الإستمارة!$D$11:$I$18,6,0),VLOOKUP(DF3,الإستمارة!$L$11:$Q$18,6,0)),"")</f>
        <v/>
      </c>
      <c r="DG5" s="178" t="e">
        <f>IF(VLOOKUP(DF3,'إختيار المقررات'!$BN$5:$BR$60,5,0)="","",VLOOKUP(DF3,'إختيار المقررات'!$BN$5:$BR$60,5,0))</f>
        <v>#N/A</v>
      </c>
      <c r="DH5" s="177" t="str">
        <f>IFERROR(IF(OR(DH3=الإستمارة!$D$11,DH3=الإستمارة!$D$12,DH3=الإستمارة!$D$13,DH3=الإستمارة!$D$14,DH3=الإستمارة!$D$15,DH3=الإستمارة!$D$16,DH3=الإستمارة!$D$17,DH3=الإستمارة!$D$18),VLOOKUP(DH3,الإستمارة!$D$11:$I$18,6,0),VLOOKUP(DH3,الإستمارة!$L$11:$Q$18,6,0)),"")</f>
        <v/>
      </c>
      <c r="DI5" s="178" t="e">
        <f>IF(VLOOKUP(DH3,'إختيار المقررات'!$BN$5:$BR$60,5,0)="","",VLOOKUP(DH3,'إختيار المقررات'!$BN$5:$BR$60,5,0))</f>
        <v>#N/A</v>
      </c>
      <c r="DJ5" s="177" t="str">
        <f>IFERROR(IF(OR(DJ3=الإستمارة!$D$11,DJ3=الإستمارة!$D$12,DJ3=الإستمارة!$D$13,DJ3=الإستمارة!$D$14,DJ3=الإستمارة!$D$15,DJ3=الإستمارة!$D$16,DJ3=الإستمارة!$D$17,DJ3=الإستمارة!$D$18),VLOOKUP(DJ3,الإستمارة!$D$11:$I$18,6,0),VLOOKUP(DJ3,الإستمارة!$L$11:$Q$18,6,0)),"")</f>
        <v/>
      </c>
      <c r="DK5" s="178" t="e">
        <f>IF(VLOOKUP(DJ3,'إختيار المقررات'!$BN$5:$BR$60,5,0)="","",VLOOKUP(DJ3,'إختيار المقررات'!$BN$5:$BR$60,5,0))</f>
        <v>#N/A</v>
      </c>
      <c r="DL5" s="179" t="e">
        <f>'إختيار المقررات'!P5</f>
        <v>#N/A</v>
      </c>
      <c r="DM5" s="180" t="e">
        <f>'إختيار المقررات'!V5</f>
        <v>#N/A</v>
      </c>
      <c r="DN5" s="181" t="e">
        <f>'إختيار المقررات'!AB5</f>
        <v>#N/A</v>
      </c>
      <c r="DO5" s="182">
        <f>'إختيار المقررات'!D5</f>
        <v>0</v>
      </c>
      <c r="DP5" s="183">
        <f>'إختيار المقررات'!AH10</f>
        <v>0</v>
      </c>
      <c r="DQ5" s="184" t="e">
        <f>'إختيار المقررات'!AH9</f>
        <v>#N/A</v>
      </c>
      <c r="DR5" s="184" t="e">
        <f>'إختيار المقررات'!AH7</f>
        <v>#N/A</v>
      </c>
      <c r="DS5" s="184" t="e">
        <f>'إختيار المقررات'!AH8</f>
        <v>#N/A</v>
      </c>
      <c r="DT5" s="185" t="e">
        <f>'إختيار المقررات'!AH12</f>
        <v>#N/A</v>
      </c>
      <c r="DU5" s="184" t="str">
        <f>'إختيار المقررات'!AH13</f>
        <v>لا</v>
      </c>
      <c r="DV5" s="184" t="e">
        <f>'إختيار المقررات'!AH14</f>
        <v>#N/A</v>
      </c>
      <c r="DW5" s="184" t="e">
        <f>'إختيار المقررات'!AH15</f>
        <v>#N/A</v>
      </c>
      <c r="DX5" s="179">
        <f>'إختيار المقررات'!AH16</f>
        <v>0</v>
      </c>
      <c r="DY5" s="186">
        <f>'إختيار المقررات'!AH17</f>
        <v>0</v>
      </c>
      <c r="DZ5" s="184">
        <f>'إختيار المقررات'!AH18</f>
        <v>0</v>
      </c>
      <c r="EA5" s="187">
        <f>SUM(DX5:DZ5)</f>
        <v>0</v>
      </c>
      <c r="EB5" s="179" t="str">
        <f>'إختيار المقررات'!AB2</f>
        <v xml:space="preserve"> </v>
      </c>
      <c r="EC5" s="180">
        <f>'إختيار المقررات'!V2</f>
        <v>0</v>
      </c>
      <c r="ED5" s="180">
        <f>'إختيار المقررات'!P2</f>
        <v>0</v>
      </c>
      <c r="EE5" s="187">
        <f>'إختيار المقررات'!G2</f>
        <v>0</v>
      </c>
      <c r="EF5" s="187" t="str">
        <f>'إختيار المقررات'!V10</f>
        <v>الإنكليزية</v>
      </c>
      <c r="EG5" s="187" t="str">
        <f>'إختيار المقررات'!V13</f>
        <v/>
      </c>
      <c r="EH5" s="187" t="str">
        <f>'إختيار المقررات'!V14</f>
        <v/>
      </c>
      <c r="EI5" s="187" t="str">
        <f>'إختيار المقررات'!V15</f>
        <v/>
      </c>
      <c r="EJ5" s="187" t="str">
        <f>'إختيار المقررات'!V16</f>
        <v/>
      </c>
      <c r="EK5" s="187" t="str">
        <f>'إختيار المقررات'!V17</f>
        <v/>
      </c>
      <c r="EL5" s="187" t="str">
        <f>'إختيار المقررات'!V18</f>
        <v/>
      </c>
      <c r="EM5" s="188" t="e">
        <f>'إدخال البيانات'!F1</f>
        <v>#N/A</v>
      </c>
    </row>
  </sheetData>
  <sheetProtection algorithmName="SHA-512" hashValue="Q93upsqPKB87658D0aeislMVsT0i2El9TwF0P/7mcSOlxfcSy09piGxZj+0LZqrqtK3F09SH5aSM0p6Luv5J3g==" saltValue="lfms2cU5yvK0XP+hwGll8A==" spinCount="100000" sheet="1"/>
  <mergeCells count="148">
    <mergeCell ref="B1:C1"/>
    <mergeCell ref="D1:J2"/>
    <mergeCell ref="T2:AE2"/>
    <mergeCell ref="AR2:BC2"/>
    <mergeCell ref="DL1:DN2"/>
    <mergeCell ref="DO1:DO2"/>
    <mergeCell ref="DP1:DW2"/>
    <mergeCell ref="DX1:EA2"/>
    <mergeCell ref="EB1:EE2"/>
    <mergeCell ref="M1:M4"/>
    <mergeCell ref="P3:P4"/>
    <mergeCell ref="S1:S4"/>
    <mergeCell ref="P1:R2"/>
    <mergeCell ref="Q3:Q4"/>
    <mergeCell ref="L1:L4"/>
    <mergeCell ref="N1:N4"/>
    <mergeCell ref="O1:O4"/>
    <mergeCell ref="AN4:AO4"/>
    <mergeCell ref="R3:R4"/>
    <mergeCell ref="BR3:BS3"/>
    <mergeCell ref="BT3:BU3"/>
    <mergeCell ref="T4:U4"/>
    <mergeCell ref="V4:W4"/>
    <mergeCell ref="X4:Y4"/>
    <mergeCell ref="T3:U3"/>
    <mergeCell ref="V3:W3"/>
    <mergeCell ref="X3:Y3"/>
    <mergeCell ref="BP2:BY2"/>
    <mergeCell ref="BV3:BW3"/>
    <mergeCell ref="BP3:BQ3"/>
    <mergeCell ref="CR3:CS3"/>
    <mergeCell ref="BZ3:CA3"/>
    <mergeCell ref="BZ4:CA4"/>
    <mergeCell ref="CB4:CC4"/>
    <mergeCell ref="AF2:AQ2"/>
    <mergeCell ref="CR4:CS4"/>
    <mergeCell ref="EG1:EL4"/>
    <mergeCell ref="DV3:DV4"/>
    <mergeCell ref="AX3:AY3"/>
    <mergeCell ref="AZ3:BA3"/>
    <mergeCell ref="BF3:BG3"/>
    <mergeCell ref="BJ3:BK3"/>
    <mergeCell ref="Z3:AA3"/>
    <mergeCell ref="AB3:AC3"/>
    <mergeCell ref="AD3:AE3"/>
    <mergeCell ref="AF3:AG3"/>
    <mergeCell ref="AH3:AI3"/>
    <mergeCell ref="AJ3:AK3"/>
    <mergeCell ref="AT3:AU3"/>
    <mergeCell ref="Z4:AA4"/>
    <mergeCell ref="AB4:AC4"/>
    <mergeCell ref="AD4:AE4"/>
    <mergeCell ref="AF4:AG4"/>
    <mergeCell ref="AH4:AI4"/>
    <mergeCell ref="AR4:AS4"/>
    <mergeCell ref="AT4:AU4"/>
    <mergeCell ref="AJ4:AK4"/>
    <mergeCell ref="AL4:AM4"/>
    <mergeCell ref="AP3:AQ3"/>
    <mergeCell ref="AP4:AQ4"/>
    <mergeCell ref="CT4:CU4"/>
    <mergeCell ref="CV4:CW4"/>
    <mergeCell ref="CX4:CY4"/>
    <mergeCell ref="CZ4:DA4"/>
    <mergeCell ref="DB4:DC4"/>
    <mergeCell ref="DD4:DE4"/>
    <mergeCell ref="AN3:AO3"/>
    <mergeCell ref="BH4:BI4"/>
    <mergeCell ref="BJ4:BK4"/>
    <mergeCell ref="BL4:BM4"/>
    <mergeCell ref="BP4:BQ4"/>
    <mergeCell ref="BX3:BY3"/>
    <mergeCell ref="BH3:BI3"/>
    <mergeCell ref="BB3:BC3"/>
    <mergeCell ref="BD4:BE4"/>
    <mergeCell ref="BF4:BG4"/>
    <mergeCell ref="DP3:DP4"/>
    <mergeCell ref="DZ3:DZ4"/>
    <mergeCell ref="CX2:DG2"/>
    <mergeCell ref="BL3:BM3"/>
    <mergeCell ref="DN3:DN4"/>
    <mergeCell ref="DQ3:DQ4"/>
    <mergeCell ref="DF4:DG4"/>
    <mergeCell ref="DX3:DX4"/>
    <mergeCell ref="CF4:CG4"/>
    <mergeCell ref="CH4:CI4"/>
    <mergeCell ref="CN4:CO4"/>
    <mergeCell ref="CP4:CQ4"/>
    <mergeCell ref="DW3:DW4"/>
    <mergeCell ref="CP3:CQ3"/>
    <mergeCell ref="CT3:CU3"/>
    <mergeCell ref="CB3:CC3"/>
    <mergeCell ref="CD3:CE3"/>
    <mergeCell ref="CN3:CO3"/>
    <mergeCell ref="DB3:DC3"/>
    <mergeCell ref="DD3:DE3"/>
    <mergeCell ref="CV3:CW3"/>
    <mergeCell ref="DF3:DG3"/>
    <mergeCell ref="BX4:BY4"/>
    <mergeCell ref="CF3:CG3"/>
    <mergeCell ref="EE3:EE4"/>
    <mergeCell ref="EF3:EF4"/>
    <mergeCell ref="DO3:DO4"/>
    <mergeCell ref="DS3:DS4"/>
    <mergeCell ref="DT3:DT4"/>
    <mergeCell ref="DU3:DU4"/>
    <mergeCell ref="EB3:EB4"/>
    <mergeCell ref="G3:G4"/>
    <mergeCell ref="ED3:ED4"/>
    <mergeCell ref="BD3:BE3"/>
    <mergeCell ref="K1:K4"/>
    <mergeCell ref="EC3:EC4"/>
    <mergeCell ref="EA3:EA4"/>
    <mergeCell ref="CX3:CY3"/>
    <mergeCell ref="CZ3:DA3"/>
    <mergeCell ref="DM3:DM4"/>
    <mergeCell ref="DL3:DL4"/>
    <mergeCell ref="AR3:AS3"/>
    <mergeCell ref="AV3:AW3"/>
    <mergeCell ref="DY3:DY4"/>
    <mergeCell ref="AX4:AY4"/>
    <mergeCell ref="AZ4:BA4"/>
    <mergeCell ref="BB4:BC4"/>
    <mergeCell ref="DR3:DR4"/>
    <mergeCell ref="T1:AQ1"/>
    <mergeCell ref="BN3:BO3"/>
    <mergeCell ref="AR1:BO1"/>
    <mergeCell ref="BD2:BO2"/>
    <mergeCell ref="CJ3:CK3"/>
    <mergeCell ref="CL3:CM3"/>
    <mergeCell ref="DH3:DI3"/>
    <mergeCell ref="DJ3:DK3"/>
    <mergeCell ref="DH4:DI4"/>
    <mergeCell ref="DJ4:DK4"/>
    <mergeCell ref="BN4:BO4"/>
    <mergeCell ref="CJ4:CK4"/>
    <mergeCell ref="CL4:CM4"/>
    <mergeCell ref="CN1:DG1"/>
    <mergeCell ref="BP1:CI1"/>
    <mergeCell ref="AL3:AM3"/>
    <mergeCell ref="AV4:AW4"/>
    <mergeCell ref="CH3:CI3"/>
    <mergeCell ref="BZ2:CI2"/>
    <mergeCell ref="CN2:CW2"/>
    <mergeCell ref="BR4:BS4"/>
    <mergeCell ref="CD4:CE4"/>
    <mergeCell ref="BT4:BU4"/>
    <mergeCell ref="BV4:BW4"/>
  </mergeCells>
  <conditionalFormatting sqref="A1:A2">
    <cfRule type="duplicateValues" dxfId="18" priority="3"/>
  </conditionalFormatting>
  <conditionalFormatting sqref="A5">
    <cfRule type="duplicateValues" dxfId="17" priority="1"/>
  </conditionalFormatting>
  <conditionalFormatting sqref="A5">
    <cfRule type="duplicateValues" dxfId="16" priority="2"/>
  </conditionalFormatting>
  <hyperlinks>
    <hyperlink ref="B1:B2" r:id="rId1" location="'السجل العام'!A1" display="سجل المسجلين دراسات دوليه ودبلوماسيه.xlsm - 'السجل العام'!A1"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6636"/>
  <sheetViews>
    <sheetView rightToLeft="1" workbookViewId="0">
      <pane xSplit="2" ySplit="1" topLeftCell="Y426" activePane="bottomRight" state="frozen"/>
      <selection pane="topRight" activeCell="C1" sqref="C1"/>
      <selection pane="bottomLeft" activeCell="A2" sqref="A2"/>
      <selection pane="bottomRight" sqref="A1:XFD1048576"/>
    </sheetView>
  </sheetViews>
  <sheetFormatPr defaultColWidth="8.875" defaultRowHeight="14.25" x14ac:dyDescent="0.2"/>
  <cols>
    <col min="1" max="2" width="9.125" style="190" bestFit="1" customWidth="1"/>
    <col min="3" max="50" width="8.875" style="190"/>
    <col min="51" max="16384" width="8.875" style="192"/>
  </cols>
  <sheetData>
    <row r="1" spans="1:50" x14ac:dyDescent="0.2">
      <c r="A1" s="190" t="s">
        <v>2</v>
      </c>
      <c r="B1" s="190" t="s">
        <v>888</v>
      </c>
      <c r="C1" s="190">
        <v>610</v>
      </c>
      <c r="D1" s="190">
        <v>611</v>
      </c>
      <c r="E1" s="190">
        <v>612</v>
      </c>
      <c r="F1" s="190">
        <v>613</v>
      </c>
      <c r="G1" s="190">
        <v>614</v>
      </c>
      <c r="H1" s="190">
        <v>615</v>
      </c>
      <c r="I1" s="190">
        <v>616</v>
      </c>
      <c r="J1" s="190">
        <v>617</v>
      </c>
      <c r="K1" s="190">
        <v>618</v>
      </c>
      <c r="L1" s="190">
        <v>619</v>
      </c>
      <c r="M1" s="190">
        <v>620</v>
      </c>
      <c r="N1" s="190">
        <v>621</v>
      </c>
      <c r="O1" s="190">
        <v>622</v>
      </c>
      <c r="P1" s="190">
        <v>623</v>
      </c>
      <c r="Q1" s="190">
        <v>624</v>
      </c>
      <c r="R1" s="190">
        <v>625</v>
      </c>
      <c r="S1" s="190">
        <v>626</v>
      </c>
      <c r="T1" s="190">
        <v>627</v>
      </c>
      <c r="U1" s="190">
        <v>628</v>
      </c>
      <c r="V1" s="190">
        <v>629</v>
      </c>
      <c r="W1" s="190">
        <v>630</v>
      </c>
      <c r="X1" s="190">
        <v>631</v>
      </c>
      <c r="Y1" s="190">
        <v>632</v>
      </c>
      <c r="Z1" s="190">
        <v>633</v>
      </c>
      <c r="AA1" s="190">
        <v>640</v>
      </c>
      <c r="AB1" s="190">
        <v>641</v>
      </c>
      <c r="AC1" s="190">
        <v>642</v>
      </c>
      <c r="AD1" s="190">
        <v>643</v>
      </c>
      <c r="AE1" s="190">
        <v>644</v>
      </c>
      <c r="AF1" s="190">
        <v>645</v>
      </c>
      <c r="AG1" s="190">
        <v>646</v>
      </c>
      <c r="AH1" s="190">
        <v>647</v>
      </c>
      <c r="AI1" s="190">
        <v>648</v>
      </c>
      <c r="AJ1" s="190">
        <v>649</v>
      </c>
      <c r="AK1" s="190">
        <v>650</v>
      </c>
      <c r="AL1" s="190">
        <v>651</v>
      </c>
      <c r="AM1" s="190">
        <v>660</v>
      </c>
      <c r="AN1" s="190">
        <v>661</v>
      </c>
      <c r="AO1" s="190">
        <v>662</v>
      </c>
      <c r="AP1" s="190">
        <v>663</v>
      </c>
      <c r="AQ1" s="190">
        <v>664</v>
      </c>
      <c r="AR1" s="190">
        <v>665</v>
      </c>
      <c r="AS1" s="190">
        <v>666</v>
      </c>
      <c r="AT1" s="190">
        <v>667</v>
      </c>
      <c r="AU1" s="190">
        <v>668</v>
      </c>
      <c r="AV1" s="190">
        <v>669</v>
      </c>
      <c r="AW1" s="190">
        <v>670</v>
      </c>
      <c r="AX1" s="190">
        <v>671</v>
      </c>
    </row>
    <row r="2" spans="1:50" x14ac:dyDescent="0.2">
      <c r="A2" s="190">
        <v>805547</v>
      </c>
      <c r="B2" s="190" t="s">
        <v>2303</v>
      </c>
      <c r="F2" s="190" t="s">
        <v>134</v>
      </c>
      <c r="P2" s="190" t="s">
        <v>134</v>
      </c>
      <c r="R2" s="190" t="s">
        <v>134</v>
      </c>
      <c r="AA2" s="190" t="s">
        <v>135</v>
      </c>
      <c r="AB2" s="190" t="s">
        <v>135</v>
      </c>
      <c r="AC2" s="190" t="s">
        <v>135</v>
      </c>
      <c r="AD2" s="190" t="s">
        <v>135</v>
      </c>
      <c r="AE2" s="190" t="s">
        <v>135</v>
      </c>
      <c r="AF2" s="190" t="s">
        <v>135</v>
      </c>
    </row>
    <row r="3" spans="1:50" x14ac:dyDescent="0.2">
      <c r="A3" s="190">
        <v>806370</v>
      </c>
      <c r="B3" s="190" t="s">
        <v>2303</v>
      </c>
      <c r="O3" s="190" t="s">
        <v>135</v>
      </c>
      <c r="V3" s="190" t="s">
        <v>134</v>
      </c>
      <c r="AA3" s="190" t="s">
        <v>135</v>
      </c>
      <c r="AB3" s="190" t="s">
        <v>135</v>
      </c>
      <c r="AC3" s="190" t="s">
        <v>135</v>
      </c>
      <c r="AD3" s="190" t="s">
        <v>135</v>
      </c>
      <c r="AE3" s="190" t="s">
        <v>135</v>
      </c>
      <c r="AF3" s="190" t="s">
        <v>135</v>
      </c>
    </row>
    <row r="4" spans="1:50" x14ac:dyDescent="0.2">
      <c r="A4" s="190">
        <v>806740</v>
      </c>
      <c r="B4" s="190" t="s">
        <v>2303</v>
      </c>
      <c r="O4" s="190" t="s">
        <v>135</v>
      </c>
      <c r="Q4" s="190" t="s">
        <v>134</v>
      </c>
      <c r="AA4" s="190" t="s">
        <v>135</v>
      </c>
      <c r="AB4" s="190" t="s">
        <v>135</v>
      </c>
      <c r="AC4" s="190" t="s">
        <v>135</v>
      </c>
      <c r="AD4" s="190" t="s">
        <v>135</v>
      </c>
      <c r="AE4" s="190" t="s">
        <v>135</v>
      </c>
      <c r="AF4" s="190" t="s">
        <v>135</v>
      </c>
    </row>
    <row r="6" spans="1:50" x14ac:dyDescent="0.2">
      <c r="A6" s="190">
        <v>807058</v>
      </c>
      <c r="B6" s="190" t="s">
        <v>2303</v>
      </c>
      <c r="F6" s="190" t="s">
        <v>134</v>
      </c>
      <c r="Z6" s="190" t="s">
        <v>134</v>
      </c>
      <c r="AA6" s="190" t="s">
        <v>135</v>
      </c>
      <c r="AB6" s="190" t="s">
        <v>135</v>
      </c>
      <c r="AC6" s="190" t="s">
        <v>135</v>
      </c>
      <c r="AD6" s="190" t="s">
        <v>135</v>
      </c>
      <c r="AE6" s="190" t="s">
        <v>135</v>
      </c>
      <c r="AF6" s="190" t="s">
        <v>135</v>
      </c>
    </row>
    <row r="7" spans="1:50" x14ac:dyDescent="0.2">
      <c r="A7" s="190">
        <v>807161</v>
      </c>
      <c r="B7" s="190" t="s">
        <v>2303</v>
      </c>
      <c r="J7" s="190" t="s">
        <v>134</v>
      </c>
      <c r="O7" s="190" t="s">
        <v>136</v>
      </c>
      <c r="V7" s="190" t="s">
        <v>134</v>
      </c>
      <c r="Z7" s="190" t="s">
        <v>136</v>
      </c>
      <c r="AA7" s="190" t="s">
        <v>135</v>
      </c>
      <c r="AB7" s="190" t="s">
        <v>135</v>
      </c>
      <c r="AC7" s="190" t="s">
        <v>135</v>
      </c>
      <c r="AD7" s="190" t="s">
        <v>135</v>
      </c>
      <c r="AE7" s="190" t="s">
        <v>135</v>
      </c>
      <c r="AF7" s="190" t="s">
        <v>135</v>
      </c>
    </row>
    <row r="8" spans="1:50" x14ac:dyDescent="0.2">
      <c r="A8" s="190">
        <v>807206</v>
      </c>
      <c r="B8" s="190" t="s">
        <v>2303</v>
      </c>
      <c r="H8" s="190" t="s">
        <v>134</v>
      </c>
      <c r="O8" s="190" t="s">
        <v>134</v>
      </c>
      <c r="S8" s="190" t="s">
        <v>134</v>
      </c>
      <c r="AA8" s="190" t="s">
        <v>135</v>
      </c>
      <c r="AB8" s="190" t="s">
        <v>135</v>
      </c>
      <c r="AC8" s="190" t="s">
        <v>135</v>
      </c>
      <c r="AD8" s="190" t="s">
        <v>135</v>
      </c>
      <c r="AE8" s="190" t="s">
        <v>135</v>
      </c>
      <c r="AF8" s="190" t="s">
        <v>135</v>
      </c>
    </row>
    <row r="9" spans="1:50" x14ac:dyDescent="0.2">
      <c r="A9" s="190">
        <v>807251</v>
      </c>
      <c r="B9" s="190" t="s">
        <v>2303</v>
      </c>
      <c r="N9" s="190" t="s">
        <v>134</v>
      </c>
      <c r="O9" s="190" t="s">
        <v>135</v>
      </c>
      <c r="Z9" s="190" t="s">
        <v>135</v>
      </c>
      <c r="AA9" s="190" t="s">
        <v>135</v>
      </c>
      <c r="AB9" s="190" t="s">
        <v>135</v>
      </c>
      <c r="AC9" s="190" t="s">
        <v>135</v>
      </c>
      <c r="AD9" s="190" t="s">
        <v>135</v>
      </c>
      <c r="AE9" s="190" t="s">
        <v>135</v>
      </c>
      <c r="AF9" s="190" t="s">
        <v>135</v>
      </c>
    </row>
    <row r="10" spans="1:50" x14ac:dyDescent="0.2">
      <c r="A10" s="190">
        <v>807958</v>
      </c>
      <c r="B10" s="190" t="s">
        <v>2303</v>
      </c>
      <c r="O10" s="190" t="s">
        <v>134</v>
      </c>
      <c r="S10" s="190" t="s">
        <v>134</v>
      </c>
      <c r="X10" s="190" t="s">
        <v>134</v>
      </c>
      <c r="AA10" s="190" t="s">
        <v>135</v>
      </c>
      <c r="AB10" s="190" t="s">
        <v>135</v>
      </c>
      <c r="AC10" s="190" t="s">
        <v>135</v>
      </c>
      <c r="AD10" s="190" t="s">
        <v>135</v>
      </c>
      <c r="AE10" s="190" t="s">
        <v>135</v>
      </c>
      <c r="AF10" s="190" t="s">
        <v>135</v>
      </c>
    </row>
    <row r="11" spans="1:50" x14ac:dyDescent="0.2">
      <c r="A11" s="190">
        <v>808109</v>
      </c>
      <c r="B11" s="190" t="s">
        <v>2303</v>
      </c>
      <c r="M11" s="190" t="s">
        <v>134</v>
      </c>
      <c r="O11" s="190" t="s">
        <v>134</v>
      </c>
      <c r="Y11" s="190" t="s">
        <v>134</v>
      </c>
      <c r="Z11" s="190" t="s">
        <v>134</v>
      </c>
      <c r="AA11" s="190" t="s">
        <v>135</v>
      </c>
      <c r="AB11" s="190" t="s">
        <v>135</v>
      </c>
      <c r="AC11" s="190" t="s">
        <v>135</v>
      </c>
      <c r="AD11" s="190" t="s">
        <v>135</v>
      </c>
      <c r="AE11" s="190" t="s">
        <v>135</v>
      </c>
      <c r="AF11" s="190" t="s">
        <v>135</v>
      </c>
    </row>
    <row r="12" spans="1:50" x14ac:dyDescent="0.2">
      <c r="A12" s="190">
        <v>808490</v>
      </c>
      <c r="B12" s="190" t="s">
        <v>2303</v>
      </c>
      <c r="C12" s="190" t="s">
        <v>134</v>
      </c>
      <c r="N12" s="190" t="s">
        <v>136</v>
      </c>
      <c r="X12" s="190" t="s">
        <v>136</v>
      </c>
      <c r="AA12" s="190" t="s">
        <v>135</v>
      </c>
      <c r="AB12" s="190" t="s">
        <v>135</v>
      </c>
      <c r="AC12" s="190" t="s">
        <v>135</v>
      </c>
      <c r="AD12" s="190" t="s">
        <v>135</v>
      </c>
      <c r="AE12" s="190" t="s">
        <v>135</v>
      </c>
      <c r="AF12" s="190" t="s">
        <v>135</v>
      </c>
    </row>
    <row r="13" spans="1:50" x14ac:dyDescent="0.2">
      <c r="A13" s="190">
        <v>808612</v>
      </c>
      <c r="B13" s="190" t="s">
        <v>2303</v>
      </c>
      <c r="N13" s="190" t="s">
        <v>134</v>
      </c>
      <c r="P13" s="190" t="s">
        <v>134</v>
      </c>
      <c r="X13" s="190" t="s">
        <v>134</v>
      </c>
      <c r="Z13" s="190" t="s">
        <v>134</v>
      </c>
      <c r="AA13" s="190" t="s">
        <v>135</v>
      </c>
      <c r="AB13" s="190" t="s">
        <v>135</v>
      </c>
      <c r="AC13" s="190" t="s">
        <v>135</v>
      </c>
      <c r="AD13" s="190" t="s">
        <v>135</v>
      </c>
      <c r="AE13" s="190" t="s">
        <v>135</v>
      </c>
      <c r="AF13" s="190" t="s">
        <v>135</v>
      </c>
    </row>
    <row r="14" spans="1:50" x14ac:dyDescent="0.2">
      <c r="A14" s="190">
        <v>808627</v>
      </c>
      <c r="B14" s="190" t="s">
        <v>2303</v>
      </c>
      <c r="N14" s="190" t="s">
        <v>136</v>
      </c>
      <c r="O14" s="190" t="s">
        <v>136</v>
      </c>
      <c r="P14" s="190" t="s">
        <v>134</v>
      </c>
      <c r="Z14" s="190" t="s">
        <v>136</v>
      </c>
      <c r="AA14" s="190" t="s">
        <v>135</v>
      </c>
      <c r="AB14" s="190" t="s">
        <v>135</v>
      </c>
      <c r="AC14" s="190" t="s">
        <v>135</v>
      </c>
      <c r="AD14" s="190" t="s">
        <v>135</v>
      </c>
      <c r="AE14" s="190" t="s">
        <v>135</v>
      </c>
      <c r="AF14" s="190" t="s">
        <v>135</v>
      </c>
    </row>
    <row r="15" spans="1:50" x14ac:dyDescent="0.2">
      <c r="A15" s="190">
        <v>808763</v>
      </c>
      <c r="B15" s="190" t="s">
        <v>2303</v>
      </c>
      <c r="O15" s="190" t="s">
        <v>135</v>
      </c>
      <c r="P15" s="190" t="s">
        <v>134</v>
      </c>
      <c r="V15" s="190" t="s">
        <v>134</v>
      </c>
      <c r="Z15" s="190" t="s">
        <v>134</v>
      </c>
      <c r="AA15" s="190" t="s">
        <v>135</v>
      </c>
      <c r="AB15" s="190" t="s">
        <v>135</v>
      </c>
      <c r="AC15" s="190" t="s">
        <v>135</v>
      </c>
      <c r="AD15" s="190" t="s">
        <v>135</v>
      </c>
      <c r="AE15" s="190" t="s">
        <v>135</v>
      </c>
      <c r="AF15" s="190" t="s">
        <v>135</v>
      </c>
    </row>
    <row r="16" spans="1:50" x14ac:dyDescent="0.2">
      <c r="A16" s="190">
        <v>808777</v>
      </c>
      <c r="B16" s="190" t="s">
        <v>2303</v>
      </c>
      <c r="O16" s="190" t="s">
        <v>135</v>
      </c>
      <c r="R16" s="190" t="s">
        <v>134</v>
      </c>
      <c r="V16" s="190" t="s">
        <v>136</v>
      </c>
      <c r="AA16" s="190" t="s">
        <v>135</v>
      </c>
      <c r="AB16" s="190" t="s">
        <v>135</v>
      </c>
      <c r="AC16" s="190" t="s">
        <v>135</v>
      </c>
      <c r="AD16" s="190" t="s">
        <v>135</v>
      </c>
      <c r="AE16" s="190" t="s">
        <v>135</v>
      </c>
      <c r="AF16" s="190" t="s">
        <v>135</v>
      </c>
    </row>
    <row r="17" spans="1:32" x14ac:dyDescent="0.2">
      <c r="A17" s="190">
        <v>808825</v>
      </c>
      <c r="B17" s="190" t="s">
        <v>2303</v>
      </c>
      <c r="O17" s="190" t="s">
        <v>134</v>
      </c>
      <c r="V17" s="190" t="s">
        <v>134</v>
      </c>
      <c r="W17" s="190" t="s">
        <v>134</v>
      </c>
      <c r="Z17" s="190" t="s">
        <v>135</v>
      </c>
      <c r="AA17" s="190" t="s">
        <v>135</v>
      </c>
      <c r="AB17" s="190" t="s">
        <v>135</v>
      </c>
      <c r="AC17" s="190" t="s">
        <v>135</v>
      </c>
      <c r="AD17" s="190" t="s">
        <v>135</v>
      </c>
      <c r="AE17" s="190" t="s">
        <v>135</v>
      </c>
      <c r="AF17" s="190" t="s">
        <v>135</v>
      </c>
    </row>
    <row r="18" spans="1:32" x14ac:dyDescent="0.2">
      <c r="A18" s="190">
        <v>808885</v>
      </c>
      <c r="B18" s="190" t="s">
        <v>2303</v>
      </c>
      <c r="K18" s="190" t="s">
        <v>136</v>
      </c>
      <c r="O18" s="190" t="s">
        <v>135</v>
      </c>
      <c r="R18" s="190" t="s">
        <v>134</v>
      </c>
      <c r="AA18" s="190" t="s">
        <v>135</v>
      </c>
      <c r="AB18" s="190" t="s">
        <v>135</v>
      </c>
      <c r="AC18" s="190" t="s">
        <v>135</v>
      </c>
      <c r="AD18" s="190" t="s">
        <v>135</v>
      </c>
      <c r="AE18" s="190" t="s">
        <v>135</v>
      </c>
      <c r="AF18" s="190" t="s">
        <v>135</v>
      </c>
    </row>
    <row r="19" spans="1:32" x14ac:dyDescent="0.2">
      <c r="A19" s="190">
        <v>808962</v>
      </c>
      <c r="B19" s="190" t="s">
        <v>2303</v>
      </c>
      <c r="O19" s="190" t="s">
        <v>134</v>
      </c>
      <c r="V19" s="190" t="s">
        <v>134</v>
      </c>
      <c r="X19" s="190" t="s">
        <v>134</v>
      </c>
      <c r="Z19" s="190" t="s">
        <v>134</v>
      </c>
      <c r="AA19" s="190" t="s">
        <v>135</v>
      </c>
      <c r="AB19" s="190" t="s">
        <v>135</v>
      </c>
      <c r="AC19" s="190" t="s">
        <v>135</v>
      </c>
      <c r="AD19" s="190" t="s">
        <v>135</v>
      </c>
      <c r="AE19" s="190" t="s">
        <v>135</v>
      </c>
      <c r="AF19" s="190" t="s">
        <v>135</v>
      </c>
    </row>
    <row r="20" spans="1:32" x14ac:dyDescent="0.2">
      <c r="A20" s="190">
        <v>809100</v>
      </c>
      <c r="B20" s="190" t="s">
        <v>2303</v>
      </c>
      <c r="L20" s="190" t="s">
        <v>136</v>
      </c>
      <c r="V20" s="190" t="s">
        <v>136</v>
      </c>
      <c r="X20" s="190" t="s">
        <v>134</v>
      </c>
      <c r="AA20" s="190" t="s">
        <v>135</v>
      </c>
      <c r="AB20" s="190" t="s">
        <v>135</v>
      </c>
      <c r="AC20" s="190" t="s">
        <v>135</v>
      </c>
      <c r="AD20" s="190" t="s">
        <v>135</v>
      </c>
      <c r="AE20" s="190" t="s">
        <v>135</v>
      </c>
      <c r="AF20" s="190" t="s">
        <v>135</v>
      </c>
    </row>
    <row r="21" spans="1:32" x14ac:dyDescent="0.2">
      <c r="A21" s="190">
        <v>809101</v>
      </c>
      <c r="B21" s="190" t="s">
        <v>2303</v>
      </c>
      <c r="O21" s="190" t="s">
        <v>136</v>
      </c>
      <c r="V21" s="190" t="s">
        <v>134</v>
      </c>
      <c r="Z21" s="190" t="s">
        <v>136</v>
      </c>
      <c r="AA21" s="190" t="s">
        <v>135</v>
      </c>
      <c r="AB21" s="190" t="s">
        <v>135</v>
      </c>
      <c r="AC21" s="190" t="s">
        <v>135</v>
      </c>
      <c r="AD21" s="190" t="s">
        <v>135</v>
      </c>
      <c r="AE21" s="190" t="s">
        <v>135</v>
      </c>
      <c r="AF21" s="190" t="s">
        <v>135</v>
      </c>
    </row>
    <row r="22" spans="1:32" x14ac:dyDescent="0.2">
      <c r="A22" s="190">
        <v>809121</v>
      </c>
      <c r="B22" s="190" t="s">
        <v>2303</v>
      </c>
      <c r="O22" s="190" t="s">
        <v>135</v>
      </c>
      <c r="V22" s="190" t="s">
        <v>134</v>
      </c>
      <c r="X22" s="190" t="s">
        <v>134</v>
      </c>
      <c r="AA22" s="190" t="s">
        <v>135</v>
      </c>
      <c r="AB22" s="190" t="s">
        <v>135</v>
      </c>
      <c r="AC22" s="190" t="s">
        <v>135</v>
      </c>
      <c r="AD22" s="190" t="s">
        <v>135</v>
      </c>
      <c r="AE22" s="190" t="s">
        <v>135</v>
      </c>
      <c r="AF22" s="190" t="s">
        <v>135</v>
      </c>
    </row>
    <row r="23" spans="1:32" x14ac:dyDescent="0.2">
      <c r="A23" s="190">
        <v>809127</v>
      </c>
      <c r="B23" s="190" t="s">
        <v>2303</v>
      </c>
      <c r="L23" s="190" t="s">
        <v>134</v>
      </c>
      <c r="N23" s="190" t="s">
        <v>134</v>
      </c>
      <c r="AA23" s="190" t="s">
        <v>135</v>
      </c>
      <c r="AB23" s="190" t="s">
        <v>135</v>
      </c>
      <c r="AC23" s="190" t="s">
        <v>135</v>
      </c>
      <c r="AD23" s="190" t="s">
        <v>135</v>
      </c>
      <c r="AE23" s="190" t="s">
        <v>135</v>
      </c>
      <c r="AF23" s="190" t="s">
        <v>135</v>
      </c>
    </row>
    <row r="24" spans="1:32" x14ac:dyDescent="0.2">
      <c r="A24" s="190">
        <v>809198</v>
      </c>
      <c r="B24" s="190" t="s">
        <v>2303</v>
      </c>
      <c r="O24" s="190" t="s">
        <v>135</v>
      </c>
      <c r="V24" s="190" t="s">
        <v>135</v>
      </c>
      <c r="AA24" s="190" t="s">
        <v>135</v>
      </c>
      <c r="AB24" s="190" t="s">
        <v>135</v>
      </c>
      <c r="AC24" s="190" t="s">
        <v>135</v>
      </c>
      <c r="AD24" s="190" t="s">
        <v>135</v>
      </c>
      <c r="AE24" s="190" t="s">
        <v>135</v>
      </c>
      <c r="AF24" s="190" t="s">
        <v>135</v>
      </c>
    </row>
    <row r="25" spans="1:32" x14ac:dyDescent="0.2">
      <c r="A25" s="190">
        <v>809336</v>
      </c>
      <c r="B25" s="190" t="s">
        <v>2303</v>
      </c>
      <c r="N25" s="190" t="s">
        <v>134</v>
      </c>
      <c r="O25" s="190" t="s">
        <v>135</v>
      </c>
      <c r="Z25" s="190" t="s">
        <v>135</v>
      </c>
      <c r="AA25" s="190" t="s">
        <v>135</v>
      </c>
      <c r="AB25" s="190" t="s">
        <v>135</v>
      </c>
      <c r="AC25" s="190" t="s">
        <v>135</v>
      </c>
      <c r="AD25" s="190" t="s">
        <v>135</v>
      </c>
      <c r="AE25" s="190" t="s">
        <v>135</v>
      </c>
      <c r="AF25" s="190" t="s">
        <v>135</v>
      </c>
    </row>
    <row r="26" spans="1:32" x14ac:dyDescent="0.2">
      <c r="A26" s="190">
        <v>809352</v>
      </c>
      <c r="B26" s="190" t="s">
        <v>2303</v>
      </c>
      <c r="O26" s="190" t="s">
        <v>136</v>
      </c>
      <c r="X26" s="190" t="s">
        <v>134</v>
      </c>
      <c r="Y26" s="190" t="s">
        <v>134</v>
      </c>
      <c r="Z26" s="190" t="s">
        <v>135</v>
      </c>
      <c r="AA26" s="190" t="s">
        <v>135</v>
      </c>
      <c r="AB26" s="190" t="s">
        <v>135</v>
      </c>
      <c r="AC26" s="190" t="s">
        <v>135</v>
      </c>
      <c r="AD26" s="190" t="s">
        <v>135</v>
      </c>
      <c r="AE26" s="190" t="s">
        <v>135</v>
      </c>
      <c r="AF26" s="190" t="s">
        <v>135</v>
      </c>
    </row>
    <row r="27" spans="1:32" x14ac:dyDescent="0.2">
      <c r="A27" s="190">
        <v>809395</v>
      </c>
      <c r="B27" s="190" t="s">
        <v>2303</v>
      </c>
      <c r="K27" s="190" t="s">
        <v>134</v>
      </c>
      <c r="N27" s="190" t="s">
        <v>134</v>
      </c>
      <c r="O27" s="190" t="s">
        <v>135</v>
      </c>
      <c r="Z27" s="190" t="s">
        <v>135</v>
      </c>
      <c r="AA27" s="190" t="s">
        <v>135</v>
      </c>
      <c r="AB27" s="190" t="s">
        <v>135</v>
      </c>
      <c r="AC27" s="190" t="s">
        <v>135</v>
      </c>
      <c r="AD27" s="190" t="s">
        <v>135</v>
      </c>
      <c r="AE27" s="190" t="s">
        <v>135</v>
      </c>
      <c r="AF27" s="190" t="s">
        <v>135</v>
      </c>
    </row>
    <row r="28" spans="1:32" x14ac:dyDescent="0.2">
      <c r="A28" s="190">
        <v>809397</v>
      </c>
      <c r="B28" s="190" t="s">
        <v>2303</v>
      </c>
      <c r="O28" s="190" t="s">
        <v>134</v>
      </c>
      <c r="Y28" s="190" t="s">
        <v>134</v>
      </c>
      <c r="Z28" s="190" t="s">
        <v>134</v>
      </c>
      <c r="AA28" s="190" t="s">
        <v>135</v>
      </c>
      <c r="AB28" s="190" t="s">
        <v>135</v>
      </c>
      <c r="AC28" s="190" t="s">
        <v>135</v>
      </c>
      <c r="AD28" s="190" t="s">
        <v>135</v>
      </c>
      <c r="AE28" s="190" t="s">
        <v>135</v>
      </c>
      <c r="AF28" s="190" t="s">
        <v>135</v>
      </c>
    </row>
    <row r="29" spans="1:32" x14ac:dyDescent="0.2">
      <c r="A29" s="190">
        <v>809413</v>
      </c>
      <c r="B29" s="190" t="s">
        <v>2303</v>
      </c>
      <c r="O29" s="190" t="s">
        <v>136</v>
      </c>
      <c r="V29" s="190" t="s">
        <v>134</v>
      </c>
      <c r="X29" s="190" t="s">
        <v>134</v>
      </c>
      <c r="Z29" s="190" t="s">
        <v>136</v>
      </c>
      <c r="AA29" s="190" t="s">
        <v>135</v>
      </c>
      <c r="AB29" s="190" t="s">
        <v>135</v>
      </c>
      <c r="AC29" s="190" t="s">
        <v>135</v>
      </c>
      <c r="AD29" s="190" t="s">
        <v>135</v>
      </c>
      <c r="AE29" s="190" t="s">
        <v>135</v>
      </c>
      <c r="AF29" s="190" t="s">
        <v>135</v>
      </c>
    </row>
    <row r="30" spans="1:32" x14ac:dyDescent="0.2">
      <c r="A30" s="190">
        <v>809578</v>
      </c>
      <c r="B30" s="190" t="s">
        <v>2303</v>
      </c>
      <c r="O30" s="190" t="s">
        <v>134</v>
      </c>
      <c r="X30" s="190" t="s">
        <v>134</v>
      </c>
      <c r="AA30" s="190" t="s">
        <v>135</v>
      </c>
      <c r="AB30" s="190" t="s">
        <v>135</v>
      </c>
      <c r="AC30" s="190" t="s">
        <v>135</v>
      </c>
      <c r="AD30" s="190" t="s">
        <v>135</v>
      </c>
      <c r="AE30" s="190" t="s">
        <v>135</v>
      </c>
      <c r="AF30" s="190" t="s">
        <v>135</v>
      </c>
    </row>
    <row r="31" spans="1:32" x14ac:dyDescent="0.2">
      <c r="A31" s="190">
        <v>809708</v>
      </c>
      <c r="B31" s="190" t="s">
        <v>2303</v>
      </c>
      <c r="J31" s="190" t="s">
        <v>134</v>
      </c>
      <c r="N31" s="190" t="s">
        <v>136</v>
      </c>
      <c r="O31" s="190" t="s">
        <v>135</v>
      </c>
      <c r="Z31" s="190" t="s">
        <v>136</v>
      </c>
      <c r="AA31" s="190" t="s">
        <v>135</v>
      </c>
      <c r="AB31" s="190" t="s">
        <v>135</v>
      </c>
      <c r="AC31" s="190" t="s">
        <v>135</v>
      </c>
      <c r="AD31" s="190" t="s">
        <v>135</v>
      </c>
      <c r="AE31" s="190" t="s">
        <v>135</v>
      </c>
      <c r="AF31" s="190" t="s">
        <v>135</v>
      </c>
    </row>
    <row r="32" spans="1:32" x14ac:dyDescent="0.2">
      <c r="A32" s="190">
        <v>809856</v>
      </c>
      <c r="B32" s="190" t="s">
        <v>2303</v>
      </c>
      <c r="D32" s="190" t="s">
        <v>134</v>
      </c>
      <c r="AA32" s="190" t="s">
        <v>135</v>
      </c>
      <c r="AB32" s="190" t="s">
        <v>135</v>
      </c>
      <c r="AC32" s="190" t="s">
        <v>135</v>
      </c>
      <c r="AD32" s="190" t="s">
        <v>135</v>
      </c>
      <c r="AE32" s="190" t="s">
        <v>135</v>
      </c>
      <c r="AF32" s="190" t="s">
        <v>135</v>
      </c>
    </row>
    <row r="33" spans="1:32" x14ac:dyDescent="0.2">
      <c r="A33" s="190">
        <v>810134</v>
      </c>
      <c r="B33" s="190" t="s">
        <v>2303</v>
      </c>
      <c r="J33" s="190" t="s">
        <v>134</v>
      </c>
      <c r="K33" s="190" t="s">
        <v>134</v>
      </c>
      <c r="W33" s="190" t="s">
        <v>136</v>
      </c>
      <c r="AA33" s="190" t="s">
        <v>135</v>
      </c>
      <c r="AB33" s="190" t="s">
        <v>135</v>
      </c>
      <c r="AC33" s="190" t="s">
        <v>135</v>
      </c>
      <c r="AD33" s="190" t="s">
        <v>135</v>
      </c>
      <c r="AE33" s="190" t="s">
        <v>135</v>
      </c>
      <c r="AF33" s="190" t="s">
        <v>135</v>
      </c>
    </row>
    <row r="34" spans="1:32" x14ac:dyDescent="0.2">
      <c r="A34" s="190">
        <v>810157</v>
      </c>
      <c r="B34" s="190" t="s">
        <v>2303</v>
      </c>
      <c r="C34" s="190" t="s">
        <v>134</v>
      </c>
      <c r="L34" s="190" t="s">
        <v>136</v>
      </c>
      <c r="O34" s="190" t="s">
        <v>135</v>
      </c>
      <c r="X34" s="190" t="s">
        <v>134</v>
      </c>
      <c r="AA34" s="190" t="s">
        <v>135</v>
      </c>
      <c r="AB34" s="190" t="s">
        <v>135</v>
      </c>
      <c r="AC34" s="190" t="s">
        <v>135</v>
      </c>
      <c r="AD34" s="190" t="s">
        <v>135</v>
      </c>
      <c r="AE34" s="190" t="s">
        <v>135</v>
      </c>
      <c r="AF34" s="190" t="s">
        <v>135</v>
      </c>
    </row>
    <row r="35" spans="1:32" x14ac:dyDescent="0.2">
      <c r="A35" s="190">
        <v>810221</v>
      </c>
      <c r="B35" s="190" t="s">
        <v>2303</v>
      </c>
      <c r="O35" s="190" t="s">
        <v>136</v>
      </c>
      <c r="R35" s="190" t="s">
        <v>135</v>
      </c>
      <c r="V35" s="190" t="s">
        <v>134</v>
      </c>
      <c r="Z35" s="190" t="s">
        <v>134</v>
      </c>
      <c r="AA35" s="190" t="s">
        <v>135</v>
      </c>
      <c r="AB35" s="190" t="s">
        <v>135</v>
      </c>
      <c r="AC35" s="190" t="s">
        <v>135</v>
      </c>
      <c r="AD35" s="190" t="s">
        <v>135</v>
      </c>
      <c r="AE35" s="190" t="s">
        <v>135</v>
      </c>
      <c r="AF35" s="190" t="s">
        <v>135</v>
      </c>
    </row>
    <row r="36" spans="1:32" x14ac:dyDescent="0.2">
      <c r="A36" s="190">
        <v>810613</v>
      </c>
      <c r="B36" s="190" t="s">
        <v>2303</v>
      </c>
      <c r="N36" s="190" t="s">
        <v>135</v>
      </c>
      <c r="O36" s="190" t="s">
        <v>135</v>
      </c>
      <c r="Z36" s="190" t="s">
        <v>135</v>
      </c>
      <c r="AA36" s="190" t="s">
        <v>135</v>
      </c>
      <c r="AB36" s="190" t="s">
        <v>135</v>
      </c>
      <c r="AC36" s="190" t="s">
        <v>135</v>
      </c>
      <c r="AD36" s="190" t="s">
        <v>135</v>
      </c>
      <c r="AE36" s="190" t="s">
        <v>135</v>
      </c>
      <c r="AF36" s="190" t="s">
        <v>135</v>
      </c>
    </row>
    <row r="37" spans="1:32" x14ac:dyDescent="0.2">
      <c r="A37" s="190">
        <v>810693</v>
      </c>
      <c r="B37" s="190" t="s">
        <v>2303</v>
      </c>
      <c r="E37" s="190" t="s">
        <v>135</v>
      </c>
      <c r="O37" s="190" t="s">
        <v>135</v>
      </c>
      <c r="X37" s="190" t="s">
        <v>136</v>
      </c>
      <c r="AA37" s="190" t="s">
        <v>135</v>
      </c>
      <c r="AB37" s="190" t="s">
        <v>135</v>
      </c>
      <c r="AC37" s="190" t="s">
        <v>135</v>
      </c>
      <c r="AD37" s="190" t="s">
        <v>135</v>
      </c>
      <c r="AF37" s="190" t="s">
        <v>135</v>
      </c>
    </row>
    <row r="38" spans="1:32" x14ac:dyDescent="0.2">
      <c r="A38" s="190">
        <v>810858</v>
      </c>
      <c r="B38" s="190" t="s">
        <v>2303</v>
      </c>
      <c r="V38" s="190" t="s">
        <v>134</v>
      </c>
      <c r="Z38" s="190" t="s">
        <v>136</v>
      </c>
      <c r="AA38" s="190" t="s">
        <v>135</v>
      </c>
      <c r="AB38" s="190" t="s">
        <v>135</v>
      </c>
      <c r="AC38" s="190" t="s">
        <v>135</v>
      </c>
      <c r="AD38" s="190" t="s">
        <v>135</v>
      </c>
      <c r="AE38" s="190" t="s">
        <v>135</v>
      </c>
      <c r="AF38" s="190" t="s">
        <v>135</v>
      </c>
    </row>
    <row r="39" spans="1:32" x14ac:dyDescent="0.2">
      <c r="A39" s="190">
        <v>810892</v>
      </c>
      <c r="B39" s="190" t="s">
        <v>2303</v>
      </c>
      <c r="H39" s="190" t="s">
        <v>134</v>
      </c>
      <c r="N39" s="190" t="s">
        <v>134</v>
      </c>
      <c r="O39" s="190" t="s">
        <v>136</v>
      </c>
      <c r="AA39" s="190" t="s">
        <v>135</v>
      </c>
      <c r="AB39" s="190" t="s">
        <v>135</v>
      </c>
      <c r="AC39" s="190" t="s">
        <v>135</v>
      </c>
      <c r="AD39" s="190" t="s">
        <v>135</v>
      </c>
      <c r="AE39" s="190" t="s">
        <v>135</v>
      </c>
      <c r="AF39" s="190" t="s">
        <v>135</v>
      </c>
    </row>
    <row r="40" spans="1:32" x14ac:dyDescent="0.2">
      <c r="A40" s="190">
        <v>810894</v>
      </c>
      <c r="B40" s="190" t="s">
        <v>2303</v>
      </c>
      <c r="E40" s="190" t="s">
        <v>134</v>
      </c>
      <c r="O40" s="190" t="s">
        <v>136</v>
      </c>
      <c r="W40" s="190" t="s">
        <v>134</v>
      </c>
      <c r="Z40" s="190" t="s">
        <v>136</v>
      </c>
      <c r="AA40" s="190" t="s">
        <v>135</v>
      </c>
      <c r="AB40" s="190" t="s">
        <v>135</v>
      </c>
      <c r="AC40" s="190" t="s">
        <v>135</v>
      </c>
      <c r="AD40" s="190" t="s">
        <v>135</v>
      </c>
      <c r="AE40" s="190" t="s">
        <v>135</v>
      </c>
      <c r="AF40" s="190" t="s">
        <v>135</v>
      </c>
    </row>
    <row r="41" spans="1:32" x14ac:dyDescent="0.2">
      <c r="A41" s="190">
        <v>810938</v>
      </c>
      <c r="B41" s="190" t="s">
        <v>2303</v>
      </c>
      <c r="N41" s="190" t="s">
        <v>134</v>
      </c>
      <c r="O41" s="190" t="s">
        <v>134</v>
      </c>
      <c r="X41" s="190" t="s">
        <v>134</v>
      </c>
      <c r="AA41" s="190" t="s">
        <v>135</v>
      </c>
      <c r="AB41" s="190" t="s">
        <v>135</v>
      </c>
      <c r="AC41" s="190" t="s">
        <v>135</v>
      </c>
      <c r="AD41" s="190" t="s">
        <v>135</v>
      </c>
      <c r="AE41" s="190" t="s">
        <v>135</v>
      </c>
      <c r="AF41" s="190" t="s">
        <v>135</v>
      </c>
    </row>
    <row r="42" spans="1:32" x14ac:dyDescent="0.2">
      <c r="A42" s="190">
        <v>810948</v>
      </c>
      <c r="B42" s="190" t="s">
        <v>2303</v>
      </c>
      <c r="O42" s="190" t="s">
        <v>134</v>
      </c>
      <c r="P42" s="190" t="s">
        <v>136</v>
      </c>
      <c r="W42" s="190" t="s">
        <v>136</v>
      </c>
      <c r="AA42" s="190" t="s">
        <v>135</v>
      </c>
      <c r="AB42" s="190" t="s">
        <v>135</v>
      </c>
      <c r="AC42" s="190" t="s">
        <v>135</v>
      </c>
      <c r="AD42" s="190" t="s">
        <v>135</v>
      </c>
      <c r="AE42" s="190" t="s">
        <v>135</v>
      </c>
      <c r="AF42" s="190" t="s">
        <v>135</v>
      </c>
    </row>
    <row r="43" spans="1:32" x14ac:dyDescent="0.2">
      <c r="A43" s="190">
        <v>810954</v>
      </c>
      <c r="B43" s="190" t="s">
        <v>2303</v>
      </c>
      <c r="P43" s="190" t="s">
        <v>134</v>
      </c>
      <c r="X43" s="190" t="s">
        <v>134</v>
      </c>
      <c r="AA43" s="190" t="s">
        <v>135</v>
      </c>
      <c r="AB43" s="190" t="s">
        <v>135</v>
      </c>
      <c r="AC43" s="190" t="s">
        <v>135</v>
      </c>
      <c r="AD43" s="190" t="s">
        <v>135</v>
      </c>
      <c r="AE43" s="190" t="s">
        <v>135</v>
      </c>
      <c r="AF43" s="190" t="s">
        <v>135</v>
      </c>
    </row>
    <row r="44" spans="1:32" x14ac:dyDescent="0.2">
      <c r="A44" s="190">
        <v>811037</v>
      </c>
      <c r="B44" s="190" t="s">
        <v>2303</v>
      </c>
      <c r="O44" s="190" t="s">
        <v>136</v>
      </c>
      <c r="V44" s="190" t="s">
        <v>135</v>
      </c>
      <c r="Z44" s="190" t="s">
        <v>135</v>
      </c>
      <c r="AA44" s="190" t="s">
        <v>135</v>
      </c>
      <c r="AB44" s="190" t="s">
        <v>135</v>
      </c>
      <c r="AC44" s="190" t="s">
        <v>135</v>
      </c>
      <c r="AD44" s="190" t="s">
        <v>135</v>
      </c>
      <c r="AE44" s="190" t="s">
        <v>135</v>
      </c>
      <c r="AF44" s="190" t="s">
        <v>135</v>
      </c>
    </row>
    <row r="45" spans="1:32" x14ac:dyDescent="0.2">
      <c r="A45" s="190">
        <v>811151</v>
      </c>
      <c r="B45" s="190" t="s">
        <v>2303</v>
      </c>
      <c r="K45" s="190" t="s">
        <v>134</v>
      </c>
      <c r="R45" s="190" t="s">
        <v>134</v>
      </c>
      <c r="W45" s="190" t="s">
        <v>134</v>
      </c>
      <c r="X45" s="190" t="s">
        <v>134</v>
      </c>
      <c r="AA45" s="190" t="s">
        <v>135</v>
      </c>
      <c r="AB45" s="190" t="s">
        <v>135</v>
      </c>
      <c r="AC45" s="190" t="s">
        <v>135</v>
      </c>
      <c r="AD45" s="190" t="s">
        <v>135</v>
      </c>
      <c r="AE45" s="190" t="s">
        <v>135</v>
      </c>
      <c r="AF45" s="190" t="s">
        <v>135</v>
      </c>
    </row>
    <row r="46" spans="1:32" x14ac:dyDescent="0.2">
      <c r="A46" s="190">
        <v>811181</v>
      </c>
      <c r="B46" s="190" t="s">
        <v>2303</v>
      </c>
      <c r="E46" s="190" t="s">
        <v>134</v>
      </c>
      <c r="O46" s="190" t="s">
        <v>136</v>
      </c>
      <c r="S46" s="190" t="s">
        <v>134</v>
      </c>
      <c r="W46" s="190" t="s">
        <v>134</v>
      </c>
      <c r="AA46" s="190" t="s">
        <v>135</v>
      </c>
      <c r="AB46" s="190" t="s">
        <v>135</v>
      </c>
      <c r="AC46" s="190" t="s">
        <v>135</v>
      </c>
      <c r="AD46" s="190" t="s">
        <v>135</v>
      </c>
      <c r="AF46" s="190" t="s">
        <v>135</v>
      </c>
    </row>
    <row r="47" spans="1:32" x14ac:dyDescent="0.2">
      <c r="A47" s="190">
        <v>811200</v>
      </c>
      <c r="B47" s="190" t="s">
        <v>2303</v>
      </c>
      <c r="O47" s="190" t="s">
        <v>134</v>
      </c>
      <c r="X47" s="190" t="s">
        <v>134</v>
      </c>
      <c r="Y47" s="190" t="s">
        <v>134</v>
      </c>
      <c r="AA47" s="190" t="s">
        <v>135</v>
      </c>
      <c r="AB47" s="190" t="s">
        <v>135</v>
      </c>
      <c r="AC47" s="190" t="s">
        <v>135</v>
      </c>
      <c r="AD47" s="190" t="s">
        <v>135</v>
      </c>
      <c r="AE47" s="190" t="s">
        <v>135</v>
      </c>
      <c r="AF47" s="190" t="s">
        <v>135</v>
      </c>
    </row>
    <row r="48" spans="1:32" x14ac:dyDescent="0.2">
      <c r="A48" s="190">
        <v>811435</v>
      </c>
      <c r="B48" s="190" t="s">
        <v>2303</v>
      </c>
      <c r="V48" s="190" t="s">
        <v>134</v>
      </c>
      <c r="W48" s="190" t="s">
        <v>136</v>
      </c>
      <c r="Y48" s="190" t="s">
        <v>134</v>
      </c>
      <c r="Z48" s="190" t="s">
        <v>136</v>
      </c>
      <c r="AA48" s="190" t="s">
        <v>135</v>
      </c>
      <c r="AB48" s="190" t="s">
        <v>135</v>
      </c>
      <c r="AC48" s="190" t="s">
        <v>135</v>
      </c>
      <c r="AD48" s="190" t="s">
        <v>135</v>
      </c>
      <c r="AE48" s="190" t="s">
        <v>135</v>
      </c>
      <c r="AF48" s="190" t="s">
        <v>135</v>
      </c>
    </row>
    <row r="49" spans="1:32" x14ac:dyDescent="0.2">
      <c r="A49" s="190">
        <v>811455</v>
      </c>
      <c r="B49" s="190" t="s">
        <v>2303</v>
      </c>
      <c r="K49" s="190" t="s">
        <v>134</v>
      </c>
      <c r="W49" s="190" t="s">
        <v>134</v>
      </c>
      <c r="Y49" s="190" t="s">
        <v>136</v>
      </c>
      <c r="AA49" s="190" t="s">
        <v>135</v>
      </c>
      <c r="AB49" s="190" t="s">
        <v>135</v>
      </c>
      <c r="AC49" s="190" t="s">
        <v>135</v>
      </c>
      <c r="AD49" s="190" t="s">
        <v>135</v>
      </c>
      <c r="AE49" s="190" t="s">
        <v>135</v>
      </c>
      <c r="AF49" s="190" t="s">
        <v>135</v>
      </c>
    </row>
    <row r="50" spans="1:32" x14ac:dyDescent="0.2">
      <c r="A50" s="190">
        <v>811465</v>
      </c>
      <c r="B50" s="190" t="s">
        <v>2303</v>
      </c>
      <c r="O50" s="190" t="s">
        <v>134</v>
      </c>
      <c r="AA50" s="190" t="s">
        <v>135</v>
      </c>
      <c r="AB50" s="190" t="s">
        <v>135</v>
      </c>
      <c r="AC50" s="190" t="s">
        <v>135</v>
      </c>
      <c r="AD50" s="190" t="s">
        <v>135</v>
      </c>
      <c r="AE50" s="190" t="s">
        <v>135</v>
      </c>
      <c r="AF50" s="190" t="s">
        <v>135</v>
      </c>
    </row>
    <row r="51" spans="1:32" x14ac:dyDescent="0.2">
      <c r="A51" s="190">
        <v>811620</v>
      </c>
      <c r="B51" s="190" t="s">
        <v>2303</v>
      </c>
      <c r="O51" s="190" t="s">
        <v>136</v>
      </c>
      <c r="Y51" s="190" t="s">
        <v>134</v>
      </c>
      <c r="AA51" s="190" t="s">
        <v>135</v>
      </c>
      <c r="AB51" s="190" t="s">
        <v>135</v>
      </c>
      <c r="AC51" s="190" t="s">
        <v>135</v>
      </c>
      <c r="AD51" s="190" t="s">
        <v>135</v>
      </c>
      <c r="AE51" s="190" t="s">
        <v>135</v>
      </c>
      <c r="AF51" s="190" t="s">
        <v>135</v>
      </c>
    </row>
    <row r="52" spans="1:32" x14ac:dyDescent="0.2">
      <c r="A52" s="190">
        <v>811671</v>
      </c>
      <c r="B52" s="190" t="s">
        <v>2303</v>
      </c>
      <c r="U52" s="190" t="s">
        <v>135</v>
      </c>
      <c r="AA52" s="190" t="s">
        <v>135</v>
      </c>
      <c r="AB52" s="190" t="s">
        <v>135</v>
      </c>
      <c r="AC52" s="190" t="s">
        <v>135</v>
      </c>
      <c r="AD52" s="190" t="s">
        <v>135</v>
      </c>
      <c r="AF52" s="190" t="s">
        <v>135</v>
      </c>
    </row>
    <row r="53" spans="1:32" x14ac:dyDescent="0.2">
      <c r="A53" s="190">
        <v>811696</v>
      </c>
      <c r="B53" s="190" t="s">
        <v>2303</v>
      </c>
      <c r="J53" s="190" t="s">
        <v>134</v>
      </c>
      <c r="AA53" s="190" t="s">
        <v>135</v>
      </c>
      <c r="AB53" s="190" t="s">
        <v>135</v>
      </c>
      <c r="AC53" s="190" t="s">
        <v>135</v>
      </c>
      <c r="AD53" s="190" t="s">
        <v>135</v>
      </c>
      <c r="AE53" s="190" t="s">
        <v>135</v>
      </c>
      <c r="AF53" s="190" t="s">
        <v>135</v>
      </c>
    </row>
    <row r="54" spans="1:32" x14ac:dyDescent="0.2">
      <c r="A54" s="190">
        <v>811765</v>
      </c>
      <c r="B54" s="190" t="s">
        <v>2303</v>
      </c>
      <c r="O54" s="190" t="s">
        <v>135</v>
      </c>
      <c r="Z54" s="190" t="s">
        <v>135</v>
      </c>
      <c r="AA54" s="190" t="s">
        <v>135</v>
      </c>
      <c r="AB54" s="190" t="s">
        <v>135</v>
      </c>
      <c r="AC54" s="190" t="s">
        <v>135</v>
      </c>
      <c r="AD54" s="190" t="s">
        <v>135</v>
      </c>
      <c r="AE54" s="190" t="s">
        <v>135</v>
      </c>
      <c r="AF54" s="190" t="s">
        <v>135</v>
      </c>
    </row>
    <row r="55" spans="1:32" x14ac:dyDescent="0.2">
      <c r="A55" s="190">
        <v>811823</v>
      </c>
      <c r="B55" s="190" t="s">
        <v>2303</v>
      </c>
      <c r="J55" s="190" t="s">
        <v>134</v>
      </c>
      <c r="O55" s="190" t="s">
        <v>135</v>
      </c>
      <c r="R55" s="190" t="s">
        <v>134</v>
      </c>
      <c r="Y55" s="190" t="s">
        <v>136</v>
      </c>
      <c r="AA55" s="190" t="s">
        <v>135</v>
      </c>
      <c r="AB55" s="190" t="s">
        <v>135</v>
      </c>
      <c r="AC55" s="190" t="s">
        <v>135</v>
      </c>
      <c r="AD55" s="190" t="s">
        <v>135</v>
      </c>
      <c r="AE55" s="190" t="s">
        <v>135</v>
      </c>
      <c r="AF55" s="190" t="s">
        <v>135</v>
      </c>
    </row>
    <row r="56" spans="1:32" x14ac:dyDescent="0.2">
      <c r="A56" s="190">
        <v>811837</v>
      </c>
      <c r="B56" s="190" t="s">
        <v>2303</v>
      </c>
      <c r="O56" s="190" t="s">
        <v>135</v>
      </c>
      <c r="Q56" s="190" t="s">
        <v>136</v>
      </c>
      <c r="W56" s="190" t="s">
        <v>134</v>
      </c>
      <c r="Z56" s="190" t="s">
        <v>135</v>
      </c>
      <c r="AA56" s="190" t="s">
        <v>135</v>
      </c>
      <c r="AB56" s="190" t="s">
        <v>135</v>
      </c>
      <c r="AC56" s="190" t="s">
        <v>135</v>
      </c>
      <c r="AD56" s="190" t="s">
        <v>135</v>
      </c>
      <c r="AE56" s="190" t="s">
        <v>135</v>
      </c>
      <c r="AF56" s="190" t="s">
        <v>135</v>
      </c>
    </row>
    <row r="57" spans="1:32" x14ac:dyDescent="0.2">
      <c r="A57" s="190">
        <v>811980</v>
      </c>
      <c r="B57" s="190" t="s">
        <v>2303</v>
      </c>
      <c r="D57" s="190" t="s">
        <v>134</v>
      </c>
      <c r="P57" s="190" t="s">
        <v>136</v>
      </c>
      <c r="AA57" s="190" t="s">
        <v>135</v>
      </c>
      <c r="AB57" s="190" t="s">
        <v>135</v>
      </c>
      <c r="AC57" s="190" t="s">
        <v>135</v>
      </c>
      <c r="AD57" s="190" t="s">
        <v>135</v>
      </c>
      <c r="AE57" s="190" t="s">
        <v>135</v>
      </c>
      <c r="AF57" s="190" t="s">
        <v>135</v>
      </c>
    </row>
    <row r="58" spans="1:32" x14ac:dyDescent="0.2">
      <c r="A58" s="190">
        <v>811998</v>
      </c>
      <c r="B58" s="190" t="s">
        <v>2303</v>
      </c>
      <c r="H58" s="190" t="s">
        <v>134</v>
      </c>
      <c r="O58" s="190" t="s">
        <v>135</v>
      </c>
      <c r="Q58" s="190" t="s">
        <v>134</v>
      </c>
      <c r="V58" s="190" t="s">
        <v>134</v>
      </c>
      <c r="AA58" s="190" t="s">
        <v>135</v>
      </c>
      <c r="AB58" s="190" t="s">
        <v>135</v>
      </c>
      <c r="AC58" s="190" t="s">
        <v>135</v>
      </c>
      <c r="AD58" s="190" t="s">
        <v>135</v>
      </c>
      <c r="AE58" s="190" t="s">
        <v>135</v>
      </c>
      <c r="AF58" s="190" t="s">
        <v>135</v>
      </c>
    </row>
    <row r="59" spans="1:32" x14ac:dyDescent="0.2">
      <c r="A59" s="190">
        <v>812011</v>
      </c>
      <c r="B59" s="190" t="s">
        <v>2303</v>
      </c>
      <c r="O59" s="190" t="s">
        <v>136</v>
      </c>
      <c r="V59" s="190" t="s">
        <v>134</v>
      </c>
      <c r="Y59" s="190" t="s">
        <v>134</v>
      </c>
      <c r="Z59" s="190" t="s">
        <v>136</v>
      </c>
      <c r="AA59" s="190" t="s">
        <v>135</v>
      </c>
      <c r="AB59" s="190" t="s">
        <v>135</v>
      </c>
      <c r="AC59" s="190" t="s">
        <v>135</v>
      </c>
      <c r="AD59" s="190" t="s">
        <v>135</v>
      </c>
      <c r="AE59" s="190" t="s">
        <v>135</v>
      </c>
      <c r="AF59" s="190" t="s">
        <v>135</v>
      </c>
    </row>
    <row r="60" spans="1:32" x14ac:dyDescent="0.2">
      <c r="A60" s="190">
        <v>812078</v>
      </c>
      <c r="B60" s="190" t="s">
        <v>2303</v>
      </c>
      <c r="O60" s="190" t="s">
        <v>136</v>
      </c>
      <c r="V60" s="190" t="s">
        <v>136</v>
      </c>
      <c r="AA60" s="190" t="s">
        <v>135</v>
      </c>
      <c r="AB60" s="190" t="s">
        <v>135</v>
      </c>
      <c r="AC60" s="190" t="s">
        <v>135</v>
      </c>
      <c r="AD60" s="190" t="s">
        <v>135</v>
      </c>
      <c r="AE60" s="190" t="s">
        <v>135</v>
      </c>
      <c r="AF60" s="190" t="s">
        <v>135</v>
      </c>
    </row>
    <row r="61" spans="1:32" x14ac:dyDescent="0.2">
      <c r="A61" s="190">
        <v>812079</v>
      </c>
      <c r="B61" s="190" t="s">
        <v>2303</v>
      </c>
      <c r="C61" s="190" t="s">
        <v>134</v>
      </c>
      <c r="O61" s="190" t="s">
        <v>135</v>
      </c>
      <c r="AA61" s="190" t="s">
        <v>135</v>
      </c>
      <c r="AB61" s="190" t="s">
        <v>135</v>
      </c>
      <c r="AC61" s="190" t="s">
        <v>135</v>
      </c>
      <c r="AD61" s="190" t="s">
        <v>135</v>
      </c>
      <c r="AE61" s="190" t="s">
        <v>135</v>
      </c>
      <c r="AF61" s="190" t="s">
        <v>135</v>
      </c>
    </row>
    <row r="62" spans="1:32" x14ac:dyDescent="0.2">
      <c r="A62" s="190">
        <v>812082</v>
      </c>
      <c r="B62" s="190" t="s">
        <v>2303</v>
      </c>
      <c r="D62" s="190" t="s">
        <v>135</v>
      </c>
      <c r="E62" s="190" t="s">
        <v>136</v>
      </c>
      <c r="V62" s="190" t="s">
        <v>135</v>
      </c>
      <c r="Z62" s="190" t="s">
        <v>135</v>
      </c>
      <c r="AA62" s="190" t="s">
        <v>135</v>
      </c>
      <c r="AB62" s="190" t="s">
        <v>135</v>
      </c>
      <c r="AC62" s="190" t="s">
        <v>135</v>
      </c>
      <c r="AD62" s="190" t="s">
        <v>135</v>
      </c>
      <c r="AE62" s="190" t="s">
        <v>135</v>
      </c>
      <c r="AF62" s="190" t="s">
        <v>135</v>
      </c>
    </row>
    <row r="63" spans="1:32" x14ac:dyDescent="0.2">
      <c r="A63" s="190">
        <v>812085</v>
      </c>
      <c r="B63" s="190" t="s">
        <v>2303</v>
      </c>
      <c r="H63" s="190" t="s">
        <v>134</v>
      </c>
      <c r="M63" s="190" t="s">
        <v>136</v>
      </c>
      <c r="O63" s="190" t="s">
        <v>134</v>
      </c>
      <c r="Z63" s="190" t="s">
        <v>134</v>
      </c>
      <c r="AA63" s="190" t="s">
        <v>135</v>
      </c>
      <c r="AB63" s="190" t="s">
        <v>135</v>
      </c>
      <c r="AC63" s="190" t="s">
        <v>135</v>
      </c>
      <c r="AD63" s="190" t="s">
        <v>135</v>
      </c>
      <c r="AE63" s="190" t="s">
        <v>135</v>
      </c>
      <c r="AF63" s="190" t="s">
        <v>135</v>
      </c>
    </row>
    <row r="64" spans="1:32" x14ac:dyDescent="0.2">
      <c r="A64" s="190">
        <v>812101</v>
      </c>
      <c r="B64" s="190" t="s">
        <v>2303</v>
      </c>
      <c r="O64" s="190" t="s">
        <v>135</v>
      </c>
      <c r="S64" s="190" t="s">
        <v>136</v>
      </c>
      <c r="Z64" s="190" t="s">
        <v>135</v>
      </c>
      <c r="AA64" s="190" t="s">
        <v>135</v>
      </c>
      <c r="AB64" s="190" t="s">
        <v>135</v>
      </c>
      <c r="AC64" s="190" t="s">
        <v>135</v>
      </c>
      <c r="AD64" s="190" t="s">
        <v>135</v>
      </c>
      <c r="AE64" s="190" t="s">
        <v>135</v>
      </c>
      <c r="AF64" s="190" t="s">
        <v>135</v>
      </c>
    </row>
    <row r="65" spans="1:32" x14ac:dyDescent="0.2">
      <c r="A65" s="190">
        <v>812113</v>
      </c>
      <c r="B65" s="190" t="s">
        <v>2303</v>
      </c>
      <c r="D65" s="190" t="s">
        <v>134</v>
      </c>
      <c r="F65" s="190" t="s">
        <v>134</v>
      </c>
      <c r="V65" s="190" t="s">
        <v>135</v>
      </c>
      <c r="X65" s="190" t="s">
        <v>136</v>
      </c>
      <c r="AA65" s="190" t="s">
        <v>135</v>
      </c>
      <c r="AB65" s="190" t="s">
        <v>135</v>
      </c>
      <c r="AC65" s="190" t="s">
        <v>135</v>
      </c>
      <c r="AD65" s="190" t="s">
        <v>135</v>
      </c>
      <c r="AE65" s="190" t="s">
        <v>135</v>
      </c>
      <c r="AF65" s="190" t="s">
        <v>135</v>
      </c>
    </row>
    <row r="66" spans="1:32" x14ac:dyDescent="0.2">
      <c r="A66" s="190">
        <v>812126</v>
      </c>
      <c r="B66" s="190" t="s">
        <v>2303</v>
      </c>
      <c r="K66" s="190" t="s">
        <v>134</v>
      </c>
      <c r="O66" s="190" t="s">
        <v>134</v>
      </c>
      <c r="W66" s="190" t="s">
        <v>134</v>
      </c>
      <c r="AA66" s="190" t="s">
        <v>135</v>
      </c>
      <c r="AB66" s="190" t="s">
        <v>135</v>
      </c>
      <c r="AC66" s="190" t="s">
        <v>135</v>
      </c>
      <c r="AD66" s="190" t="s">
        <v>135</v>
      </c>
      <c r="AE66" s="190" t="s">
        <v>135</v>
      </c>
      <c r="AF66" s="190" t="s">
        <v>135</v>
      </c>
    </row>
    <row r="67" spans="1:32" x14ac:dyDescent="0.2">
      <c r="A67" s="190">
        <v>812147</v>
      </c>
      <c r="B67" s="190" t="s">
        <v>2303</v>
      </c>
      <c r="D67" s="190" t="s">
        <v>136</v>
      </c>
      <c r="O67" s="190" t="s">
        <v>134</v>
      </c>
      <c r="T67" s="190" t="s">
        <v>134</v>
      </c>
      <c r="AA67" s="190" t="s">
        <v>135</v>
      </c>
      <c r="AB67" s="190" t="s">
        <v>135</v>
      </c>
      <c r="AC67" s="190" t="s">
        <v>135</v>
      </c>
      <c r="AD67" s="190" t="s">
        <v>135</v>
      </c>
      <c r="AE67" s="190" t="s">
        <v>135</v>
      </c>
      <c r="AF67" s="190" t="s">
        <v>135</v>
      </c>
    </row>
    <row r="68" spans="1:32" x14ac:dyDescent="0.2">
      <c r="A68" s="190">
        <v>812148</v>
      </c>
      <c r="B68" s="190" t="s">
        <v>2303</v>
      </c>
      <c r="AA68" s="190" t="s">
        <v>135</v>
      </c>
      <c r="AB68" s="190" t="s">
        <v>135</v>
      </c>
      <c r="AC68" s="190" t="s">
        <v>135</v>
      </c>
      <c r="AD68" s="190" t="s">
        <v>135</v>
      </c>
      <c r="AE68" s="190" t="s">
        <v>135</v>
      </c>
      <c r="AF68" s="190" t="s">
        <v>135</v>
      </c>
    </row>
    <row r="69" spans="1:32" x14ac:dyDescent="0.2">
      <c r="A69" s="190">
        <v>812155</v>
      </c>
      <c r="B69" s="190" t="s">
        <v>2303</v>
      </c>
      <c r="V69" s="190" t="s">
        <v>134</v>
      </c>
      <c r="W69" s="190" t="s">
        <v>134</v>
      </c>
      <c r="X69" s="190" t="s">
        <v>134</v>
      </c>
      <c r="AA69" s="190" t="s">
        <v>135</v>
      </c>
      <c r="AB69" s="190" t="s">
        <v>135</v>
      </c>
      <c r="AC69" s="190" t="s">
        <v>135</v>
      </c>
      <c r="AD69" s="190" t="s">
        <v>135</v>
      </c>
      <c r="AE69" s="190" t="s">
        <v>135</v>
      </c>
      <c r="AF69" s="190" t="s">
        <v>135</v>
      </c>
    </row>
    <row r="70" spans="1:32" x14ac:dyDescent="0.2">
      <c r="A70" s="190">
        <v>812170</v>
      </c>
      <c r="B70" s="190" t="s">
        <v>2303</v>
      </c>
      <c r="D70" s="190" t="s">
        <v>136</v>
      </c>
      <c r="AA70" s="190" t="s">
        <v>135</v>
      </c>
      <c r="AB70" s="190" t="s">
        <v>135</v>
      </c>
      <c r="AC70" s="190" t="s">
        <v>135</v>
      </c>
      <c r="AD70" s="190" t="s">
        <v>135</v>
      </c>
      <c r="AE70" s="190" t="s">
        <v>135</v>
      </c>
      <c r="AF70" s="190" t="s">
        <v>135</v>
      </c>
    </row>
    <row r="71" spans="1:32" x14ac:dyDescent="0.2">
      <c r="A71" s="190">
        <v>812209</v>
      </c>
      <c r="B71" s="190" t="s">
        <v>2303</v>
      </c>
      <c r="L71" s="190" t="s">
        <v>134</v>
      </c>
      <c r="Z71" s="190" t="s">
        <v>134</v>
      </c>
      <c r="AA71" s="190" t="s">
        <v>135</v>
      </c>
      <c r="AB71" s="190" t="s">
        <v>135</v>
      </c>
      <c r="AC71" s="190" t="s">
        <v>135</v>
      </c>
      <c r="AD71" s="190" t="s">
        <v>135</v>
      </c>
      <c r="AE71" s="190" t="s">
        <v>135</v>
      </c>
      <c r="AF71" s="190" t="s">
        <v>135</v>
      </c>
    </row>
    <row r="72" spans="1:32" x14ac:dyDescent="0.2">
      <c r="A72" s="190">
        <v>812260</v>
      </c>
      <c r="B72" s="190" t="s">
        <v>2303</v>
      </c>
      <c r="F72" s="190" t="s">
        <v>134</v>
      </c>
      <c r="Q72" s="190" t="s">
        <v>134</v>
      </c>
      <c r="V72" s="190" t="s">
        <v>134</v>
      </c>
      <c r="X72" s="190" t="s">
        <v>134</v>
      </c>
      <c r="AA72" s="190" t="s">
        <v>135</v>
      </c>
      <c r="AB72" s="190" t="s">
        <v>135</v>
      </c>
      <c r="AC72" s="190" t="s">
        <v>135</v>
      </c>
      <c r="AD72" s="190" t="s">
        <v>135</v>
      </c>
      <c r="AE72" s="190" t="s">
        <v>135</v>
      </c>
      <c r="AF72" s="190" t="s">
        <v>135</v>
      </c>
    </row>
    <row r="73" spans="1:32" x14ac:dyDescent="0.2">
      <c r="A73" s="190">
        <v>812261</v>
      </c>
      <c r="B73" s="190" t="s">
        <v>2303</v>
      </c>
      <c r="O73" s="190" t="s">
        <v>134</v>
      </c>
      <c r="Q73" s="190" t="s">
        <v>134</v>
      </c>
      <c r="V73" s="190" t="s">
        <v>134</v>
      </c>
      <c r="W73" s="190" t="s">
        <v>134</v>
      </c>
      <c r="AA73" s="190" t="s">
        <v>135</v>
      </c>
      <c r="AB73" s="190" t="s">
        <v>135</v>
      </c>
      <c r="AC73" s="190" t="s">
        <v>135</v>
      </c>
      <c r="AD73" s="190" t="s">
        <v>135</v>
      </c>
      <c r="AE73" s="190" t="s">
        <v>135</v>
      </c>
      <c r="AF73" s="190" t="s">
        <v>135</v>
      </c>
    </row>
    <row r="74" spans="1:32" x14ac:dyDescent="0.2">
      <c r="A74" s="190">
        <v>812328</v>
      </c>
      <c r="B74" s="190" t="s">
        <v>2303</v>
      </c>
      <c r="O74" s="190" t="s">
        <v>135</v>
      </c>
      <c r="Z74" s="190" t="s">
        <v>135</v>
      </c>
      <c r="AA74" s="190" t="s">
        <v>135</v>
      </c>
      <c r="AB74" s="190" t="s">
        <v>135</v>
      </c>
      <c r="AC74" s="190" t="s">
        <v>135</v>
      </c>
      <c r="AD74" s="190" t="s">
        <v>135</v>
      </c>
      <c r="AE74" s="190" t="s">
        <v>135</v>
      </c>
      <c r="AF74" s="190" t="s">
        <v>135</v>
      </c>
    </row>
    <row r="75" spans="1:32" x14ac:dyDescent="0.2">
      <c r="A75" s="190">
        <v>812338</v>
      </c>
      <c r="B75" s="190" t="s">
        <v>2303</v>
      </c>
      <c r="S75" s="190" t="s">
        <v>134</v>
      </c>
      <c r="W75" s="190" t="s">
        <v>134</v>
      </c>
      <c r="Z75" s="190" t="s">
        <v>136</v>
      </c>
      <c r="AA75" s="190" t="s">
        <v>135</v>
      </c>
      <c r="AB75" s="190" t="s">
        <v>135</v>
      </c>
      <c r="AC75" s="190" t="s">
        <v>135</v>
      </c>
      <c r="AD75" s="190" t="s">
        <v>135</v>
      </c>
      <c r="AE75" s="190" t="s">
        <v>135</v>
      </c>
      <c r="AF75" s="190" t="s">
        <v>135</v>
      </c>
    </row>
    <row r="76" spans="1:32" x14ac:dyDescent="0.2">
      <c r="A76" s="190">
        <v>812369</v>
      </c>
      <c r="B76" s="190" t="s">
        <v>2303</v>
      </c>
      <c r="O76" s="190" t="s">
        <v>135</v>
      </c>
      <c r="Q76" s="190" t="s">
        <v>134</v>
      </c>
      <c r="R76" s="190" t="s">
        <v>136</v>
      </c>
      <c r="AA76" s="190" t="s">
        <v>135</v>
      </c>
      <c r="AB76" s="190" t="s">
        <v>135</v>
      </c>
      <c r="AC76" s="190" t="s">
        <v>135</v>
      </c>
      <c r="AD76" s="190" t="s">
        <v>135</v>
      </c>
      <c r="AE76" s="190" t="s">
        <v>135</v>
      </c>
      <c r="AF76" s="190" t="s">
        <v>135</v>
      </c>
    </row>
    <row r="77" spans="1:32" x14ac:dyDescent="0.2">
      <c r="A77" s="190">
        <v>812383</v>
      </c>
      <c r="B77" s="190" t="s">
        <v>2303</v>
      </c>
      <c r="W77" s="190" t="s">
        <v>134</v>
      </c>
      <c r="X77" s="190" t="s">
        <v>134</v>
      </c>
      <c r="AA77" s="190" t="s">
        <v>135</v>
      </c>
      <c r="AB77" s="190" t="s">
        <v>135</v>
      </c>
      <c r="AC77" s="190" t="s">
        <v>135</v>
      </c>
      <c r="AD77" s="190" t="s">
        <v>135</v>
      </c>
      <c r="AE77" s="190" t="s">
        <v>135</v>
      </c>
      <c r="AF77" s="190" t="s">
        <v>135</v>
      </c>
    </row>
    <row r="78" spans="1:32" x14ac:dyDescent="0.2">
      <c r="A78" s="190">
        <v>812410</v>
      </c>
      <c r="B78" s="190" t="s">
        <v>2303</v>
      </c>
      <c r="Y78" s="190" t="s">
        <v>136</v>
      </c>
      <c r="AA78" s="190" t="s">
        <v>135</v>
      </c>
      <c r="AB78" s="190" t="s">
        <v>135</v>
      </c>
      <c r="AC78" s="190" t="s">
        <v>135</v>
      </c>
      <c r="AD78" s="190" t="s">
        <v>135</v>
      </c>
      <c r="AE78" s="190" t="s">
        <v>135</v>
      </c>
      <c r="AF78" s="190" t="s">
        <v>135</v>
      </c>
    </row>
    <row r="79" spans="1:32" x14ac:dyDescent="0.2">
      <c r="A79" s="190">
        <v>812431</v>
      </c>
      <c r="B79" s="190" t="s">
        <v>2303</v>
      </c>
      <c r="K79" s="190" t="s">
        <v>134</v>
      </c>
      <c r="V79" s="190" t="s">
        <v>136</v>
      </c>
      <c r="W79" s="190" t="s">
        <v>134</v>
      </c>
      <c r="X79" s="190" t="s">
        <v>134</v>
      </c>
      <c r="AA79" s="190" t="s">
        <v>135</v>
      </c>
      <c r="AB79" s="190" t="s">
        <v>135</v>
      </c>
      <c r="AC79" s="190" t="s">
        <v>135</v>
      </c>
      <c r="AD79" s="190" t="s">
        <v>135</v>
      </c>
      <c r="AE79" s="190" t="s">
        <v>135</v>
      </c>
      <c r="AF79" s="190" t="s">
        <v>135</v>
      </c>
    </row>
    <row r="80" spans="1:32" x14ac:dyDescent="0.2">
      <c r="A80" s="190">
        <v>812462</v>
      </c>
      <c r="B80" s="190" t="s">
        <v>2303</v>
      </c>
      <c r="AA80" s="190" t="s">
        <v>135</v>
      </c>
      <c r="AB80" s="190" t="s">
        <v>135</v>
      </c>
      <c r="AC80" s="190" t="s">
        <v>135</v>
      </c>
      <c r="AD80" s="190" t="s">
        <v>135</v>
      </c>
      <c r="AE80" s="190" t="s">
        <v>135</v>
      </c>
      <c r="AF80" s="190" t="s">
        <v>135</v>
      </c>
    </row>
    <row r="81" spans="1:32" x14ac:dyDescent="0.2">
      <c r="A81" s="190">
        <v>812465</v>
      </c>
      <c r="B81" s="190" t="s">
        <v>2303</v>
      </c>
      <c r="AA81" s="190" t="s">
        <v>135</v>
      </c>
      <c r="AB81" s="190" t="s">
        <v>135</v>
      </c>
      <c r="AC81" s="190" t="s">
        <v>135</v>
      </c>
      <c r="AD81" s="190" t="s">
        <v>135</v>
      </c>
      <c r="AE81" s="190" t="s">
        <v>135</v>
      </c>
      <c r="AF81" s="190" t="s">
        <v>135</v>
      </c>
    </row>
    <row r="82" spans="1:32" x14ac:dyDescent="0.2">
      <c r="A82" s="190">
        <v>812472</v>
      </c>
      <c r="B82" s="190" t="s">
        <v>2303</v>
      </c>
      <c r="O82" s="190" t="s">
        <v>135</v>
      </c>
      <c r="AA82" s="190" t="s">
        <v>135</v>
      </c>
      <c r="AB82" s="190" t="s">
        <v>135</v>
      </c>
      <c r="AC82" s="190" t="s">
        <v>135</v>
      </c>
      <c r="AD82" s="190" t="s">
        <v>135</v>
      </c>
      <c r="AE82" s="190" t="s">
        <v>135</v>
      </c>
      <c r="AF82" s="190" t="s">
        <v>135</v>
      </c>
    </row>
    <row r="83" spans="1:32" x14ac:dyDescent="0.2">
      <c r="A83" s="190">
        <v>812481</v>
      </c>
      <c r="B83" s="190" t="s">
        <v>2303</v>
      </c>
      <c r="D83" s="190" t="s">
        <v>135</v>
      </c>
      <c r="O83" s="190" t="s">
        <v>135</v>
      </c>
      <c r="Z83" s="190" t="s">
        <v>135</v>
      </c>
      <c r="AA83" s="190" t="s">
        <v>135</v>
      </c>
      <c r="AB83" s="190" t="s">
        <v>135</v>
      </c>
      <c r="AC83" s="190" t="s">
        <v>135</v>
      </c>
      <c r="AD83" s="190" t="s">
        <v>135</v>
      </c>
      <c r="AE83" s="190" t="s">
        <v>135</v>
      </c>
      <c r="AF83" s="190" t="s">
        <v>135</v>
      </c>
    </row>
    <row r="84" spans="1:32" x14ac:dyDescent="0.2">
      <c r="A84" s="190">
        <v>812521</v>
      </c>
      <c r="B84" s="190" t="s">
        <v>2303</v>
      </c>
      <c r="L84" s="190" t="s">
        <v>136</v>
      </c>
      <c r="Q84" s="190" t="s">
        <v>134</v>
      </c>
      <c r="S84" s="190" t="s">
        <v>135</v>
      </c>
      <c r="T84" s="190" t="s">
        <v>136</v>
      </c>
      <c r="AA84" s="190" t="s">
        <v>135</v>
      </c>
      <c r="AB84" s="190" t="s">
        <v>135</v>
      </c>
      <c r="AC84" s="190" t="s">
        <v>135</v>
      </c>
      <c r="AD84" s="190" t="s">
        <v>135</v>
      </c>
      <c r="AE84" s="190" t="s">
        <v>135</v>
      </c>
      <c r="AF84" s="190" t="s">
        <v>135</v>
      </c>
    </row>
    <row r="85" spans="1:32" x14ac:dyDescent="0.2">
      <c r="A85" s="190">
        <v>812524</v>
      </c>
      <c r="B85" s="190" t="s">
        <v>2303</v>
      </c>
      <c r="X85" s="190" t="s">
        <v>134</v>
      </c>
      <c r="Z85" s="190" t="s">
        <v>134</v>
      </c>
      <c r="AA85" s="190" t="s">
        <v>135</v>
      </c>
      <c r="AB85" s="190" t="s">
        <v>135</v>
      </c>
      <c r="AC85" s="190" t="s">
        <v>135</v>
      </c>
      <c r="AD85" s="190" t="s">
        <v>135</v>
      </c>
      <c r="AE85" s="190" t="s">
        <v>135</v>
      </c>
      <c r="AF85" s="190" t="s">
        <v>135</v>
      </c>
    </row>
    <row r="86" spans="1:32" x14ac:dyDescent="0.2">
      <c r="A86" s="190">
        <v>812562</v>
      </c>
      <c r="B86" s="190" t="s">
        <v>2303</v>
      </c>
      <c r="O86" s="190" t="s">
        <v>135</v>
      </c>
      <c r="V86" s="190" t="s">
        <v>135</v>
      </c>
      <c r="W86" s="190" t="s">
        <v>135</v>
      </c>
      <c r="AA86" s="190" t="s">
        <v>135</v>
      </c>
      <c r="AB86" s="190" t="s">
        <v>135</v>
      </c>
      <c r="AC86" s="190" t="s">
        <v>135</v>
      </c>
      <c r="AD86" s="190" t="s">
        <v>135</v>
      </c>
      <c r="AE86" s="190" t="s">
        <v>135</v>
      </c>
      <c r="AF86" s="190" t="s">
        <v>135</v>
      </c>
    </row>
    <row r="87" spans="1:32" x14ac:dyDescent="0.2">
      <c r="A87" s="190">
        <v>812574</v>
      </c>
      <c r="B87" s="190" t="s">
        <v>2303</v>
      </c>
      <c r="S87" s="190" t="s">
        <v>134</v>
      </c>
      <c r="X87" s="190" t="s">
        <v>136</v>
      </c>
      <c r="AA87" s="190" t="s">
        <v>135</v>
      </c>
      <c r="AB87" s="190" t="s">
        <v>135</v>
      </c>
      <c r="AC87" s="190" t="s">
        <v>135</v>
      </c>
      <c r="AD87" s="190" t="s">
        <v>135</v>
      </c>
      <c r="AE87" s="190" t="s">
        <v>135</v>
      </c>
      <c r="AF87" s="190" t="s">
        <v>135</v>
      </c>
    </row>
    <row r="88" spans="1:32" x14ac:dyDescent="0.2">
      <c r="A88" s="190">
        <v>812613</v>
      </c>
      <c r="B88" s="190" t="s">
        <v>2303</v>
      </c>
      <c r="Q88" s="190" t="s">
        <v>134</v>
      </c>
      <c r="X88" s="190" t="s">
        <v>134</v>
      </c>
      <c r="Y88" s="190" t="s">
        <v>136</v>
      </c>
      <c r="AA88" s="190" t="s">
        <v>135</v>
      </c>
      <c r="AB88" s="190" t="s">
        <v>135</v>
      </c>
      <c r="AC88" s="190" t="s">
        <v>135</v>
      </c>
      <c r="AD88" s="190" t="s">
        <v>135</v>
      </c>
      <c r="AE88" s="190" t="s">
        <v>135</v>
      </c>
      <c r="AF88" s="190" t="s">
        <v>135</v>
      </c>
    </row>
    <row r="89" spans="1:32" x14ac:dyDescent="0.2">
      <c r="A89" s="190">
        <v>812616</v>
      </c>
      <c r="B89" s="190" t="s">
        <v>2303</v>
      </c>
      <c r="K89" s="190" t="s">
        <v>136</v>
      </c>
      <c r="P89" s="190" t="s">
        <v>134</v>
      </c>
      <c r="U89" s="190" t="s">
        <v>135</v>
      </c>
      <c r="Y89" s="190" t="s">
        <v>135</v>
      </c>
      <c r="AA89" s="190" t="s">
        <v>135</v>
      </c>
      <c r="AB89" s="190" t="s">
        <v>135</v>
      </c>
      <c r="AC89" s="190" t="s">
        <v>135</v>
      </c>
      <c r="AD89" s="190" t="s">
        <v>135</v>
      </c>
      <c r="AE89" s="190" t="s">
        <v>135</v>
      </c>
      <c r="AF89" s="190" t="s">
        <v>135</v>
      </c>
    </row>
    <row r="90" spans="1:32" x14ac:dyDescent="0.2">
      <c r="A90" s="190">
        <v>812653</v>
      </c>
      <c r="B90" s="190" t="s">
        <v>2303</v>
      </c>
      <c r="O90" s="190" t="s">
        <v>136</v>
      </c>
      <c r="V90" s="190" t="s">
        <v>136</v>
      </c>
      <c r="X90" s="190" t="s">
        <v>136</v>
      </c>
      <c r="Y90" s="190" t="s">
        <v>136</v>
      </c>
      <c r="AA90" s="190" t="s">
        <v>135</v>
      </c>
      <c r="AB90" s="190" t="s">
        <v>135</v>
      </c>
      <c r="AC90" s="190" t="s">
        <v>135</v>
      </c>
      <c r="AD90" s="190" t="s">
        <v>135</v>
      </c>
      <c r="AE90" s="190" t="s">
        <v>135</v>
      </c>
      <c r="AF90" s="190" t="s">
        <v>135</v>
      </c>
    </row>
    <row r="91" spans="1:32" x14ac:dyDescent="0.2">
      <c r="A91" s="190">
        <v>812667</v>
      </c>
      <c r="B91" s="190" t="s">
        <v>2303</v>
      </c>
      <c r="O91" s="190" t="s">
        <v>136</v>
      </c>
      <c r="V91" s="190" t="s">
        <v>134</v>
      </c>
      <c r="Z91" s="190" t="s">
        <v>136</v>
      </c>
      <c r="AA91" s="190" t="s">
        <v>135</v>
      </c>
      <c r="AB91" s="190" t="s">
        <v>135</v>
      </c>
      <c r="AC91" s="190" t="s">
        <v>135</v>
      </c>
      <c r="AD91" s="190" t="s">
        <v>135</v>
      </c>
      <c r="AE91" s="190" t="s">
        <v>135</v>
      </c>
      <c r="AF91" s="190" t="s">
        <v>135</v>
      </c>
    </row>
    <row r="92" spans="1:32" x14ac:dyDescent="0.2">
      <c r="A92" s="190">
        <v>812673</v>
      </c>
      <c r="B92" s="190" t="s">
        <v>2303</v>
      </c>
      <c r="K92" s="190" t="s">
        <v>134</v>
      </c>
      <c r="R92" s="190" t="s">
        <v>134</v>
      </c>
      <c r="S92" s="190" t="s">
        <v>136</v>
      </c>
      <c r="Z92" s="190" t="s">
        <v>136</v>
      </c>
      <c r="AA92" s="190" t="s">
        <v>135</v>
      </c>
      <c r="AB92" s="190" t="s">
        <v>135</v>
      </c>
      <c r="AC92" s="190" t="s">
        <v>135</v>
      </c>
      <c r="AD92" s="190" t="s">
        <v>135</v>
      </c>
      <c r="AE92" s="190" t="s">
        <v>135</v>
      </c>
      <c r="AF92" s="190" t="s">
        <v>135</v>
      </c>
    </row>
    <row r="93" spans="1:32" x14ac:dyDescent="0.2">
      <c r="A93" s="190">
        <v>812704</v>
      </c>
      <c r="B93" s="190" t="s">
        <v>2303</v>
      </c>
      <c r="O93" s="190" t="s">
        <v>134</v>
      </c>
      <c r="AA93" s="190" t="s">
        <v>135</v>
      </c>
      <c r="AB93" s="190" t="s">
        <v>135</v>
      </c>
      <c r="AC93" s="190" t="s">
        <v>135</v>
      </c>
      <c r="AD93" s="190" t="s">
        <v>135</v>
      </c>
      <c r="AE93" s="190" t="s">
        <v>135</v>
      </c>
      <c r="AF93" s="190" t="s">
        <v>135</v>
      </c>
    </row>
    <row r="94" spans="1:32" x14ac:dyDescent="0.2">
      <c r="A94" s="190">
        <v>812714</v>
      </c>
      <c r="B94" s="190" t="s">
        <v>2303</v>
      </c>
      <c r="N94" s="190" t="s">
        <v>134</v>
      </c>
      <c r="Q94" s="190" t="s">
        <v>134</v>
      </c>
      <c r="V94" s="190" t="s">
        <v>134</v>
      </c>
      <c r="Z94" s="190" t="s">
        <v>134</v>
      </c>
      <c r="AA94" s="190" t="s">
        <v>135</v>
      </c>
      <c r="AB94" s="190" t="s">
        <v>135</v>
      </c>
      <c r="AC94" s="190" t="s">
        <v>135</v>
      </c>
      <c r="AD94" s="190" t="s">
        <v>135</v>
      </c>
      <c r="AE94" s="190" t="s">
        <v>135</v>
      </c>
      <c r="AF94" s="190" t="s">
        <v>135</v>
      </c>
    </row>
    <row r="95" spans="1:32" x14ac:dyDescent="0.2">
      <c r="A95" s="190">
        <v>812761</v>
      </c>
      <c r="B95" s="190" t="s">
        <v>2303</v>
      </c>
      <c r="V95" s="190" t="s">
        <v>136</v>
      </c>
      <c r="AA95" s="190" t="s">
        <v>135</v>
      </c>
      <c r="AB95" s="190" t="s">
        <v>135</v>
      </c>
      <c r="AC95" s="190" t="s">
        <v>135</v>
      </c>
      <c r="AD95" s="190" t="s">
        <v>135</v>
      </c>
      <c r="AE95" s="190" t="s">
        <v>135</v>
      </c>
      <c r="AF95" s="190" t="s">
        <v>135</v>
      </c>
    </row>
    <row r="96" spans="1:32" x14ac:dyDescent="0.2">
      <c r="A96" s="190">
        <v>812770</v>
      </c>
      <c r="B96" s="190" t="s">
        <v>2303</v>
      </c>
      <c r="Q96" s="190" t="s">
        <v>134</v>
      </c>
      <c r="R96" s="190" t="s">
        <v>134</v>
      </c>
      <c r="X96" s="190" t="s">
        <v>134</v>
      </c>
      <c r="AA96" s="190" t="s">
        <v>135</v>
      </c>
      <c r="AB96" s="190" t="s">
        <v>135</v>
      </c>
      <c r="AC96" s="190" t="s">
        <v>135</v>
      </c>
      <c r="AD96" s="190" t="s">
        <v>135</v>
      </c>
      <c r="AE96" s="190" t="s">
        <v>135</v>
      </c>
      <c r="AF96" s="190" t="s">
        <v>135</v>
      </c>
    </row>
    <row r="97" spans="1:32" x14ac:dyDescent="0.2">
      <c r="A97" s="190">
        <v>812792</v>
      </c>
      <c r="B97" s="190" t="s">
        <v>2303</v>
      </c>
      <c r="M97" s="190" t="s">
        <v>134</v>
      </c>
      <c r="N97" s="190" t="s">
        <v>135</v>
      </c>
      <c r="O97" s="190" t="s">
        <v>135</v>
      </c>
      <c r="Z97" s="190" t="s">
        <v>135</v>
      </c>
      <c r="AA97" s="190" t="s">
        <v>135</v>
      </c>
      <c r="AB97" s="190" t="s">
        <v>135</v>
      </c>
      <c r="AC97" s="190" t="s">
        <v>135</v>
      </c>
      <c r="AD97" s="190" t="s">
        <v>135</v>
      </c>
      <c r="AE97" s="190" t="s">
        <v>135</v>
      </c>
      <c r="AF97" s="190" t="s">
        <v>135</v>
      </c>
    </row>
    <row r="98" spans="1:32" x14ac:dyDescent="0.2">
      <c r="A98" s="190">
        <v>812807</v>
      </c>
      <c r="B98" s="190" t="s">
        <v>2303</v>
      </c>
      <c r="O98" s="190" t="s">
        <v>136</v>
      </c>
      <c r="S98" s="190" t="s">
        <v>134</v>
      </c>
      <c r="V98" s="190" t="s">
        <v>136</v>
      </c>
      <c r="X98" s="190" t="s">
        <v>134</v>
      </c>
      <c r="AA98" s="190" t="s">
        <v>135</v>
      </c>
      <c r="AB98" s="190" t="s">
        <v>135</v>
      </c>
      <c r="AC98" s="190" t="s">
        <v>135</v>
      </c>
      <c r="AD98" s="190" t="s">
        <v>135</v>
      </c>
      <c r="AE98" s="190" t="s">
        <v>135</v>
      </c>
      <c r="AF98" s="190" t="s">
        <v>135</v>
      </c>
    </row>
    <row r="99" spans="1:32" x14ac:dyDescent="0.2">
      <c r="A99" s="190">
        <v>812850</v>
      </c>
      <c r="B99" s="190" t="s">
        <v>2303</v>
      </c>
      <c r="F99" s="190" t="s">
        <v>136</v>
      </c>
      <c r="AA99" s="190" t="s">
        <v>135</v>
      </c>
      <c r="AB99" s="190" t="s">
        <v>135</v>
      </c>
      <c r="AC99" s="190" t="s">
        <v>135</v>
      </c>
      <c r="AD99" s="190" t="s">
        <v>135</v>
      </c>
      <c r="AE99" s="190" t="s">
        <v>135</v>
      </c>
      <c r="AF99" s="190" t="s">
        <v>135</v>
      </c>
    </row>
    <row r="100" spans="1:32" x14ac:dyDescent="0.2">
      <c r="A100" s="190">
        <v>812880</v>
      </c>
      <c r="B100" s="190" t="s">
        <v>2303</v>
      </c>
      <c r="F100" s="190" t="s">
        <v>134</v>
      </c>
      <c r="K100" s="190" t="s">
        <v>134</v>
      </c>
      <c r="Z100" s="190" t="s">
        <v>134</v>
      </c>
      <c r="AA100" s="190" t="s">
        <v>135</v>
      </c>
      <c r="AB100" s="190" t="s">
        <v>135</v>
      </c>
      <c r="AC100" s="190" t="s">
        <v>135</v>
      </c>
      <c r="AD100" s="190" t="s">
        <v>135</v>
      </c>
      <c r="AE100" s="190" t="s">
        <v>135</v>
      </c>
      <c r="AF100" s="190" t="s">
        <v>135</v>
      </c>
    </row>
    <row r="101" spans="1:32" x14ac:dyDescent="0.2">
      <c r="A101" s="190">
        <v>812899</v>
      </c>
      <c r="B101" s="190" t="s">
        <v>2303</v>
      </c>
      <c r="O101" s="190" t="s">
        <v>135</v>
      </c>
      <c r="P101" s="190" t="s">
        <v>135</v>
      </c>
      <c r="S101" s="190" t="s">
        <v>135</v>
      </c>
      <c r="AA101" s="190" t="s">
        <v>135</v>
      </c>
      <c r="AB101" s="190" t="s">
        <v>135</v>
      </c>
      <c r="AC101" s="190" t="s">
        <v>135</v>
      </c>
      <c r="AD101" s="190" t="s">
        <v>135</v>
      </c>
      <c r="AE101" s="190" t="s">
        <v>135</v>
      </c>
      <c r="AF101" s="190" t="s">
        <v>135</v>
      </c>
    </row>
    <row r="102" spans="1:32" x14ac:dyDescent="0.2">
      <c r="A102" s="190">
        <v>812909</v>
      </c>
      <c r="B102" s="190" t="s">
        <v>2303</v>
      </c>
      <c r="AA102" s="190" t="s">
        <v>135</v>
      </c>
      <c r="AB102" s="190" t="s">
        <v>135</v>
      </c>
      <c r="AC102" s="190" t="s">
        <v>135</v>
      </c>
      <c r="AD102" s="190" t="s">
        <v>135</v>
      </c>
      <c r="AE102" s="190" t="s">
        <v>135</v>
      </c>
      <c r="AF102" s="190" t="s">
        <v>135</v>
      </c>
    </row>
    <row r="103" spans="1:32" x14ac:dyDescent="0.2">
      <c r="A103" s="190">
        <v>813004</v>
      </c>
      <c r="B103" s="190" t="s">
        <v>2303</v>
      </c>
      <c r="N103" s="190" t="s">
        <v>134</v>
      </c>
      <c r="O103" s="190" t="s">
        <v>136</v>
      </c>
      <c r="Z103" s="190" t="s">
        <v>135</v>
      </c>
      <c r="AA103" s="190" t="s">
        <v>135</v>
      </c>
      <c r="AB103" s="190" t="s">
        <v>135</v>
      </c>
      <c r="AC103" s="190" t="s">
        <v>135</v>
      </c>
      <c r="AD103" s="190" t="s">
        <v>135</v>
      </c>
      <c r="AE103" s="190" t="s">
        <v>135</v>
      </c>
      <c r="AF103" s="190" t="s">
        <v>135</v>
      </c>
    </row>
    <row r="104" spans="1:32" x14ac:dyDescent="0.2">
      <c r="A104" s="190">
        <v>813029</v>
      </c>
      <c r="B104" s="190" t="s">
        <v>2303</v>
      </c>
      <c r="O104" s="190" t="s">
        <v>135</v>
      </c>
      <c r="S104" s="190" t="s">
        <v>136</v>
      </c>
      <c r="AA104" s="190" t="s">
        <v>135</v>
      </c>
      <c r="AB104" s="190" t="s">
        <v>135</v>
      </c>
      <c r="AC104" s="190" t="s">
        <v>135</v>
      </c>
      <c r="AD104" s="190" t="s">
        <v>135</v>
      </c>
      <c r="AE104" s="190" t="s">
        <v>135</v>
      </c>
      <c r="AF104" s="190" t="s">
        <v>135</v>
      </c>
    </row>
    <row r="105" spans="1:32" x14ac:dyDescent="0.2">
      <c r="A105" s="190">
        <v>813102</v>
      </c>
      <c r="B105" s="190" t="s">
        <v>2303</v>
      </c>
      <c r="O105" s="190" t="s">
        <v>135</v>
      </c>
      <c r="Z105" s="190" t="s">
        <v>135</v>
      </c>
      <c r="AA105" s="190" t="s">
        <v>135</v>
      </c>
      <c r="AB105" s="190" t="s">
        <v>135</v>
      </c>
      <c r="AC105" s="190" t="s">
        <v>135</v>
      </c>
      <c r="AD105" s="190" t="s">
        <v>135</v>
      </c>
      <c r="AE105" s="190" t="s">
        <v>135</v>
      </c>
      <c r="AF105" s="190" t="s">
        <v>135</v>
      </c>
    </row>
    <row r="106" spans="1:32" x14ac:dyDescent="0.2">
      <c r="A106" s="190">
        <v>813108</v>
      </c>
      <c r="B106" s="190" t="s">
        <v>2303</v>
      </c>
      <c r="L106" s="190" t="s">
        <v>135</v>
      </c>
      <c r="Q106" s="190" t="s">
        <v>136</v>
      </c>
      <c r="S106" s="190" t="s">
        <v>134</v>
      </c>
      <c r="V106" s="190" t="s">
        <v>136</v>
      </c>
      <c r="AA106" s="190" t="s">
        <v>135</v>
      </c>
      <c r="AB106" s="190" t="s">
        <v>135</v>
      </c>
      <c r="AC106" s="190" t="s">
        <v>135</v>
      </c>
      <c r="AD106" s="190" t="s">
        <v>135</v>
      </c>
      <c r="AE106" s="190" t="s">
        <v>135</v>
      </c>
      <c r="AF106" s="190" t="s">
        <v>135</v>
      </c>
    </row>
    <row r="107" spans="1:32" x14ac:dyDescent="0.2">
      <c r="A107" s="190">
        <v>813135</v>
      </c>
      <c r="B107" s="190" t="s">
        <v>2303</v>
      </c>
      <c r="AA107" s="190" t="s">
        <v>135</v>
      </c>
      <c r="AB107" s="190" t="s">
        <v>135</v>
      </c>
      <c r="AC107" s="190" t="s">
        <v>135</v>
      </c>
      <c r="AD107" s="190" t="s">
        <v>135</v>
      </c>
      <c r="AE107" s="190" t="s">
        <v>135</v>
      </c>
      <c r="AF107" s="190" t="s">
        <v>135</v>
      </c>
    </row>
    <row r="108" spans="1:32" x14ac:dyDescent="0.2">
      <c r="A108" s="190">
        <v>813226</v>
      </c>
      <c r="B108" s="190" t="s">
        <v>2303</v>
      </c>
      <c r="P108" s="190" t="s">
        <v>134</v>
      </c>
      <c r="V108" s="190" t="s">
        <v>134</v>
      </c>
      <c r="AA108" s="190" t="s">
        <v>135</v>
      </c>
      <c r="AB108" s="190" t="s">
        <v>135</v>
      </c>
      <c r="AC108" s="190" t="s">
        <v>135</v>
      </c>
      <c r="AD108" s="190" t="s">
        <v>135</v>
      </c>
      <c r="AE108" s="190" t="s">
        <v>135</v>
      </c>
      <c r="AF108" s="190" t="s">
        <v>135</v>
      </c>
    </row>
    <row r="109" spans="1:32" x14ac:dyDescent="0.2">
      <c r="A109" s="190">
        <v>813282</v>
      </c>
      <c r="B109" s="190" t="s">
        <v>2303</v>
      </c>
      <c r="O109" s="190" t="s">
        <v>135</v>
      </c>
      <c r="X109" s="190" t="s">
        <v>136</v>
      </c>
      <c r="Y109" s="190" t="s">
        <v>136</v>
      </c>
      <c r="Z109" s="190" t="s">
        <v>135</v>
      </c>
      <c r="AA109" s="190" t="s">
        <v>135</v>
      </c>
      <c r="AB109" s="190" t="s">
        <v>135</v>
      </c>
      <c r="AC109" s="190" t="s">
        <v>135</v>
      </c>
      <c r="AD109" s="190" t="s">
        <v>135</v>
      </c>
      <c r="AE109" s="190" t="s">
        <v>135</v>
      </c>
      <c r="AF109" s="190" t="s">
        <v>135</v>
      </c>
    </row>
    <row r="110" spans="1:32" x14ac:dyDescent="0.2">
      <c r="A110" s="190">
        <v>813283</v>
      </c>
      <c r="B110" s="190" t="s">
        <v>2303</v>
      </c>
      <c r="S110" s="190" t="s">
        <v>136</v>
      </c>
      <c r="V110" s="190" t="s">
        <v>135</v>
      </c>
      <c r="Z110" s="190" t="s">
        <v>135</v>
      </c>
      <c r="AA110" s="190" t="s">
        <v>135</v>
      </c>
      <c r="AB110" s="190" t="s">
        <v>135</v>
      </c>
      <c r="AC110" s="190" t="s">
        <v>135</v>
      </c>
      <c r="AD110" s="190" t="s">
        <v>135</v>
      </c>
      <c r="AE110" s="190" t="s">
        <v>135</v>
      </c>
      <c r="AF110" s="190" t="s">
        <v>135</v>
      </c>
    </row>
    <row r="111" spans="1:32" x14ac:dyDescent="0.2">
      <c r="A111" s="190">
        <v>813355</v>
      </c>
      <c r="B111" s="190" t="s">
        <v>2303</v>
      </c>
      <c r="F111" s="190" t="s">
        <v>134</v>
      </c>
      <c r="S111" s="190" t="s">
        <v>136</v>
      </c>
      <c r="V111" s="190" t="s">
        <v>134</v>
      </c>
      <c r="AA111" s="190" t="s">
        <v>135</v>
      </c>
      <c r="AB111" s="190" t="s">
        <v>135</v>
      </c>
      <c r="AC111" s="190" t="s">
        <v>135</v>
      </c>
      <c r="AD111" s="190" t="s">
        <v>135</v>
      </c>
      <c r="AE111" s="190" t="s">
        <v>135</v>
      </c>
      <c r="AF111" s="190" t="s">
        <v>135</v>
      </c>
    </row>
    <row r="112" spans="1:32" x14ac:dyDescent="0.2">
      <c r="A112" s="190">
        <v>813371</v>
      </c>
      <c r="B112" s="190" t="s">
        <v>2303</v>
      </c>
      <c r="O112" s="190" t="s">
        <v>135</v>
      </c>
      <c r="AA112" s="190" t="s">
        <v>135</v>
      </c>
      <c r="AB112" s="190" t="s">
        <v>135</v>
      </c>
      <c r="AC112" s="190" t="s">
        <v>135</v>
      </c>
      <c r="AD112" s="190" t="s">
        <v>135</v>
      </c>
      <c r="AE112" s="190" t="s">
        <v>135</v>
      </c>
      <c r="AF112" s="190" t="s">
        <v>135</v>
      </c>
    </row>
    <row r="113" spans="1:38" x14ac:dyDescent="0.2">
      <c r="A113" s="190">
        <v>813424</v>
      </c>
      <c r="B113" s="190" t="s">
        <v>2303</v>
      </c>
      <c r="N113" s="190" t="s">
        <v>136</v>
      </c>
      <c r="O113" s="190" t="s">
        <v>134</v>
      </c>
      <c r="S113" s="190" t="s">
        <v>134</v>
      </c>
      <c r="AB113" s="190" t="s">
        <v>135</v>
      </c>
      <c r="AC113" s="190" t="s">
        <v>135</v>
      </c>
      <c r="AD113" s="190" t="s">
        <v>135</v>
      </c>
      <c r="AE113" s="190" t="s">
        <v>135</v>
      </c>
      <c r="AF113" s="190" t="s">
        <v>135</v>
      </c>
    </row>
    <row r="114" spans="1:38" x14ac:dyDescent="0.2">
      <c r="A114" s="190">
        <v>813426</v>
      </c>
      <c r="B114" s="190" t="s">
        <v>2303</v>
      </c>
      <c r="W114" s="190" t="s">
        <v>135</v>
      </c>
      <c r="X114" s="190" t="s">
        <v>135</v>
      </c>
      <c r="Z114" s="190" t="s">
        <v>135</v>
      </c>
      <c r="AA114" s="190" t="s">
        <v>135</v>
      </c>
      <c r="AB114" s="190" t="s">
        <v>135</v>
      </c>
      <c r="AC114" s="190" t="s">
        <v>135</v>
      </c>
      <c r="AD114" s="190" t="s">
        <v>135</v>
      </c>
      <c r="AE114" s="190" t="s">
        <v>135</v>
      </c>
      <c r="AF114" s="190" t="s">
        <v>135</v>
      </c>
    </row>
    <row r="115" spans="1:38" x14ac:dyDescent="0.2">
      <c r="A115" s="190">
        <v>813431</v>
      </c>
      <c r="B115" s="190" t="s">
        <v>2303</v>
      </c>
      <c r="K115" s="190" t="s">
        <v>135</v>
      </c>
      <c r="O115" s="190" t="s">
        <v>136</v>
      </c>
      <c r="R115" s="190" t="s">
        <v>136</v>
      </c>
      <c r="Z115" s="190" t="s">
        <v>136</v>
      </c>
      <c r="AA115" s="190" t="s">
        <v>135</v>
      </c>
      <c r="AB115" s="190" t="s">
        <v>135</v>
      </c>
      <c r="AC115" s="190" t="s">
        <v>135</v>
      </c>
      <c r="AD115" s="190" t="s">
        <v>135</v>
      </c>
      <c r="AE115" s="190" t="s">
        <v>135</v>
      </c>
      <c r="AF115" s="190" t="s">
        <v>135</v>
      </c>
    </row>
    <row r="116" spans="1:38" x14ac:dyDescent="0.2">
      <c r="A116" s="190">
        <v>813589</v>
      </c>
      <c r="B116" s="190" t="s">
        <v>2303</v>
      </c>
      <c r="O116" s="190" t="s">
        <v>136</v>
      </c>
      <c r="Z116" s="190" t="s">
        <v>135</v>
      </c>
      <c r="AA116" s="190" t="s">
        <v>135</v>
      </c>
      <c r="AB116" s="190" t="s">
        <v>135</v>
      </c>
      <c r="AC116" s="190" t="s">
        <v>135</v>
      </c>
      <c r="AD116" s="190" t="s">
        <v>135</v>
      </c>
      <c r="AE116" s="190" t="s">
        <v>135</v>
      </c>
      <c r="AF116" s="190" t="s">
        <v>135</v>
      </c>
    </row>
    <row r="117" spans="1:38" x14ac:dyDescent="0.2">
      <c r="A117" s="190">
        <v>813648</v>
      </c>
      <c r="B117" s="190" t="s">
        <v>2303</v>
      </c>
      <c r="O117" s="190" t="s">
        <v>134</v>
      </c>
      <c r="Q117" s="190" t="s">
        <v>134</v>
      </c>
      <c r="S117" s="190" t="s">
        <v>134</v>
      </c>
      <c r="Z117" s="190" t="s">
        <v>135</v>
      </c>
      <c r="AA117" s="190" t="s">
        <v>135</v>
      </c>
      <c r="AB117" s="190" t="s">
        <v>135</v>
      </c>
      <c r="AC117" s="190" t="s">
        <v>135</v>
      </c>
      <c r="AD117" s="190" t="s">
        <v>135</v>
      </c>
      <c r="AE117" s="190" t="s">
        <v>135</v>
      </c>
      <c r="AF117" s="190" t="s">
        <v>135</v>
      </c>
    </row>
    <row r="118" spans="1:38" x14ac:dyDescent="0.2">
      <c r="A118" s="190">
        <v>813766</v>
      </c>
      <c r="B118" s="190" t="s">
        <v>2303</v>
      </c>
      <c r="Z118" s="190" t="s">
        <v>136</v>
      </c>
      <c r="AA118" s="190" t="s">
        <v>135</v>
      </c>
      <c r="AB118" s="190" t="s">
        <v>135</v>
      </c>
      <c r="AC118" s="190" t="s">
        <v>135</v>
      </c>
      <c r="AD118" s="190" t="s">
        <v>135</v>
      </c>
      <c r="AE118" s="190" t="s">
        <v>135</v>
      </c>
      <c r="AF118" s="190" t="s">
        <v>135</v>
      </c>
    </row>
    <row r="119" spans="1:38" x14ac:dyDescent="0.2">
      <c r="A119" s="190">
        <v>813782</v>
      </c>
      <c r="B119" s="190" t="s">
        <v>2303</v>
      </c>
      <c r="L119" s="190" t="s">
        <v>136</v>
      </c>
      <c r="O119" s="190" t="s">
        <v>136</v>
      </c>
      <c r="V119" s="190" t="s">
        <v>136</v>
      </c>
      <c r="Z119" s="190" t="s">
        <v>135</v>
      </c>
      <c r="AA119" s="190" t="s">
        <v>135</v>
      </c>
      <c r="AB119" s="190" t="s">
        <v>135</v>
      </c>
      <c r="AC119" s="190" t="s">
        <v>135</v>
      </c>
      <c r="AD119" s="190" t="s">
        <v>135</v>
      </c>
      <c r="AE119" s="190" t="s">
        <v>135</v>
      </c>
      <c r="AF119" s="190" t="s">
        <v>135</v>
      </c>
    </row>
    <row r="120" spans="1:38" x14ac:dyDescent="0.2">
      <c r="A120" s="190">
        <v>814084</v>
      </c>
      <c r="B120" s="190" t="s">
        <v>2303</v>
      </c>
      <c r="O120" s="190" t="s">
        <v>135</v>
      </c>
      <c r="V120" s="190" t="s">
        <v>136</v>
      </c>
      <c r="AA120" s="190" t="s">
        <v>135</v>
      </c>
      <c r="AB120" s="190" t="s">
        <v>135</v>
      </c>
      <c r="AC120" s="190" t="s">
        <v>135</v>
      </c>
      <c r="AD120" s="190" t="s">
        <v>135</v>
      </c>
      <c r="AE120" s="190" t="s">
        <v>135</v>
      </c>
      <c r="AF120" s="190" t="s">
        <v>135</v>
      </c>
    </row>
    <row r="121" spans="1:38" x14ac:dyDescent="0.2">
      <c r="A121" s="190">
        <v>814200</v>
      </c>
      <c r="B121" s="190" t="s">
        <v>2303</v>
      </c>
      <c r="D121" s="190" t="s">
        <v>134</v>
      </c>
      <c r="K121" s="190" t="s">
        <v>136</v>
      </c>
      <c r="O121" s="190" t="s">
        <v>134</v>
      </c>
      <c r="Z121" s="190" t="s">
        <v>134</v>
      </c>
      <c r="AA121" s="190" t="s">
        <v>135</v>
      </c>
      <c r="AB121" s="190" t="s">
        <v>135</v>
      </c>
      <c r="AC121" s="190" t="s">
        <v>135</v>
      </c>
      <c r="AD121" s="190" t="s">
        <v>135</v>
      </c>
      <c r="AE121" s="190" t="s">
        <v>135</v>
      </c>
      <c r="AF121" s="190" t="s">
        <v>135</v>
      </c>
    </row>
    <row r="122" spans="1:38" x14ac:dyDescent="0.2">
      <c r="A122" s="190">
        <v>814208</v>
      </c>
      <c r="B122" s="190" t="s">
        <v>2303</v>
      </c>
      <c r="O122" s="190" t="s">
        <v>136</v>
      </c>
      <c r="V122" s="190" t="s">
        <v>136</v>
      </c>
      <c r="X122" s="190" t="s">
        <v>135</v>
      </c>
      <c r="Y122" s="190" t="s">
        <v>135</v>
      </c>
      <c r="AA122" s="190" t="s">
        <v>135</v>
      </c>
      <c r="AB122" s="190" t="s">
        <v>135</v>
      </c>
      <c r="AC122" s="190" t="s">
        <v>135</v>
      </c>
      <c r="AD122" s="190" t="s">
        <v>135</v>
      </c>
      <c r="AE122" s="190" t="s">
        <v>135</v>
      </c>
      <c r="AF122" s="190" t="s">
        <v>135</v>
      </c>
    </row>
    <row r="123" spans="1:38" x14ac:dyDescent="0.2">
      <c r="A123" s="190">
        <v>814210</v>
      </c>
      <c r="B123" s="190" t="s">
        <v>2303</v>
      </c>
      <c r="O123" s="190" t="s">
        <v>135</v>
      </c>
      <c r="X123" s="190" t="s">
        <v>136</v>
      </c>
      <c r="Z123" s="190" t="s">
        <v>135</v>
      </c>
      <c r="AA123" s="190" t="s">
        <v>135</v>
      </c>
      <c r="AB123" s="190" t="s">
        <v>135</v>
      </c>
      <c r="AC123" s="190" t="s">
        <v>135</v>
      </c>
      <c r="AD123" s="190" t="s">
        <v>135</v>
      </c>
      <c r="AF123" s="190" t="s">
        <v>135</v>
      </c>
    </row>
    <row r="124" spans="1:38" x14ac:dyDescent="0.2">
      <c r="A124" s="190">
        <v>814218</v>
      </c>
      <c r="B124" s="190" t="s">
        <v>2303</v>
      </c>
      <c r="J124" s="190" t="s">
        <v>136</v>
      </c>
      <c r="O124" s="190" t="s">
        <v>134</v>
      </c>
      <c r="P124" s="190" t="s">
        <v>136</v>
      </c>
      <c r="Q124" s="190" t="s">
        <v>136</v>
      </c>
      <c r="AB124" s="190" t="s">
        <v>135</v>
      </c>
      <c r="AC124" s="190" t="s">
        <v>135</v>
      </c>
      <c r="AD124" s="190" t="s">
        <v>135</v>
      </c>
      <c r="AE124" s="190" t="s">
        <v>135</v>
      </c>
      <c r="AF124" s="190" t="s">
        <v>135</v>
      </c>
    </row>
    <row r="125" spans="1:38" x14ac:dyDescent="0.2">
      <c r="A125" s="190">
        <v>814219</v>
      </c>
      <c r="B125" s="190" t="s">
        <v>2303</v>
      </c>
      <c r="D125" s="190" t="s">
        <v>135</v>
      </c>
      <c r="V125" s="190" t="s">
        <v>135</v>
      </c>
      <c r="AA125" s="190" t="s">
        <v>135</v>
      </c>
      <c r="AB125" s="190" t="s">
        <v>135</v>
      </c>
      <c r="AC125" s="190" t="s">
        <v>135</v>
      </c>
      <c r="AD125" s="190" t="s">
        <v>135</v>
      </c>
      <c r="AF125" s="190" t="s">
        <v>135</v>
      </c>
    </row>
    <row r="126" spans="1:38" x14ac:dyDescent="0.2">
      <c r="A126" s="190">
        <v>805725</v>
      </c>
      <c r="B126" s="190" t="s">
        <v>257</v>
      </c>
      <c r="J126" s="190" t="s">
        <v>136</v>
      </c>
      <c r="P126" s="190" t="s">
        <v>136</v>
      </c>
      <c r="R126" s="190" t="s">
        <v>136</v>
      </c>
      <c r="AA126" s="190" t="s">
        <v>134</v>
      </c>
      <c r="AB126" s="190" t="s">
        <v>134</v>
      </c>
      <c r="AC126" s="190" t="s">
        <v>136</v>
      </c>
      <c r="AE126" s="190" t="s">
        <v>136</v>
      </c>
      <c r="AH126" s="190" t="s">
        <v>136</v>
      </c>
      <c r="AI126" s="190" t="s">
        <v>135</v>
      </c>
      <c r="AK126" s="190" t="s">
        <v>135</v>
      </c>
      <c r="AL126" s="190" t="s">
        <v>136</v>
      </c>
    </row>
    <row r="127" spans="1:38" x14ac:dyDescent="0.2">
      <c r="A127" s="190">
        <v>812253</v>
      </c>
      <c r="B127" s="190" t="s">
        <v>257</v>
      </c>
      <c r="O127" s="190" t="s">
        <v>135</v>
      </c>
      <c r="V127" s="190" t="s">
        <v>136</v>
      </c>
      <c r="Y127" s="190" t="s">
        <v>134</v>
      </c>
      <c r="AE127" s="190" t="s">
        <v>136</v>
      </c>
      <c r="AG127" s="190" t="s">
        <v>135</v>
      </c>
      <c r="AH127" s="190" t="s">
        <v>135</v>
      </c>
      <c r="AI127" s="190" t="s">
        <v>135</v>
      </c>
      <c r="AJ127" s="190" t="s">
        <v>135</v>
      </c>
      <c r="AK127" s="190" t="s">
        <v>135</v>
      </c>
      <c r="AL127" s="190" t="s">
        <v>135</v>
      </c>
    </row>
    <row r="128" spans="1:38" x14ac:dyDescent="0.2">
      <c r="A128" s="190">
        <v>800345</v>
      </c>
      <c r="B128" s="190" t="s">
        <v>257</v>
      </c>
      <c r="O128" s="190" t="s">
        <v>134</v>
      </c>
      <c r="Y128" s="190" t="s">
        <v>134</v>
      </c>
      <c r="Z128" s="190" t="s">
        <v>136</v>
      </c>
      <c r="AE128" s="190" t="s">
        <v>136</v>
      </c>
      <c r="AK128" s="190" t="s">
        <v>135</v>
      </c>
      <c r="AL128" s="190" t="s">
        <v>135</v>
      </c>
    </row>
    <row r="129" spans="1:38" x14ac:dyDescent="0.2">
      <c r="A129" s="190">
        <v>806130</v>
      </c>
      <c r="B129" s="190" t="s">
        <v>257</v>
      </c>
      <c r="O129" s="190" t="s">
        <v>134</v>
      </c>
      <c r="R129" s="190" t="s">
        <v>134</v>
      </c>
      <c r="AC129" s="190" t="s">
        <v>134</v>
      </c>
      <c r="AG129" s="190" t="s">
        <v>134</v>
      </c>
      <c r="AH129" s="190" t="s">
        <v>134</v>
      </c>
      <c r="AK129" s="190" t="s">
        <v>135</v>
      </c>
    </row>
    <row r="130" spans="1:38" x14ac:dyDescent="0.2">
      <c r="A130" s="190">
        <v>807416</v>
      </c>
      <c r="B130" s="190" t="s">
        <v>257</v>
      </c>
      <c r="O130" s="190" t="s">
        <v>136</v>
      </c>
      <c r="AA130" s="190" t="s">
        <v>136</v>
      </c>
      <c r="AB130" s="190" t="s">
        <v>136</v>
      </c>
      <c r="AC130" s="190" t="s">
        <v>135</v>
      </c>
      <c r="AD130" s="190" t="s">
        <v>135</v>
      </c>
      <c r="AF130" s="190" t="s">
        <v>136</v>
      </c>
      <c r="AG130" s="190" t="s">
        <v>135</v>
      </c>
      <c r="AH130" s="190" t="s">
        <v>135</v>
      </c>
      <c r="AI130" s="190" t="s">
        <v>135</v>
      </c>
      <c r="AJ130" s="190" t="s">
        <v>135</v>
      </c>
      <c r="AK130" s="190" t="s">
        <v>135</v>
      </c>
      <c r="AL130" s="190" t="s">
        <v>135</v>
      </c>
    </row>
    <row r="131" spans="1:38" x14ac:dyDescent="0.2">
      <c r="A131" s="190">
        <v>812866</v>
      </c>
      <c r="B131" s="190" t="s">
        <v>257</v>
      </c>
      <c r="I131" s="190" t="s">
        <v>134</v>
      </c>
      <c r="K131" s="190" t="s">
        <v>134</v>
      </c>
      <c r="V131" s="190" t="s">
        <v>136</v>
      </c>
      <c r="X131" s="190" t="s">
        <v>136</v>
      </c>
      <c r="AA131" s="190" t="s">
        <v>135</v>
      </c>
      <c r="AB131" s="190" t="s">
        <v>135</v>
      </c>
      <c r="AC131" s="190" t="s">
        <v>135</v>
      </c>
      <c r="AD131" s="190" t="s">
        <v>135</v>
      </c>
      <c r="AE131" s="190" t="s">
        <v>135</v>
      </c>
      <c r="AF131" s="190" t="s">
        <v>135</v>
      </c>
      <c r="AG131" s="190" t="s">
        <v>135</v>
      </c>
      <c r="AH131" s="190" t="s">
        <v>135</v>
      </c>
      <c r="AI131" s="190" t="s">
        <v>135</v>
      </c>
      <c r="AJ131" s="190" t="s">
        <v>135</v>
      </c>
      <c r="AK131" s="190" t="s">
        <v>135</v>
      </c>
      <c r="AL131" s="190" t="s">
        <v>135</v>
      </c>
    </row>
    <row r="132" spans="1:38" x14ac:dyDescent="0.2">
      <c r="A132" s="190">
        <v>807766</v>
      </c>
      <c r="B132" s="190" t="s">
        <v>257</v>
      </c>
      <c r="N132" s="190" t="s">
        <v>134</v>
      </c>
      <c r="O132" s="190" t="s">
        <v>136</v>
      </c>
      <c r="R132" s="190" t="s">
        <v>134</v>
      </c>
      <c r="AA132" s="190" t="s">
        <v>136</v>
      </c>
      <c r="AB132" s="190" t="s">
        <v>136</v>
      </c>
      <c r="AD132" s="190" t="s">
        <v>136</v>
      </c>
      <c r="AF132" s="190" t="s">
        <v>136</v>
      </c>
      <c r="AG132" s="190" t="s">
        <v>136</v>
      </c>
      <c r="AH132" s="190" t="s">
        <v>136</v>
      </c>
      <c r="AI132" s="190" t="s">
        <v>136</v>
      </c>
      <c r="AJ132" s="190" t="s">
        <v>135</v>
      </c>
      <c r="AK132" s="190" t="s">
        <v>135</v>
      </c>
      <c r="AL132" s="190" t="s">
        <v>136</v>
      </c>
    </row>
    <row r="133" spans="1:38" x14ac:dyDescent="0.2">
      <c r="A133" s="190">
        <v>807665</v>
      </c>
      <c r="B133" s="190" t="s">
        <v>257</v>
      </c>
      <c r="F133" s="190" t="s">
        <v>134</v>
      </c>
      <c r="K133" s="190" t="s">
        <v>134</v>
      </c>
      <c r="O133" s="190" t="s">
        <v>134</v>
      </c>
      <c r="R133" s="190" t="s">
        <v>134</v>
      </c>
      <c r="AC133" s="190" t="s">
        <v>136</v>
      </c>
      <c r="AG133" s="190" t="s">
        <v>134</v>
      </c>
    </row>
    <row r="134" spans="1:38" x14ac:dyDescent="0.2">
      <c r="A134" s="190">
        <v>811673</v>
      </c>
      <c r="B134" s="190" t="s">
        <v>257</v>
      </c>
      <c r="P134" s="190" t="s">
        <v>135</v>
      </c>
      <c r="R134" s="190" t="s">
        <v>134</v>
      </c>
      <c r="V134" s="190" t="s">
        <v>136</v>
      </c>
      <c r="AA134" s="190" t="s">
        <v>136</v>
      </c>
      <c r="AB134" s="190" t="s">
        <v>136</v>
      </c>
      <c r="AC134" s="190" t="s">
        <v>136</v>
      </c>
      <c r="AE134" s="190" t="s">
        <v>136</v>
      </c>
      <c r="AF134" s="190" t="s">
        <v>136</v>
      </c>
      <c r="AH134" s="190" t="s">
        <v>135</v>
      </c>
      <c r="AI134" s="190" t="s">
        <v>135</v>
      </c>
      <c r="AJ134" s="190" t="s">
        <v>135</v>
      </c>
      <c r="AK134" s="190" t="s">
        <v>135</v>
      </c>
      <c r="AL134" s="190" t="s">
        <v>135</v>
      </c>
    </row>
    <row r="135" spans="1:38" x14ac:dyDescent="0.2">
      <c r="A135" s="190">
        <v>806475</v>
      </c>
      <c r="B135" s="190" t="s">
        <v>257</v>
      </c>
      <c r="D135" s="190" t="s">
        <v>134</v>
      </c>
      <c r="O135" s="190" t="s">
        <v>136</v>
      </c>
      <c r="R135" s="190" t="s">
        <v>134</v>
      </c>
      <c r="AB135" s="190" t="s">
        <v>134</v>
      </c>
      <c r="AC135" s="190" t="s">
        <v>136</v>
      </c>
      <c r="AD135" s="190" t="s">
        <v>134</v>
      </c>
      <c r="AE135" s="190" t="s">
        <v>134</v>
      </c>
      <c r="AH135" s="190" t="s">
        <v>134</v>
      </c>
      <c r="AK135" s="190" t="s">
        <v>134</v>
      </c>
    </row>
    <row r="136" spans="1:38" x14ac:dyDescent="0.2">
      <c r="A136" s="190">
        <v>811873</v>
      </c>
      <c r="B136" s="190" t="s">
        <v>257</v>
      </c>
      <c r="O136" s="190" t="s">
        <v>135</v>
      </c>
      <c r="AA136" s="190" t="s">
        <v>135</v>
      </c>
      <c r="AG136" s="190" t="s">
        <v>136</v>
      </c>
      <c r="AH136" s="190" t="s">
        <v>135</v>
      </c>
      <c r="AI136" s="190" t="s">
        <v>135</v>
      </c>
      <c r="AJ136" s="190" t="s">
        <v>135</v>
      </c>
      <c r="AK136" s="190" t="s">
        <v>135</v>
      </c>
      <c r="AL136" s="190" t="s">
        <v>136</v>
      </c>
    </row>
    <row r="137" spans="1:38" x14ac:dyDescent="0.2">
      <c r="A137" s="190">
        <v>805190</v>
      </c>
      <c r="B137" s="190" t="s">
        <v>257</v>
      </c>
      <c r="H137" s="190" t="s">
        <v>134</v>
      </c>
      <c r="N137" s="190" t="s">
        <v>134</v>
      </c>
      <c r="R137" s="190" t="s">
        <v>134</v>
      </c>
      <c r="AG137" s="190" t="s">
        <v>134</v>
      </c>
      <c r="AH137" s="190" t="s">
        <v>136</v>
      </c>
      <c r="AK137" s="190" t="s">
        <v>136</v>
      </c>
    </row>
    <row r="138" spans="1:38" x14ac:dyDescent="0.2">
      <c r="A138" s="190">
        <v>809766</v>
      </c>
      <c r="B138" s="190" t="s">
        <v>257</v>
      </c>
      <c r="D138" s="190" t="s">
        <v>134</v>
      </c>
      <c r="E138" s="190" t="s">
        <v>134</v>
      </c>
      <c r="O138" s="190" t="s">
        <v>135</v>
      </c>
      <c r="V138" s="190" t="s">
        <v>134</v>
      </c>
      <c r="AA138" s="190" t="s">
        <v>136</v>
      </c>
      <c r="AB138" s="190" t="s">
        <v>136</v>
      </c>
      <c r="AC138" s="190" t="s">
        <v>135</v>
      </c>
      <c r="AD138" s="190" t="s">
        <v>135</v>
      </c>
      <c r="AE138" s="190" t="s">
        <v>135</v>
      </c>
      <c r="AF138" s="190" t="s">
        <v>135</v>
      </c>
      <c r="AH138" s="190" t="s">
        <v>135</v>
      </c>
      <c r="AI138" s="190" t="s">
        <v>135</v>
      </c>
      <c r="AJ138" s="190" t="s">
        <v>135</v>
      </c>
      <c r="AK138" s="190" t="s">
        <v>135</v>
      </c>
      <c r="AL138" s="190" t="s">
        <v>135</v>
      </c>
    </row>
    <row r="139" spans="1:38" x14ac:dyDescent="0.2">
      <c r="A139" s="190">
        <v>806541</v>
      </c>
      <c r="B139" s="190" t="s">
        <v>257</v>
      </c>
      <c r="O139" s="190" t="s">
        <v>135</v>
      </c>
      <c r="Y139" s="190" t="s">
        <v>136</v>
      </c>
      <c r="AD139" s="190" t="s">
        <v>135</v>
      </c>
      <c r="AK139" s="190" t="s">
        <v>136</v>
      </c>
      <c r="AL139" s="190" t="s">
        <v>135</v>
      </c>
    </row>
    <row r="140" spans="1:38" x14ac:dyDescent="0.2">
      <c r="A140" s="190">
        <v>807356</v>
      </c>
      <c r="B140" s="190" t="s">
        <v>257</v>
      </c>
      <c r="R140" s="190" t="s">
        <v>134</v>
      </c>
      <c r="V140" s="190" t="s">
        <v>134</v>
      </c>
      <c r="AC140" s="190" t="s">
        <v>134</v>
      </c>
      <c r="AF140" s="190" t="s">
        <v>134</v>
      </c>
      <c r="AG140" s="190" t="s">
        <v>134</v>
      </c>
      <c r="AH140" s="190" t="s">
        <v>136</v>
      </c>
      <c r="AJ140" s="190" t="s">
        <v>134</v>
      </c>
      <c r="AK140" s="190" t="s">
        <v>134</v>
      </c>
    </row>
    <row r="141" spans="1:38" x14ac:dyDescent="0.2">
      <c r="A141" s="190">
        <v>809831</v>
      </c>
      <c r="B141" s="190" t="s">
        <v>257</v>
      </c>
      <c r="O141" s="190" t="s">
        <v>136</v>
      </c>
      <c r="R141" s="190" t="s">
        <v>136</v>
      </c>
      <c r="T141" s="190" t="s">
        <v>134</v>
      </c>
      <c r="Y141" s="190" t="s">
        <v>135</v>
      </c>
      <c r="AA141" s="190" t="s">
        <v>136</v>
      </c>
      <c r="AB141" s="190" t="s">
        <v>136</v>
      </c>
      <c r="AF141" s="190" t="s">
        <v>136</v>
      </c>
      <c r="AG141" s="190" t="s">
        <v>135</v>
      </c>
      <c r="AH141" s="190" t="s">
        <v>135</v>
      </c>
      <c r="AI141" s="190" t="s">
        <v>135</v>
      </c>
      <c r="AJ141" s="190" t="s">
        <v>135</v>
      </c>
      <c r="AK141" s="190" t="s">
        <v>135</v>
      </c>
      <c r="AL141" s="190" t="s">
        <v>135</v>
      </c>
    </row>
    <row r="142" spans="1:38" x14ac:dyDescent="0.2">
      <c r="A142" s="190">
        <v>807503</v>
      </c>
      <c r="B142" s="190" t="s">
        <v>257</v>
      </c>
      <c r="O142" s="190" t="s">
        <v>135</v>
      </c>
      <c r="S142" s="190" t="s">
        <v>136</v>
      </c>
      <c r="Z142" s="190" t="s">
        <v>136</v>
      </c>
      <c r="AA142" s="190" t="s">
        <v>136</v>
      </c>
      <c r="AB142" s="190" t="s">
        <v>136</v>
      </c>
      <c r="AD142" s="190" t="s">
        <v>136</v>
      </c>
      <c r="AE142" s="190" t="s">
        <v>136</v>
      </c>
      <c r="AF142" s="190" t="s">
        <v>136</v>
      </c>
      <c r="AG142" s="190" t="s">
        <v>135</v>
      </c>
      <c r="AH142" s="190" t="s">
        <v>135</v>
      </c>
      <c r="AI142" s="190" t="s">
        <v>135</v>
      </c>
      <c r="AJ142" s="190" t="s">
        <v>135</v>
      </c>
      <c r="AK142" s="190" t="s">
        <v>135</v>
      </c>
      <c r="AL142" s="190" t="s">
        <v>135</v>
      </c>
    </row>
    <row r="143" spans="1:38" x14ac:dyDescent="0.2">
      <c r="A143" s="190">
        <v>807479</v>
      </c>
      <c r="B143" s="190" t="s">
        <v>257</v>
      </c>
      <c r="O143" s="190" t="s">
        <v>135</v>
      </c>
      <c r="Y143" s="190" t="s">
        <v>134</v>
      </c>
      <c r="AA143" s="190" t="s">
        <v>136</v>
      </c>
      <c r="AB143" s="190" t="s">
        <v>136</v>
      </c>
      <c r="AC143" s="190" t="s">
        <v>136</v>
      </c>
      <c r="AD143" s="190" t="s">
        <v>135</v>
      </c>
      <c r="AE143" s="190" t="s">
        <v>136</v>
      </c>
      <c r="AF143" s="190" t="s">
        <v>136</v>
      </c>
      <c r="AG143" s="190" t="s">
        <v>136</v>
      </c>
      <c r="AH143" s="190" t="s">
        <v>135</v>
      </c>
      <c r="AI143" s="190" t="s">
        <v>135</v>
      </c>
      <c r="AJ143" s="190" t="s">
        <v>135</v>
      </c>
      <c r="AK143" s="190" t="s">
        <v>135</v>
      </c>
      <c r="AL143" s="190" t="s">
        <v>136</v>
      </c>
    </row>
    <row r="144" spans="1:38" x14ac:dyDescent="0.2">
      <c r="A144" s="190">
        <v>804229</v>
      </c>
      <c r="B144" s="190" t="s">
        <v>257</v>
      </c>
      <c r="O144" s="190" t="s">
        <v>135</v>
      </c>
      <c r="Q144" s="190" t="s">
        <v>136</v>
      </c>
      <c r="V144" s="190" t="s">
        <v>136</v>
      </c>
      <c r="Z144" s="190" t="s">
        <v>135</v>
      </c>
      <c r="AA144" s="190" t="s">
        <v>136</v>
      </c>
      <c r="AD144" s="190" t="s">
        <v>135</v>
      </c>
      <c r="AF144" s="190" t="s">
        <v>136</v>
      </c>
      <c r="AG144" s="190" t="s">
        <v>135</v>
      </c>
      <c r="AH144" s="190" t="s">
        <v>135</v>
      </c>
      <c r="AI144" s="190" t="s">
        <v>135</v>
      </c>
      <c r="AJ144" s="190" t="s">
        <v>135</v>
      </c>
      <c r="AK144" s="190" t="s">
        <v>135</v>
      </c>
      <c r="AL144" s="190" t="s">
        <v>135</v>
      </c>
    </row>
    <row r="145" spans="1:38" x14ac:dyDescent="0.2">
      <c r="A145" s="190">
        <v>809230</v>
      </c>
      <c r="B145" s="190" t="s">
        <v>257</v>
      </c>
      <c r="O145" s="190" t="s">
        <v>136</v>
      </c>
      <c r="Z145" s="190" t="s">
        <v>135</v>
      </c>
      <c r="AB145" s="190" t="s">
        <v>135</v>
      </c>
      <c r="AC145" s="190" t="s">
        <v>136</v>
      </c>
      <c r="AD145" s="190" t="s">
        <v>135</v>
      </c>
      <c r="AF145" s="190" t="s">
        <v>135</v>
      </c>
      <c r="AG145" s="190" t="s">
        <v>135</v>
      </c>
      <c r="AH145" s="190" t="s">
        <v>135</v>
      </c>
      <c r="AI145" s="190" t="s">
        <v>135</v>
      </c>
      <c r="AJ145" s="190" t="s">
        <v>135</v>
      </c>
      <c r="AK145" s="190" t="s">
        <v>135</v>
      </c>
      <c r="AL145" s="190" t="s">
        <v>135</v>
      </c>
    </row>
    <row r="146" spans="1:38" x14ac:dyDescent="0.2">
      <c r="A146" s="190">
        <v>809287</v>
      </c>
      <c r="B146" s="190" t="s">
        <v>257</v>
      </c>
      <c r="O146" s="190" t="s">
        <v>136</v>
      </c>
      <c r="V146" s="190" t="s">
        <v>136</v>
      </c>
      <c r="W146" s="190" t="s">
        <v>135</v>
      </c>
      <c r="AA146" s="190" t="s">
        <v>136</v>
      </c>
      <c r="AB146" s="190" t="s">
        <v>135</v>
      </c>
      <c r="AC146" s="190" t="s">
        <v>135</v>
      </c>
      <c r="AD146" s="190" t="s">
        <v>136</v>
      </c>
      <c r="AG146" s="190" t="s">
        <v>135</v>
      </c>
      <c r="AH146" s="190" t="s">
        <v>136</v>
      </c>
      <c r="AI146" s="190" t="s">
        <v>136</v>
      </c>
      <c r="AJ146" s="190" t="s">
        <v>135</v>
      </c>
      <c r="AK146" s="190" t="s">
        <v>135</v>
      </c>
      <c r="AL146" s="190" t="s">
        <v>135</v>
      </c>
    </row>
    <row r="147" spans="1:38" x14ac:dyDescent="0.2">
      <c r="A147" s="190">
        <v>811807</v>
      </c>
      <c r="B147" s="190" t="s">
        <v>257</v>
      </c>
      <c r="O147" s="190" t="s">
        <v>136</v>
      </c>
      <c r="AE147" s="190" t="s">
        <v>136</v>
      </c>
      <c r="AG147" s="190" t="s">
        <v>136</v>
      </c>
      <c r="AH147" s="190" t="s">
        <v>136</v>
      </c>
      <c r="AI147" s="190" t="s">
        <v>136</v>
      </c>
      <c r="AJ147" s="190" t="s">
        <v>136</v>
      </c>
      <c r="AK147" s="190" t="s">
        <v>136</v>
      </c>
    </row>
    <row r="148" spans="1:38" x14ac:dyDescent="0.2">
      <c r="A148" s="190">
        <v>809913</v>
      </c>
      <c r="B148" s="190" t="s">
        <v>257</v>
      </c>
      <c r="O148" s="190" t="s">
        <v>136</v>
      </c>
      <c r="AG148" s="190" t="s">
        <v>136</v>
      </c>
      <c r="AH148" s="190" t="s">
        <v>136</v>
      </c>
      <c r="AJ148" s="190" t="s">
        <v>136</v>
      </c>
      <c r="AK148" s="190" t="s">
        <v>136</v>
      </c>
    </row>
    <row r="149" spans="1:38" x14ac:dyDescent="0.2">
      <c r="A149" s="190">
        <v>810663</v>
      </c>
      <c r="B149" s="190" t="s">
        <v>257</v>
      </c>
      <c r="O149" s="190" t="s">
        <v>135</v>
      </c>
      <c r="R149" s="190" t="s">
        <v>134</v>
      </c>
      <c r="V149" s="190" t="s">
        <v>136</v>
      </c>
      <c r="AA149" s="190" t="s">
        <v>134</v>
      </c>
      <c r="AC149" s="190" t="s">
        <v>136</v>
      </c>
      <c r="AG149" s="190" t="s">
        <v>136</v>
      </c>
      <c r="AH149" s="190" t="s">
        <v>136</v>
      </c>
      <c r="AK149" s="190" t="s">
        <v>135</v>
      </c>
    </row>
    <row r="150" spans="1:38" x14ac:dyDescent="0.2">
      <c r="A150" s="190">
        <v>809508</v>
      </c>
      <c r="B150" s="190" t="s">
        <v>257</v>
      </c>
      <c r="J150" s="190" t="s">
        <v>134</v>
      </c>
      <c r="R150" s="190" t="s">
        <v>134</v>
      </c>
      <c r="V150" s="190" t="s">
        <v>134</v>
      </c>
      <c r="AG150" s="190" t="s">
        <v>135</v>
      </c>
      <c r="AK150" s="190" t="s">
        <v>136</v>
      </c>
    </row>
    <row r="151" spans="1:38" x14ac:dyDescent="0.2">
      <c r="A151" s="190">
        <v>810701</v>
      </c>
      <c r="B151" s="190" t="s">
        <v>257</v>
      </c>
      <c r="O151" s="190" t="s">
        <v>135</v>
      </c>
      <c r="Z151" s="190" t="s">
        <v>136</v>
      </c>
      <c r="AD151" s="190" t="s">
        <v>136</v>
      </c>
      <c r="AH151" s="190" t="s">
        <v>136</v>
      </c>
      <c r="AK151" s="190" t="s">
        <v>135</v>
      </c>
      <c r="AL151" s="190" t="s">
        <v>134</v>
      </c>
    </row>
    <row r="152" spans="1:38" x14ac:dyDescent="0.2">
      <c r="A152" s="190">
        <v>808727</v>
      </c>
      <c r="B152" s="190" t="s">
        <v>257</v>
      </c>
      <c r="J152" s="190" t="s">
        <v>134</v>
      </c>
      <c r="K152" s="190" t="s">
        <v>136</v>
      </c>
      <c r="R152" s="190" t="s">
        <v>135</v>
      </c>
      <c r="AC152" s="190" t="s">
        <v>136</v>
      </c>
      <c r="AE152" s="190" t="s">
        <v>134</v>
      </c>
      <c r="AG152" s="190" t="s">
        <v>135</v>
      </c>
      <c r="AH152" s="190" t="s">
        <v>135</v>
      </c>
      <c r="AK152" s="190" t="s">
        <v>136</v>
      </c>
    </row>
    <row r="153" spans="1:38" x14ac:dyDescent="0.2">
      <c r="A153" s="190">
        <v>806528</v>
      </c>
      <c r="B153" s="190" t="s">
        <v>257</v>
      </c>
      <c r="AG153" s="190" t="s">
        <v>136</v>
      </c>
      <c r="AH153" s="190" t="s">
        <v>135</v>
      </c>
      <c r="AI153" s="190" t="s">
        <v>136</v>
      </c>
      <c r="AJ153" s="190" t="s">
        <v>135</v>
      </c>
      <c r="AK153" s="190" t="s">
        <v>135</v>
      </c>
      <c r="AL153" s="190" t="s">
        <v>136</v>
      </c>
    </row>
    <row r="154" spans="1:38" x14ac:dyDescent="0.2">
      <c r="A154" s="190">
        <v>810680</v>
      </c>
      <c r="B154" s="190" t="s">
        <v>257</v>
      </c>
      <c r="O154" s="190" t="s">
        <v>135</v>
      </c>
      <c r="R154" s="190" t="s">
        <v>134</v>
      </c>
      <c r="Y154" s="190" t="s">
        <v>134</v>
      </c>
      <c r="Z154" s="190" t="s">
        <v>134</v>
      </c>
      <c r="AA154" s="190" t="s">
        <v>135</v>
      </c>
      <c r="AB154" s="190" t="s">
        <v>136</v>
      </c>
      <c r="AC154" s="190" t="s">
        <v>136</v>
      </c>
      <c r="AD154" s="190" t="s">
        <v>135</v>
      </c>
      <c r="AE154" s="190" t="s">
        <v>136</v>
      </c>
      <c r="AF154" s="190" t="s">
        <v>136</v>
      </c>
      <c r="AG154" s="190" t="s">
        <v>135</v>
      </c>
      <c r="AH154" s="190" t="s">
        <v>135</v>
      </c>
      <c r="AI154" s="190" t="s">
        <v>135</v>
      </c>
      <c r="AJ154" s="190" t="s">
        <v>135</v>
      </c>
      <c r="AK154" s="190" t="s">
        <v>135</v>
      </c>
      <c r="AL154" s="190" t="s">
        <v>135</v>
      </c>
    </row>
    <row r="155" spans="1:38" x14ac:dyDescent="0.2">
      <c r="A155" s="190">
        <v>804043</v>
      </c>
      <c r="B155" s="190" t="s">
        <v>257</v>
      </c>
      <c r="O155" s="190" t="s">
        <v>135</v>
      </c>
      <c r="P155" s="190" t="s">
        <v>135</v>
      </c>
      <c r="R155" s="190" t="s">
        <v>135</v>
      </c>
      <c r="AA155" s="190" t="s">
        <v>135</v>
      </c>
      <c r="AB155" s="190" t="s">
        <v>135</v>
      </c>
      <c r="AC155" s="190" t="s">
        <v>135</v>
      </c>
      <c r="AE155" s="190" t="s">
        <v>135</v>
      </c>
      <c r="AG155" s="190" t="s">
        <v>135</v>
      </c>
      <c r="AH155" s="190" t="s">
        <v>135</v>
      </c>
      <c r="AJ155" s="190" t="s">
        <v>135</v>
      </c>
      <c r="AK155" s="190" t="s">
        <v>135</v>
      </c>
      <c r="AL155" s="190" t="s">
        <v>135</v>
      </c>
    </row>
    <row r="156" spans="1:38" x14ac:dyDescent="0.2">
      <c r="A156" s="190">
        <v>809500</v>
      </c>
      <c r="B156" s="190" t="s">
        <v>257</v>
      </c>
      <c r="J156" s="190" t="s">
        <v>134</v>
      </c>
      <c r="L156" s="190" t="s">
        <v>136</v>
      </c>
      <c r="O156" s="190" t="s">
        <v>134</v>
      </c>
      <c r="AA156" s="190" t="s">
        <v>135</v>
      </c>
      <c r="AB156" s="190" t="s">
        <v>135</v>
      </c>
      <c r="AC156" s="190" t="s">
        <v>135</v>
      </c>
      <c r="AE156" s="190" t="s">
        <v>135</v>
      </c>
      <c r="AF156" s="190" t="s">
        <v>135</v>
      </c>
      <c r="AH156" s="190" t="s">
        <v>135</v>
      </c>
      <c r="AI156" s="190" t="s">
        <v>135</v>
      </c>
      <c r="AJ156" s="190" t="s">
        <v>135</v>
      </c>
      <c r="AK156" s="190" t="s">
        <v>135</v>
      </c>
      <c r="AL156" s="190" t="s">
        <v>135</v>
      </c>
    </row>
    <row r="157" spans="1:38" x14ac:dyDescent="0.2">
      <c r="A157" s="190">
        <v>804636</v>
      </c>
      <c r="B157" s="190" t="s">
        <v>257</v>
      </c>
      <c r="O157" s="190" t="s">
        <v>135</v>
      </c>
      <c r="W157" s="190" t="s">
        <v>135</v>
      </c>
      <c r="X157" s="190" t="s">
        <v>136</v>
      </c>
      <c r="Z157" s="190" t="s">
        <v>135</v>
      </c>
      <c r="AA157" s="190" t="s">
        <v>135</v>
      </c>
      <c r="AB157" s="190" t="s">
        <v>135</v>
      </c>
      <c r="AC157" s="190" t="s">
        <v>135</v>
      </c>
      <c r="AD157" s="190" t="s">
        <v>135</v>
      </c>
      <c r="AE157" s="190" t="s">
        <v>135</v>
      </c>
      <c r="AF157" s="190" t="s">
        <v>135</v>
      </c>
      <c r="AG157" s="190" t="s">
        <v>135</v>
      </c>
      <c r="AH157" s="190" t="s">
        <v>135</v>
      </c>
      <c r="AI157" s="190" t="s">
        <v>135</v>
      </c>
      <c r="AJ157" s="190" t="s">
        <v>135</v>
      </c>
      <c r="AK157" s="190" t="s">
        <v>135</v>
      </c>
      <c r="AL157" s="190" t="s">
        <v>135</v>
      </c>
    </row>
    <row r="158" spans="1:38" x14ac:dyDescent="0.2">
      <c r="A158" s="190">
        <v>803833</v>
      </c>
      <c r="B158" s="190" t="s">
        <v>257</v>
      </c>
      <c r="K158" s="190" t="s">
        <v>134</v>
      </c>
      <c r="O158" s="190" t="s">
        <v>135</v>
      </c>
      <c r="R158" s="190" t="s">
        <v>134</v>
      </c>
      <c r="Y158" s="190" t="s">
        <v>135</v>
      </c>
      <c r="AA158" s="190" t="s">
        <v>134</v>
      </c>
      <c r="AB158" s="190" t="s">
        <v>134</v>
      </c>
      <c r="AC158" s="190" t="s">
        <v>135</v>
      </c>
      <c r="AD158" s="190" t="s">
        <v>135</v>
      </c>
      <c r="AE158" s="190" t="s">
        <v>135</v>
      </c>
      <c r="AG158" s="190" t="s">
        <v>135</v>
      </c>
      <c r="AH158" s="190" t="s">
        <v>135</v>
      </c>
      <c r="AI158" s="190" t="s">
        <v>135</v>
      </c>
      <c r="AJ158" s="190" t="s">
        <v>136</v>
      </c>
      <c r="AK158" s="190" t="s">
        <v>135</v>
      </c>
      <c r="AL158" s="190" t="s">
        <v>136</v>
      </c>
    </row>
    <row r="159" spans="1:38" x14ac:dyDescent="0.2">
      <c r="A159" s="190">
        <v>810666</v>
      </c>
      <c r="B159" s="190" t="s">
        <v>257</v>
      </c>
      <c r="O159" s="190" t="s">
        <v>135</v>
      </c>
      <c r="T159" s="190" t="s">
        <v>134</v>
      </c>
      <c r="AC159" s="190" t="s">
        <v>134</v>
      </c>
      <c r="AH159" s="190" t="s">
        <v>134</v>
      </c>
      <c r="AK159" s="190" t="s">
        <v>135</v>
      </c>
    </row>
    <row r="160" spans="1:38" x14ac:dyDescent="0.2">
      <c r="A160" s="190">
        <v>809458</v>
      </c>
      <c r="B160" s="190" t="s">
        <v>257</v>
      </c>
      <c r="AA160" s="190" t="s">
        <v>135</v>
      </c>
      <c r="AB160" s="190" t="s">
        <v>135</v>
      </c>
      <c r="AC160" s="190" t="s">
        <v>135</v>
      </c>
      <c r="AD160" s="190" t="s">
        <v>136</v>
      </c>
      <c r="AJ160" s="190" t="s">
        <v>135</v>
      </c>
      <c r="AK160" s="190" t="s">
        <v>135</v>
      </c>
      <c r="AL160" s="190" t="s">
        <v>135</v>
      </c>
    </row>
    <row r="161" spans="1:38" x14ac:dyDescent="0.2">
      <c r="A161" s="190">
        <v>808530</v>
      </c>
      <c r="B161" s="190" t="s">
        <v>257</v>
      </c>
      <c r="O161" s="190" t="s">
        <v>135</v>
      </c>
      <c r="AG161" s="190" t="s">
        <v>135</v>
      </c>
      <c r="AI161" s="190" t="s">
        <v>136</v>
      </c>
      <c r="AK161" s="190" t="s">
        <v>135</v>
      </c>
      <c r="AL161" s="190" t="s">
        <v>136</v>
      </c>
    </row>
    <row r="162" spans="1:38" x14ac:dyDescent="0.2">
      <c r="A162" s="190">
        <v>810845</v>
      </c>
      <c r="B162" s="190" t="s">
        <v>257</v>
      </c>
      <c r="O162" s="190" t="s">
        <v>136</v>
      </c>
      <c r="X162" s="190" t="s">
        <v>136</v>
      </c>
      <c r="Z162" s="190" t="s">
        <v>135</v>
      </c>
      <c r="AJ162" s="190" t="s">
        <v>136</v>
      </c>
      <c r="AK162" s="190" t="s">
        <v>135</v>
      </c>
      <c r="AL162" s="190" t="s">
        <v>136</v>
      </c>
    </row>
    <row r="163" spans="1:38" x14ac:dyDescent="0.2">
      <c r="A163" s="190">
        <v>805544</v>
      </c>
      <c r="B163" s="190" t="s">
        <v>257</v>
      </c>
      <c r="AA163" s="190" t="s">
        <v>136</v>
      </c>
      <c r="AB163" s="190" t="s">
        <v>136</v>
      </c>
      <c r="AC163" s="190" t="s">
        <v>136</v>
      </c>
      <c r="AD163" s="190" t="s">
        <v>136</v>
      </c>
      <c r="AE163" s="190" t="s">
        <v>135</v>
      </c>
      <c r="AG163" s="190" t="s">
        <v>136</v>
      </c>
      <c r="AH163" s="190" t="s">
        <v>135</v>
      </c>
      <c r="AI163" s="190" t="s">
        <v>136</v>
      </c>
      <c r="AJ163" s="190" t="s">
        <v>136</v>
      </c>
      <c r="AK163" s="190" t="s">
        <v>135</v>
      </c>
      <c r="AL163" s="190" t="s">
        <v>135</v>
      </c>
    </row>
    <row r="164" spans="1:38" x14ac:dyDescent="0.2">
      <c r="A164" s="190">
        <v>809220</v>
      </c>
      <c r="B164" s="190" t="s">
        <v>257</v>
      </c>
      <c r="O164" s="190" t="s">
        <v>135</v>
      </c>
      <c r="V164" s="190" t="s">
        <v>136</v>
      </c>
      <c r="Y164" s="190" t="s">
        <v>136</v>
      </c>
      <c r="Z164" s="190" t="s">
        <v>135</v>
      </c>
      <c r="AA164" s="190" t="s">
        <v>135</v>
      </c>
      <c r="AB164" s="190" t="s">
        <v>135</v>
      </c>
      <c r="AC164" s="190" t="s">
        <v>135</v>
      </c>
      <c r="AD164" s="190" t="s">
        <v>135</v>
      </c>
      <c r="AE164" s="190" t="s">
        <v>135</v>
      </c>
      <c r="AF164" s="190" t="s">
        <v>135</v>
      </c>
      <c r="AG164" s="190" t="s">
        <v>135</v>
      </c>
      <c r="AH164" s="190" t="s">
        <v>135</v>
      </c>
      <c r="AI164" s="190" t="s">
        <v>135</v>
      </c>
      <c r="AJ164" s="190" t="s">
        <v>135</v>
      </c>
      <c r="AK164" s="190" t="s">
        <v>135</v>
      </c>
      <c r="AL164" s="190" t="s">
        <v>135</v>
      </c>
    </row>
    <row r="165" spans="1:38" x14ac:dyDescent="0.2">
      <c r="A165" s="190">
        <v>811838</v>
      </c>
      <c r="B165" s="190" t="s">
        <v>257</v>
      </c>
      <c r="E165" s="190" t="s">
        <v>134</v>
      </c>
      <c r="O165" s="190" t="s">
        <v>135</v>
      </c>
      <c r="R165" s="190" t="s">
        <v>135</v>
      </c>
      <c r="Y165" s="190" t="s">
        <v>134</v>
      </c>
      <c r="AA165" s="190" t="s">
        <v>136</v>
      </c>
      <c r="AB165" s="190" t="s">
        <v>136</v>
      </c>
      <c r="AC165" s="190" t="s">
        <v>136</v>
      </c>
      <c r="AE165" s="190" t="s">
        <v>135</v>
      </c>
      <c r="AF165" s="190" t="s">
        <v>135</v>
      </c>
      <c r="AH165" s="190" t="s">
        <v>135</v>
      </c>
      <c r="AI165" s="190" t="s">
        <v>136</v>
      </c>
      <c r="AJ165" s="190" t="s">
        <v>135</v>
      </c>
      <c r="AK165" s="190" t="s">
        <v>135</v>
      </c>
      <c r="AL165" s="190" t="s">
        <v>135</v>
      </c>
    </row>
    <row r="166" spans="1:38" x14ac:dyDescent="0.2">
      <c r="A166" s="190">
        <v>808505</v>
      </c>
      <c r="B166" s="190" t="s">
        <v>257</v>
      </c>
      <c r="K166" s="190" t="s">
        <v>134</v>
      </c>
      <c r="L166" s="190" t="s">
        <v>134</v>
      </c>
      <c r="O166" s="190" t="s">
        <v>135</v>
      </c>
      <c r="AA166" s="190" t="s">
        <v>135</v>
      </c>
      <c r="AB166" s="190" t="s">
        <v>135</v>
      </c>
      <c r="AC166" s="190" t="s">
        <v>135</v>
      </c>
      <c r="AD166" s="190" t="s">
        <v>135</v>
      </c>
      <c r="AE166" s="190" t="s">
        <v>135</v>
      </c>
      <c r="AF166" s="190" t="s">
        <v>135</v>
      </c>
      <c r="AG166" s="190" t="s">
        <v>135</v>
      </c>
      <c r="AH166" s="190" t="s">
        <v>135</v>
      </c>
      <c r="AI166" s="190" t="s">
        <v>135</v>
      </c>
      <c r="AJ166" s="190" t="s">
        <v>135</v>
      </c>
      <c r="AK166" s="190" t="s">
        <v>135</v>
      </c>
      <c r="AL166" s="190" t="s">
        <v>135</v>
      </c>
    </row>
    <row r="167" spans="1:38" x14ac:dyDescent="0.2">
      <c r="A167" s="190">
        <v>810720</v>
      </c>
      <c r="B167" s="190" t="s">
        <v>257</v>
      </c>
      <c r="O167" s="190" t="s">
        <v>135</v>
      </c>
      <c r="AB167" s="190" t="s">
        <v>136</v>
      </c>
      <c r="AC167" s="190" t="s">
        <v>134</v>
      </c>
      <c r="AD167" s="190" t="s">
        <v>136</v>
      </c>
      <c r="AG167" s="190" t="s">
        <v>136</v>
      </c>
      <c r="AJ167" s="190" t="s">
        <v>136</v>
      </c>
      <c r="AK167" s="190" t="s">
        <v>135</v>
      </c>
    </row>
    <row r="168" spans="1:38" x14ac:dyDescent="0.2">
      <c r="A168" s="190">
        <v>803560</v>
      </c>
      <c r="B168" s="190" t="s">
        <v>257</v>
      </c>
      <c r="F168" s="190" t="s">
        <v>135</v>
      </c>
      <c r="O168" s="190" t="s">
        <v>136</v>
      </c>
      <c r="V168" s="190" t="s">
        <v>134</v>
      </c>
      <c r="AA168" s="190" t="s">
        <v>136</v>
      </c>
      <c r="AB168" s="190" t="s">
        <v>136</v>
      </c>
      <c r="AC168" s="190" t="s">
        <v>136</v>
      </c>
      <c r="AD168" s="190" t="s">
        <v>134</v>
      </c>
      <c r="AF168" s="190" t="s">
        <v>134</v>
      </c>
      <c r="AG168" s="190" t="s">
        <v>135</v>
      </c>
      <c r="AH168" s="190" t="s">
        <v>135</v>
      </c>
      <c r="AI168" s="190" t="s">
        <v>135</v>
      </c>
      <c r="AJ168" s="190" t="s">
        <v>135</v>
      </c>
      <c r="AK168" s="190" t="s">
        <v>135</v>
      </c>
      <c r="AL168" s="190" t="s">
        <v>135</v>
      </c>
    </row>
    <row r="169" spans="1:38" x14ac:dyDescent="0.2">
      <c r="A169" s="190">
        <v>808853</v>
      </c>
      <c r="B169" s="190" t="s">
        <v>257</v>
      </c>
      <c r="N169" s="190" t="s">
        <v>134</v>
      </c>
      <c r="O169" s="190" t="s">
        <v>135</v>
      </c>
      <c r="Z169" s="190" t="s">
        <v>136</v>
      </c>
      <c r="AC169" s="190" t="s">
        <v>134</v>
      </c>
      <c r="AG169" s="190" t="s">
        <v>136</v>
      </c>
      <c r="AH169" s="190" t="s">
        <v>136</v>
      </c>
      <c r="AI169" s="190" t="s">
        <v>136</v>
      </c>
      <c r="AK169" s="190" t="s">
        <v>136</v>
      </c>
      <c r="AL169" s="190" t="s">
        <v>136</v>
      </c>
    </row>
    <row r="170" spans="1:38" x14ac:dyDescent="0.2">
      <c r="A170" s="190">
        <v>805677</v>
      </c>
      <c r="B170" s="190" t="s">
        <v>257</v>
      </c>
      <c r="K170" s="190" t="s">
        <v>134</v>
      </c>
      <c r="O170" s="190" t="s">
        <v>136</v>
      </c>
      <c r="R170" s="190" t="s">
        <v>134</v>
      </c>
      <c r="AC170" s="190" t="s">
        <v>134</v>
      </c>
      <c r="AH170" s="190" t="s">
        <v>134</v>
      </c>
      <c r="AK170" s="190" t="s">
        <v>135</v>
      </c>
    </row>
    <row r="171" spans="1:38" x14ac:dyDescent="0.2">
      <c r="A171" s="190">
        <v>803283</v>
      </c>
      <c r="B171" s="190" t="s">
        <v>257</v>
      </c>
      <c r="F171" s="190" t="s">
        <v>134</v>
      </c>
      <c r="K171" s="190" t="s">
        <v>136</v>
      </c>
      <c r="O171" s="190" t="s">
        <v>136</v>
      </c>
      <c r="Y171" s="190" t="s">
        <v>134</v>
      </c>
      <c r="AB171" s="190" t="s">
        <v>136</v>
      </c>
      <c r="AC171" s="190" t="s">
        <v>135</v>
      </c>
      <c r="AD171" s="190" t="s">
        <v>135</v>
      </c>
      <c r="AE171" s="190" t="s">
        <v>136</v>
      </c>
      <c r="AF171" s="190" t="s">
        <v>136</v>
      </c>
      <c r="AG171" s="190" t="s">
        <v>136</v>
      </c>
      <c r="AH171" s="190" t="s">
        <v>135</v>
      </c>
      <c r="AI171" s="190" t="s">
        <v>135</v>
      </c>
      <c r="AJ171" s="190" t="s">
        <v>135</v>
      </c>
      <c r="AK171" s="190" t="s">
        <v>135</v>
      </c>
      <c r="AL171" s="190" t="s">
        <v>135</v>
      </c>
    </row>
    <row r="172" spans="1:38" x14ac:dyDescent="0.2">
      <c r="A172" s="190">
        <v>804744</v>
      </c>
      <c r="B172" s="190" t="s">
        <v>257</v>
      </c>
      <c r="F172" s="190" t="s">
        <v>134</v>
      </c>
      <c r="L172" s="190" t="s">
        <v>134</v>
      </c>
      <c r="Y172" s="190" t="s">
        <v>134</v>
      </c>
      <c r="AC172" s="190" t="s">
        <v>135</v>
      </c>
      <c r="AE172" s="190" t="s">
        <v>134</v>
      </c>
      <c r="AG172" s="190" t="s">
        <v>134</v>
      </c>
    </row>
    <row r="173" spans="1:38" x14ac:dyDescent="0.2">
      <c r="A173" s="190">
        <v>810775</v>
      </c>
      <c r="B173" s="190" t="s">
        <v>257</v>
      </c>
      <c r="K173" s="190" t="s">
        <v>134</v>
      </c>
      <c r="O173" s="190" t="s">
        <v>134</v>
      </c>
      <c r="R173" s="190" t="s">
        <v>134</v>
      </c>
      <c r="V173" s="190" t="s">
        <v>134</v>
      </c>
      <c r="AA173" s="190" t="s">
        <v>135</v>
      </c>
      <c r="AB173" s="190" t="s">
        <v>135</v>
      </c>
      <c r="AC173" s="190" t="s">
        <v>135</v>
      </c>
      <c r="AD173" s="190" t="s">
        <v>135</v>
      </c>
      <c r="AE173" s="190" t="s">
        <v>135</v>
      </c>
      <c r="AF173" s="190" t="s">
        <v>135</v>
      </c>
      <c r="AG173" s="190" t="s">
        <v>135</v>
      </c>
      <c r="AH173" s="190" t="s">
        <v>135</v>
      </c>
      <c r="AI173" s="190" t="s">
        <v>135</v>
      </c>
      <c r="AJ173" s="190" t="s">
        <v>135</v>
      </c>
      <c r="AK173" s="190" t="s">
        <v>135</v>
      </c>
      <c r="AL173" s="190" t="s">
        <v>135</v>
      </c>
    </row>
    <row r="174" spans="1:38" x14ac:dyDescent="0.2">
      <c r="A174" s="190">
        <v>800055</v>
      </c>
      <c r="B174" s="190" t="s">
        <v>257</v>
      </c>
      <c r="E174" s="190" t="s">
        <v>2293</v>
      </c>
      <c r="O174" s="190" t="s">
        <v>2293</v>
      </c>
      <c r="Z174" s="190" t="s">
        <v>2293</v>
      </c>
      <c r="AA174" s="190" t="s">
        <v>2293</v>
      </c>
      <c r="AB174" s="190" t="s">
        <v>2293</v>
      </c>
      <c r="AC174" s="190" t="s">
        <v>2293</v>
      </c>
      <c r="AD174" s="190" t="s">
        <v>2293</v>
      </c>
      <c r="AE174" s="190" t="s">
        <v>2293</v>
      </c>
      <c r="AF174" s="190" t="s">
        <v>2293</v>
      </c>
      <c r="AG174" s="190" t="s">
        <v>2293</v>
      </c>
      <c r="AH174" s="190" t="s">
        <v>2293</v>
      </c>
      <c r="AI174" s="190" t="s">
        <v>2293</v>
      </c>
      <c r="AJ174" s="190" t="s">
        <v>2293</v>
      </c>
      <c r="AK174" s="190" t="s">
        <v>2293</v>
      </c>
      <c r="AL174" s="190" t="s">
        <v>2293</v>
      </c>
    </row>
    <row r="175" spans="1:38" x14ac:dyDescent="0.2">
      <c r="A175" s="190">
        <v>800096</v>
      </c>
      <c r="B175" s="190" t="s">
        <v>257</v>
      </c>
      <c r="O175" s="190" t="s">
        <v>2293</v>
      </c>
      <c r="AC175" s="190" t="s">
        <v>2293</v>
      </c>
      <c r="AD175" s="190" t="s">
        <v>2293</v>
      </c>
      <c r="AG175" s="190" t="s">
        <v>2293</v>
      </c>
      <c r="AH175" s="190" t="s">
        <v>2293</v>
      </c>
      <c r="AI175" s="190" t="s">
        <v>2293</v>
      </c>
      <c r="AJ175" s="190" t="s">
        <v>2293</v>
      </c>
      <c r="AK175" s="190" t="s">
        <v>2293</v>
      </c>
      <c r="AL175" s="190" t="s">
        <v>2293</v>
      </c>
    </row>
    <row r="176" spans="1:38" x14ac:dyDescent="0.2">
      <c r="A176" s="190">
        <v>800173</v>
      </c>
      <c r="B176" s="190" t="s">
        <v>257</v>
      </c>
      <c r="O176" s="190" t="s">
        <v>2293</v>
      </c>
      <c r="V176" s="190" t="s">
        <v>2293</v>
      </c>
      <c r="Z176" s="190" t="s">
        <v>2293</v>
      </c>
      <c r="AC176" s="190" t="s">
        <v>2293</v>
      </c>
      <c r="AE176" s="190" t="s">
        <v>2293</v>
      </c>
      <c r="AF176" s="190" t="s">
        <v>2293</v>
      </c>
      <c r="AJ176" s="190" t="s">
        <v>2293</v>
      </c>
      <c r="AK176" s="190" t="s">
        <v>2293</v>
      </c>
      <c r="AL176" s="190" t="s">
        <v>2293</v>
      </c>
    </row>
    <row r="177" spans="1:38" x14ac:dyDescent="0.2">
      <c r="A177" s="190">
        <v>800410</v>
      </c>
      <c r="B177" s="190" t="s">
        <v>257</v>
      </c>
      <c r="O177" s="190" t="s">
        <v>2293</v>
      </c>
      <c r="Z177" s="190" t="s">
        <v>2293</v>
      </c>
      <c r="AC177" s="190" t="s">
        <v>2293</v>
      </c>
      <c r="AG177" s="190" t="s">
        <v>2293</v>
      </c>
      <c r="AH177" s="190" t="s">
        <v>2293</v>
      </c>
      <c r="AJ177" s="190" t="s">
        <v>2293</v>
      </c>
      <c r="AK177" s="190" t="s">
        <v>2293</v>
      </c>
      <c r="AL177" s="190" t="s">
        <v>2293</v>
      </c>
    </row>
    <row r="178" spans="1:38" x14ac:dyDescent="0.2">
      <c r="A178" s="190">
        <v>801287</v>
      </c>
      <c r="B178" s="190" t="s">
        <v>257</v>
      </c>
      <c r="O178" s="190" t="s">
        <v>2293</v>
      </c>
      <c r="Z178" s="190" t="s">
        <v>2293</v>
      </c>
      <c r="AB178" s="190" t="s">
        <v>2293</v>
      </c>
      <c r="AC178" s="190" t="s">
        <v>2293</v>
      </c>
      <c r="AD178" s="190" t="s">
        <v>2293</v>
      </c>
      <c r="AG178" s="190" t="s">
        <v>2293</v>
      </c>
      <c r="AH178" s="190" t="s">
        <v>2293</v>
      </c>
      <c r="AI178" s="190" t="s">
        <v>2293</v>
      </c>
      <c r="AJ178" s="190" t="s">
        <v>2293</v>
      </c>
      <c r="AK178" s="190" t="s">
        <v>2293</v>
      </c>
    </row>
    <row r="179" spans="1:38" x14ac:dyDescent="0.2">
      <c r="A179" s="190">
        <v>801413</v>
      </c>
      <c r="B179" s="190" t="s">
        <v>257</v>
      </c>
      <c r="K179" s="190" t="s">
        <v>2293</v>
      </c>
      <c r="O179" s="190" t="s">
        <v>2293</v>
      </c>
      <c r="R179" s="190" t="s">
        <v>2293</v>
      </c>
      <c r="AA179" s="190" t="s">
        <v>2293</v>
      </c>
      <c r="AB179" s="190" t="s">
        <v>2293</v>
      </c>
      <c r="AC179" s="190" t="s">
        <v>2293</v>
      </c>
      <c r="AD179" s="190" t="s">
        <v>2293</v>
      </c>
      <c r="AE179" s="190" t="s">
        <v>2293</v>
      </c>
      <c r="AF179" s="190" t="s">
        <v>2293</v>
      </c>
      <c r="AG179" s="190" t="s">
        <v>2293</v>
      </c>
      <c r="AH179" s="190" t="s">
        <v>2293</v>
      </c>
      <c r="AI179" s="190" t="s">
        <v>2293</v>
      </c>
      <c r="AJ179" s="190" t="s">
        <v>2293</v>
      </c>
      <c r="AK179" s="190" t="s">
        <v>2293</v>
      </c>
      <c r="AL179" s="190" t="s">
        <v>2293</v>
      </c>
    </row>
    <row r="180" spans="1:38" x14ac:dyDescent="0.2">
      <c r="A180" s="190">
        <v>801435</v>
      </c>
      <c r="B180" s="190" t="s">
        <v>257</v>
      </c>
      <c r="L180" s="190" t="s">
        <v>2293</v>
      </c>
      <c r="O180" s="190" t="s">
        <v>2293</v>
      </c>
      <c r="AC180" s="190" t="s">
        <v>2293</v>
      </c>
      <c r="AD180" s="190" t="s">
        <v>2293</v>
      </c>
      <c r="AE180" s="190" t="s">
        <v>2293</v>
      </c>
      <c r="AH180" s="190" t="s">
        <v>2293</v>
      </c>
      <c r="AJ180" s="190" t="s">
        <v>2293</v>
      </c>
      <c r="AK180" s="190" t="s">
        <v>2293</v>
      </c>
    </row>
    <row r="181" spans="1:38" x14ac:dyDescent="0.2">
      <c r="A181" s="190">
        <v>801782</v>
      </c>
      <c r="B181" s="190" t="s">
        <v>257</v>
      </c>
      <c r="C181" s="190" t="s">
        <v>2293</v>
      </c>
      <c r="O181" s="190" t="s">
        <v>2293</v>
      </c>
      <c r="P181" s="190" t="s">
        <v>2293</v>
      </c>
      <c r="V181" s="190" t="s">
        <v>2293</v>
      </c>
      <c r="AC181" s="190" t="s">
        <v>2293</v>
      </c>
      <c r="AD181" s="190" t="s">
        <v>2293</v>
      </c>
      <c r="AE181" s="190" t="s">
        <v>2293</v>
      </c>
      <c r="AK181" s="190" t="s">
        <v>2293</v>
      </c>
    </row>
    <row r="182" spans="1:38" x14ac:dyDescent="0.2">
      <c r="A182" s="190">
        <v>801964</v>
      </c>
      <c r="B182" s="190" t="s">
        <v>257</v>
      </c>
      <c r="O182" s="190" t="s">
        <v>2293</v>
      </c>
      <c r="R182" s="190" t="s">
        <v>2293</v>
      </c>
      <c r="V182" s="190" t="s">
        <v>2293</v>
      </c>
      <c r="Z182" s="190" t="s">
        <v>2293</v>
      </c>
      <c r="AD182" s="190" t="s">
        <v>2293</v>
      </c>
      <c r="AK182" s="190" t="s">
        <v>2293</v>
      </c>
    </row>
    <row r="183" spans="1:38" x14ac:dyDescent="0.2">
      <c r="A183" s="190">
        <v>802033</v>
      </c>
      <c r="B183" s="190" t="s">
        <v>257</v>
      </c>
      <c r="K183" s="190" t="s">
        <v>2293</v>
      </c>
      <c r="O183" s="190" t="s">
        <v>2293</v>
      </c>
      <c r="AC183" s="190" t="s">
        <v>2293</v>
      </c>
      <c r="AD183" s="190" t="s">
        <v>2293</v>
      </c>
      <c r="AE183" s="190" t="s">
        <v>2293</v>
      </c>
      <c r="AH183" s="190" t="s">
        <v>2293</v>
      </c>
      <c r="AK183" s="190" t="s">
        <v>2293</v>
      </c>
    </row>
    <row r="184" spans="1:38" x14ac:dyDescent="0.2">
      <c r="A184" s="190">
        <v>802231</v>
      </c>
      <c r="B184" s="190" t="s">
        <v>257</v>
      </c>
      <c r="E184" s="190" t="s">
        <v>2293</v>
      </c>
      <c r="K184" s="190" t="s">
        <v>2293</v>
      </c>
      <c r="R184" s="190" t="s">
        <v>2293</v>
      </c>
      <c r="AC184" s="190" t="s">
        <v>2293</v>
      </c>
      <c r="AE184" s="190" t="s">
        <v>2293</v>
      </c>
      <c r="AH184" s="190" t="s">
        <v>2293</v>
      </c>
      <c r="AK184" s="190" t="s">
        <v>2293</v>
      </c>
      <c r="AL184" s="190" t="s">
        <v>2293</v>
      </c>
    </row>
    <row r="185" spans="1:38" x14ac:dyDescent="0.2">
      <c r="A185" s="190">
        <v>802364</v>
      </c>
      <c r="B185" s="190" t="s">
        <v>257</v>
      </c>
      <c r="E185" s="190" t="s">
        <v>2293</v>
      </c>
      <c r="O185" s="190" t="s">
        <v>2293</v>
      </c>
      <c r="P185" s="190" t="s">
        <v>2293</v>
      </c>
      <c r="Y185" s="190" t="s">
        <v>2293</v>
      </c>
      <c r="AB185" s="190" t="s">
        <v>2293</v>
      </c>
      <c r="AC185" s="190" t="s">
        <v>2293</v>
      </c>
      <c r="AD185" s="190" t="s">
        <v>2293</v>
      </c>
      <c r="AE185" s="190" t="s">
        <v>2293</v>
      </c>
      <c r="AF185" s="190" t="s">
        <v>2293</v>
      </c>
      <c r="AG185" s="190" t="s">
        <v>2293</v>
      </c>
      <c r="AH185" s="190" t="s">
        <v>2293</v>
      </c>
      <c r="AI185" s="190" t="s">
        <v>2293</v>
      </c>
      <c r="AJ185" s="190" t="s">
        <v>2293</v>
      </c>
      <c r="AK185" s="190" t="s">
        <v>2293</v>
      </c>
      <c r="AL185" s="190" t="s">
        <v>2293</v>
      </c>
    </row>
    <row r="186" spans="1:38" x14ac:dyDescent="0.2">
      <c r="A186" s="190">
        <v>802467</v>
      </c>
      <c r="B186" s="190" t="s">
        <v>257</v>
      </c>
      <c r="O186" s="190" t="s">
        <v>2293</v>
      </c>
      <c r="V186" s="190" t="s">
        <v>2293</v>
      </c>
      <c r="Z186" s="190" t="s">
        <v>2293</v>
      </c>
      <c r="AA186" s="190" t="s">
        <v>2293</v>
      </c>
      <c r="AC186" s="190" t="s">
        <v>2293</v>
      </c>
      <c r="AG186" s="190" t="s">
        <v>2293</v>
      </c>
      <c r="AH186" s="190" t="s">
        <v>2293</v>
      </c>
      <c r="AJ186" s="190" t="s">
        <v>2293</v>
      </c>
      <c r="AK186" s="190" t="s">
        <v>2293</v>
      </c>
    </row>
    <row r="187" spans="1:38" x14ac:dyDescent="0.2">
      <c r="A187" s="190">
        <v>802502</v>
      </c>
      <c r="B187" s="190" t="s">
        <v>257</v>
      </c>
      <c r="L187" s="190" t="s">
        <v>2293</v>
      </c>
      <c r="O187" s="190" t="s">
        <v>2293</v>
      </c>
      <c r="AD187" s="190" t="s">
        <v>2293</v>
      </c>
      <c r="AE187" s="190" t="s">
        <v>2293</v>
      </c>
      <c r="AG187" s="190" t="s">
        <v>2293</v>
      </c>
      <c r="AK187" s="190" t="s">
        <v>2293</v>
      </c>
    </row>
    <row r="188" spans="1:38" x14ac:dyDescent="0.2">
      <c r="A188" s="190">
        <v>802749</v>
      </c>
      <c r="B188" s="190" t="s">
        <v>257</v>
      </c>
      <c r="O188" s="190" t="s">
        <v>136</v>
      </c>
      <c r="R188" s="190" t="s">
        <v>134</v>
      </c>
      <c r="Y188" s="190" t="s">
        <v>136</v>
      </c>
      <c r="AD188" s="190" t="s">
        <v>136</v>
      </c>
      <c r="AH188" s="190" t="s">
        <v>136</v>
      </c>
      <c r="AK188" s="190" t="s">
        <v>136</v>
      </c>
    </row>
    <row r="189" spans="1:38" x14ac:dyDescent="0.2">
      <c r="A189" s="190">
        <v>802772</v>
      </c>
      <c r="B189" s="190" t="s">
        <v>257</v>
      </c>
      <c r="L189" s="190" t="s">
        <v>2293</v>
      </c>
      <c r="O189" s="190" t="s">
        <v>2293</v>
      </c>
      <c r="Y189" s="190" t="s">
        <v>2293</v>
      </c>
      <c r="AD189" s="190" t="s">
        <v>2293</v>
      </c>
      <c r="AE189" s="190" t="s">
        <v>2293</v>
      </c>
      <c r="AG189" s="190" t="s">
        <v>2293</v>
      </c>
      <c r="AH189" s="190" t="s">
        <v>2293</v>
      </c>
      <c r="AJ189" s="190" t="s">
        <v>2293</v>
      </c>
      <c r="AK189" s="190" t="s">
        <v>2293</v>
      </c>
    </row>
    <row r="190" spans="1:38" x14ac:dyDescent="0.2">
      <c r="A190" s="190">
        <v>802948</v>
      </c>
      <c r="B190" s="190" t="s">
        <v>257</v>
      </c>
      <c r="J190" s="190" t="s">
        <v>2293</v>
      </c>
      <c r="O190" s="190" t="s">
        <v>2293</v>
      </c>
      <c r="Z190" s="190" t="s">
        <v>2293</v>
      </c>
      <c r="AD190" s="190" t="s">
        <v>2293</v>
      </c>
      <c r="AH190" s="190" t="s">
        <v>2293</v>
      </c>
      <c r="AK190" s="190" t="s">
        <v>2293</v>
      </c>
    </row>
    <row r="191" spans="1:38" x14ac:dyDescent="0.2">
      <c r="A191" s="190">
        <v>803014</v>
      </c>
      <c r="B191" s="190" t="s">
        <v>257</v>
      </c>
      <c r="O191" s="190" t="s">
        <v>2293</v>
      </c>
      <c r="Y191" s="190" t="s">
        <v>2293</v>
      </c>
      <c r="AD191" s="190" t="s">
        <v>2293</v>
      </c>
      <c r="AH191" s="190" t="s">
        <v>2293</v>
      </c>
      <c r="AK191" s="190" t="s">
        <v>2293</v>
      </c>
    </row>
    <row r="192" spans="1:38" x14ac:dyDescent="0.2">
      <c r="A192" s="190">
        <v>803049</v>
      </c>
      <c r="B192" s="190" t="s">
        <v>257</v>
      </c>
      <c r="K192" s="190" t="s">
        <v>2293</v>
      </c>
      <c r="O192" s="190" t="s">
        <v>2293</v>
      </c>
      <c r="R192" s="190" t="s">
        <v>2293</v>
      </c>
      <c r="AB192" s="190" t="s">
        <v>2293</v>
      </c>
      <c r="AC192" s="190" t="s">
        <v>2293</v>
      </c>
      <c r="AD192" s="190" t="s">
        <v>2293</v>
      </c>
      <c r="AE192" s="190" t="s">
        <v>2293</v>
      </c>
      <c r="AG192" s="190" t="s">
        <v>2293</v>
      </c>
      <c r="AH192" s="190" t="s">
        <v>2293</v>
      </c>
      <c r="AK192" s="190" t="s">
        <v>2293</v>
      </c>
    </row>
    <row r="193" spans="1:38" x14ac:dyDescent="0.2">
      <c r="A193" s="190">
        <v>803100</v>
      </c>
      <c r="B193" s="190" t="s">
        <v>257</v>
      </c>
      <c r="O193" s="190" t="s">
        <v>2293</v>
      </c>
      <c r="V193" s="190" t="s">
        <v>2293</v>
      </c>
      <c r="Z193" s="190" t="s">
        <v>2293</v>
      </c>
      <c r="AI193" s="190" t="s">
        <v>2293</v>
      </c>
      <c r="AJ193" s="190" t="s">
        <v>2293</v>
      </c>
      <c r="AK193" s="190" t="s">
        <v>2293</v>
      </c>
    </row>
    <row r="194" spans="1:38" x14ac:dyDescent="0.2">
      <c r="A194" s="190">
        <v>803511</v>
      </c>
      <c r="B194" s="190" t="s">
        <v>257</v>
      </c>
      <c r="O194" s="190" t="s">
        <v>2293</v>
      </c>
      <c r="R194" s="190" t="s">
        <v>2293</v>
      </c>
      <c r="Z194" s="190" t="s">
        <v>2293</v>
      </c>
      <c r="AC194" s="190" t="s">
        <v>2293</v>
      </c>
      <c r="AD194" s="190" t="s">
        <v>2293</v>
      </c>
      <c r="AF194" s="190" t="s">
        <v>2293</v>
      </c>
      <c r="AG194" s="190" t="s">
        <v>2293</v>
      </c>
      <c r="AH194" s="190" t="s">
        <v>2293</v>
      </c>
      <c r="AI194" s="190" t="s">
        <v>2293</v>
      </c>
      <c r="AJ194" s="190" t="s">
        <v>2293</v>
      </c>
      <c r="AK194" s="190" t="s">
        <v>2293</v>
      </c>
      <c r="AL194" s="190" t="s">
        <v>2293</v>
      </c>
    </row>
    <row r="195" spans="1:38" x14ac:dyDescent="0.2">
      <c r="A195" s="190">
        <v>803536</v>
      </c>
      <c r="B195" s="190" t="s">
        <v>257</v>
      </c>
      <c r="V195" s="190" t="s">
        <v>2293</v>
      </c>
      <c r="AA195" s="190" t="s">
        <v>2293</v>
      </c>
      <c r="AB195" s="190" t="s">
        <v>2293</v>
      </c>
      <c r="AC195" s="190" t="s">
        <v>2293</v>
      </c>
      <c r="AD195" s="190" t="s">
        <v>2293</v>
      </c>
      <c r="AF195" s="190" t="s">
        <v>2293</v>
      </c>
      <c r="AG195" s="190" t="s">
        <v>2293</v>
      </c>
      <c r="AH195" s="190" t="s">
        <v>2293</v>
      </c>
      <c r="AI195" s="190" t="s">
        <v>2293</v>
      </c>
      <c r="AJ195" s="190" t="s">
        <v>2293</v>
      </c>
      <c r="AK195" s="190" t="s">
        <v>2293</v>
      </c>
      <c r="AL195" s="190" t="s">
        <v>2293</v>
      </c>
    </row>
    <row r="196" spans="1:38" x14ac:dyDescent="0.2">
      <c r="A196" s="190">
        <v>803651</v>
      </c>
      <c r="B196" s="190" t="s">
        <v>257</v>
      </c>
      <c r="H196" s="190" t="s">
        <v>2293</v>
      </c>
      <c r="N196" s="190" t="s">
        <v>2293</v>
      </c>
      <c r="O196" s="190" t="s">
        <v>2293</v>
      </c>
      <c r="Z196" s="190" t="s">
        <v>2293</v>
      </c>
      <c r="AK196" s="190" t="s">
        <v>2293</v>
      </c>
    </row>
    <row r="197" spans="1:38" x14ac:dyDescent="0.2">
      <c r="A197" s="190">
        <v>803695</v>
      </c>
      <c r="B197" s="190" t="s">
        <v>257</v>
      </c>
      <c r="R197" s="190" t="s">
        <v>2293</v>
      </c>
      <c r="AC197" s="190" t="s">
        <v>2293</v>
      </c>
      <c r="AH197" s="190" t="s">
        <v>2293</v>
      </c>
      <c r="AK197" s="190" t="s">
        <v>2293</v>
      </c>
      <c r="AL197" s="190" t="s">
        <v>2293</v>
      </c>
    </row>
    <row r="198" spans="1:38" x14ac:dyDescent="0.2">
      <c r="A198" s="190">
        <v>803963</v>
      </c>
      <c r="B198" s="190" t="s">
        <v>257</v>
      </c>
      <c r="O198" s="190" t="s">
        <v>2293</v>
      </c>
      <c r="Z198" s="190" t="s">
        <v>2293</v>
      </c>
      <c r="AC198" s="190" t="s">
        <v>2293</v>
      </c>
      <c r="AD198" s="190" t="s">
        <v>2293</v>
      </c>
      <c r="AE198" s="190" t="s">
        <v>2293</v>
      </c>
      <c r="AG198" s="190" t="s">
        <v>2293</v>
      </c>
      <c r="AH198" s="190" t="s">
        <v>2293</v>
      </c>
      <c r="AI198" s="190" t="s">
        <v>2293</v>
      </c>
      <c r="AJ198" s="190" t="s">
        <v>2293</v>
      </c>
      <c r="AK198" s="190" t="s">
        <v>2293</v>
      </c>
      <c r="AL198" s="190" t="s">
        <v>2293</v>
      </c>
    </row>
    <row r="199" spans="1:38" x14ac:dyDescent="0.2">
      <c r="A199" s="190">
        <v>804196</v>
      </c>
      <c r="B199" s="190" t="s">
        <v>257</v>
      </c>
      <c r="C199" s="190" t="s">
        <v>2293</v>
      </c>
      <c r="L199" s="190" t="s">
        <v>2293</v>
      </c>
      <c r="O199" s="190" t="s">
        <v>2293</v>
      </c>
      <c r="Y199" s="190" t="s">
        <v>2293</v>
      </c>
      <c r="AA199" s="190" t="s">
        <v>2293</v>
      </c>
      <c r="AC199" s="190" t="s">
        <v>2293</v>
      </c>
      <c r="AD199" s="190" t="s">
        <v>2293</v>
      </c>
      <c r="AE199" s="190" t="s">
        <v>2293</v>
      </c>
      <c r="AG199" s="190" t="s">
        <v>2293</v>
      </c>
      <c r="AH199" s="190" t="s">
        <v>2293</v>
      </c>
      <c r="AI199" s="190" t="s">
        <v>2293</v>
      </c>
      <c r="AJ199" s="190" t="s">
        <v>2293</v>
      </c>
      <c r="AK199" s="190" t="s">
        <v>2293</v>
      </c>
      <c r="AL199" s="190" t="s">
        <v>2293</v>
      </c>
    </row>
    <row r="200" spans="1:38" x14ac:dyDescent="0.2">
      <c r="A200" s="190">
        <v>804239</v>
      </c>
      <c r="B200" s="190" t="s">
        <v>257</v>
      </c>
      <c r="J200" s="190" t="s">
        <v>2293</v>
      </c>
      <c r="R200" s="190" t="s">
        <v>2293</v>
      </c>
      <c r="V200" s="190" t="s">
        <v>2293</v>
      </c>
      <c r="Y200" s="190" t="s">
        <v>2293</v>
      </c>
      <c r="AH200" s="190" t="s">
        <v>2293</v>
      </c>
      <c r="AI200" s="190" t="s">
        <v>2293</v>
      </c>
      <c r="AK200" s="190" t="s">
        <v>2293</v>
      </c>
    </row>
    <row r="201" spans="1:38" x14ac:dyDescent="0.2">
      <c r="A201" s="190">
        <v>804305</v>
      </c>
      <c r="B201" s="190" t="s">
        <v>257</v>
      </c>
      <c r="N201" s="190" t="s">
        <v>2293</v>
      </c>
      <c r="O201" s="190" t="s">
        <v>2293</v>
      </c>
      <c r="AA201" s="190" t="s">
        <v>2293</v>
      </c>
      <c r="AE201" s="190" t="s">
        <v>2293</v>
      </c>
      <c r="AH201" s="190" t="s">
        <v>2293</v>
      </c>
      <c r="AK201" s="190" t="s">
        <v>2293</v>
      </c>
    </row>
    <row r="202" spans="1:38" x14ac:dyDescent="0.2">
      <c r="A202" s="190">
        <v>804312</v>
      </c>
      <c r="B202" s="190" t="s">
        <v>257</v>
      </c>
      <c r="K202" s="190" t="s">
        <v>2293</v>
      </c>
      <c r="O202" s="190" t="s">
        <v>2293</v>
      </c>
      <c r="R202" s="190" t="s">
        <v>2293</v>
      </c>
      <c r="AC202" s="190" t="s">
        <v>2293</v>
      </c>
      <c r="AK202" s="190" t="s">
        <v>2293</v>
      </c>
    </row>
    <row r="203" spans="1:38" x14ac:dyDescent="0.2">
      <c r="A203" s="190">
        <v>804323</v>
      </c>
      <c r="B203" s="190" t="s">
        <v>257</v>
      </c>
      <c r="AB203" s="190" t="s">
        <v>2293</v>
      </c>
      <c r="AC203" s="190" t="s">
        <v>2293</v>
      </c>
      <c r="AE203" s="190" t="s">
        <v>2293</v>
      </c>
      <c r="AG203" s="190" t="s">
        <v>2293</v>
      </c>
      <c r="AH203" s="190" t="s">
        <v>2293</v>
      </c>
      <c r="AJ203" s="190" t="s">
        <v>2293</v>
      </c>
      <c r="AK203" s="190" t="s">
        <v>2293</v>
      </c>
    </row>
    <row r="204" spans="1:38" x14ac:dyDescent="0.2">
      <c r="A204" s="190">
        <v>804451</v>
      </c>
      <c r="B204" s="190" t="s">
        <v>257</v>
      </c>
      <c r="O204" s="190" t="s">
        <v>2293</v>
      </c>
      <c r="AD204" s="190" t="s">
        <v>2293</v>
      </c>
      <c r="AH204" s="190" t="s">
        <v>2293</v>
      </c>
      <c r="AK204" s="190" t="s">
        <v>2293</v>
      </c>
      <c r="AL204" s="190" t="s">
        <v>2293</v>
      </c>
    </row>
    <row r="205" spans="1:38" x14ac:dyDescent="0.2">
      <c r="A205" s="190">
        <v>804487</v>
      </c>
      <c r="B205" s="190" t="s">
        <v>257</v>
      </c>
      <c r="O205" s="190" t="s">
        <v>2293</v>
      </c>
      <c r="R205" s="190" t="s">
        <v>2293</v>
      </c>
      <c r="AC205" s="190" t="s">
        <v>2293</v>
      </c>
      <c r="AK205" s="190" t="s">
        <v>2293</v>
      </c>
      <c r="AL205" s="190" t="s">
        <v>2293</v>
      </c>
    </row>
    <row r="206" spans="1:38" x14ac:dyDescent="0.2">
      <c r="A206" s="190">
        <v>804769</v>
      </c>
      <c r="B206" s="190" t="s">
        <v>257</v>
      </c>
      <c r="H206" s="190" t="s">
        <v>2293</v>
      </c>
      <c r="N206" s="190" t="s">
        <v>2293</v>
      </c>
      <c r="O206" s="190" t="s">
        <v>2293</v>
      </c>
      <c r="Z206" s="190" t="s">
        <v>2293</v>
      </c>
      <c r="AK206" s="190" t="s">
        <v>2293</v>
      </c>
    </row>
    <row r="207" spans="1:38" x14ac:dyDescent="0.2">
      <c r="A207" s="190">
        <v>804784</v>
      </c>
      <c r="B207" s="190" t="s">
        <v>257</v>
      </c>
      <c r="K207" s="190" t="s">
        <v>2293</v>
      </c>
      <c r="O207" s="190" t="s">
        <v>2293</v>
      </c>
      <c r="R207" s="190" t="s">
        <v>2293</v>
      </c>
      <c r="AC207" s="190" t="s">
        <v>2293</v>
      </c>
      <c r="AD207" s="190" t="s">
        <v>2293</v>
      </c>
      <c r="AH207" s="190" t="s">
        <v>2293</v>
      </c>
      <c r="AK207" s="190" t="s">
        <v>2293</v>
      </c>
    </row>
    <row r="208" spans="1:38" x14ac:dyDescent="0.2">
      <c r="A208" s="190">
        <v>804789</v>
      </c>
      <c r="B208" s="190" t="s">
        <v>257</v>
      </c>
      <c r="O208" s="190" t="s">
        <v>2293</v>
      </c>
      <c r="R208" s="190" t="s">
        <v>2293</v>
      </c>
      <c r="AC208" s="190" t="s">
        <v>2293</v>
      </c>
      <c r="AD208" s="190" t="s">
        <v>2293</v>
      </c>
      <c r="AE208" s="190" t="s">
        <v>2293</v>
      </c>
      <c r="AH208" s="190" t="s">
        <v>2293</v>
      </c>
      <c r="AK208" s="190" t="s">
        <v>2293</v>
      </c>
      <c r="AL208" s="190" t="s">
        <v>2293</v>
      </c>
    </row>
    <row r="209" spans="1:38" x14ac:dyDescent="0.2">
      <c r="A209" s="190">
        <v>804862</v>
      </c>
      <c r="B209" s="190" t="s">
        <v>257</v>
      </c>
      <c r="O209" s="190" t="s">
        <v>2293</v>
      </c>
      <c r="AE209" s="190" t="s">
        <v>2293</v>
      </c>
      <c r="AG209" s="190" t="s">
        <v>2293</v>
      </c>
      <c r="AH209" s="190" t="s">
        <v>2293</v>
      </c>
      <c r="AI209" s="190" t="s">
        <v>2293</v>
      </c>
      <c r="AJ209" s="190" t="s">
        <v>2293</v>
      </c>
      <c r="AK209" s="190" t="s">
        <v>2293</v>
      </c>
      <c r="AL209" s="190" t="s">
        <v>2293</v>
      </c>
    </row>
    <row r="210" spans="1:38" x14ac:dyDescent="0.2">
      <c r="A210" s="190">
        <v>804877</v>
      </c>
      <c r="B210" s="190" t="s">
        <v>257</v>
      </c>
      <c r="O210" s="190" t="s">
        <v>2293</v>
      </c>
      <c r="V210" s="190" t="s">
        <v>2293</v>
      </c>
      <c r="Z210" s="190" t="s">
        <v>2293</v>
      </c>
      <c r="AB210" s="190" t="s">
        <v>2293</v>
      </c>
      <c r="AF210" s="190" t="s">
        <v>2293</v>
      </c>
      <c r="AJ210" s="190" t="s">
        <v>2293</v>
      </c>
      <c r="AK210" s="190" t="s">
        <v>2293</v>
      </c>
      <c r="AL210" s="190" t="s">
        <v>2293</v>
      </c>
    </row>
    <row r="211" spans="1:38" x14ac:dyDescent="0.2">
      <c r="A211" s="190">
        <v>804909</v>
      </c>
      <c r="B211" s="190" t="s">
        <v>257</v>
      </c>
      <c r="H211" s="190" t="s">
        <v>2293</v>
      </c>
      <c r="N211" s="190" t="s">
        <v>2293</v>
      </c>
      <c r="O211" s="190" t="s">
        <v>2293</v>
      </c>
      <c r="Z211" s="190" t="s">
        <v>2293</v>
      </c>
      <c r="AF211" s="190" t="s">
        <v>2293</v>
      </c>
      <c r="AH211" s="190" t="s">
        <v>2293</v>
      </c>
      <c r="AJ211" s="190" t="s">
        <v>2293</v>
      </c>
      <c r="AK211" s="190" t="s">
        <v>2293</v>
      </c>
      <c r="AL211" s="190" t="s">
        <v>2293</v>
      </c>
    </row>
    <row r="212" spans="1:38" x14ac:dyDescent="0.2">
      <c r="A212" s="190">
        <v>804947</v>
      </c>
      <c r="B212" s="190" t="s">
        <v>257</v>
      </c>
      <c r="O212" s="190" t="s">
        <v>2293</v>
      </c>
      <c r="R212" s="190" t="s">
        <v>2293</v>
      </c>
      <c r="Y212" s="190" t="s">
        <v>2293</v>
      </c>
      <c r="AC212" s="190" t="s">
        <v>2293</v>
      </c>
      <c r="AD212" s="190" t="s">
        <v>2293</v>
      </c>
      <c r="AE212" s="190" t="s">
        <v>2293</v>
      </c>
      <c r="AH212" s="190" t="s">
        <v>2293</v>
      </c>
      <c r="AK212" s="190" t="s">
        <v>2293</v>
      </c>
    </row>
    <row r="213" spans="1:38" x14ac:dyDescent="0.2">
      <c r="A213" s="190">
        <v>805060</v>
      </c>
      <c r="B213" s="190" t="s">
        <v>257</v>
      </c>
      <c r="O213" s="190" t="s">
        <v>2293</v>
      </c>
      <c r="AD213" s="190" t="s">
        <v>2293</v>
      </c>
      <c r="AE213" s="190" t="s">
        <v>2293</v>
      </c>
      <c r="AG213" s="190" t="s">
        <v>2293</v>
      </c>
      <c r="AI213" s="190" t="s">
        <v>2293</v>
      </c>
      <c r="AK213" s="190" t="s">
        <v>2293</v>
      </c>
    </row>
    <row r="214" spans="1:38" x14ac:dyDescent="0.2">
      <c r="A214" s="190">
        <v>805307</v>
      </c>
      <c r="B214" s="190" t="s">
        <v>257</v>
      </c>
      <c r="N214" s="190" t="s">
        <v>2293</v>
      </c>
      <c r="O214" s="190" t="s">
        <v>2293</v>
      </c>
      <c r="AD214" s="190" t="s">
        <v>2293</v>
      </c>
      <c r="AJ214" s="190" t="s">
        <v>2293</v>
      </c>
      <c r="AK214" s="190" t="s">
        <v>2293</v>
      </c>
      <c r="AL214" s="190" t="s">
        <v>2293</v>
      </c>
    </row>
    <row r="215" spans="1:38" x14ac:dyDescent="0.2">
      <c r="A215" s="190">
        <v>805334</v>
      </c>
      <c r="B215" s="190" t="s">
        <v>257</v>
      </c>
      <c r="O215" s="190" t="s">
        <v>2293</v>
      </c>
      <c r="Y215" s="190" t="s">
        <v>2293</v>
      </c>
      <c r="AA215" s="190" t="s">
        <v>2293</v>
      </c>
      <c r="AB215" s="190" t="s">
        <v>2293</v>
      </c>
      <c r="AC215" s="190" t="s">
        <v>2293</v>
      </c>
      <c r="AD215" s="190" t="s">
        <v>2293</v>
      </c>
      <c r="AE215" s="190" t="s">
        <v>2293</v>
      </c>
      <c r="AF215" s="190" t="s">
        <v>2293</v>
      </c>
      <c r="AG215" s="190" t="s">
        <v>2293</v>
      </c>
      <c r="AH215" s="190" t="s">
        <v>2293</v>
      </c>
      <c r="AI215" s="190" t="s">
        <v>2293</v>
      </c>
      <c r="AJ215" s="190" t="s">
        <v>2293</v>
      </c>
      <c r="AK215" s="190" t="s">
        <v>2293</v>
      </c>
      <c r="AL215" s="190" t="s">
        <v>2293</v>
      </c>
    </row>
    <row r="216" spans="1:38" x14ac:dyDescent="0.2">
      <c r="A216" s="190">
        <v>805527</v>
      </c>
      <c r="B216" s="190" t="s">
        <v>257</v>
      </c>
      <c r="E216" s="190" t="s">
        <v>2293</v>
      </c>
      <c r="O216" s="190" t="s">
        <v>2293</v>
      </c>
      <c r="Y216" s="190" t="s">
        <v>2293</v>
      </c>
      <c r="AC216" s="190" t="s">
        <v>2293</v>
      </c>
      <c r="AD216" s="190" t="s">
        <v>2293</v>
      </c>
      <c r="AE216" s="190" t="s">
        <v>2293</v>
      </c>
      <c r="AG216" s="190" t="s">
        <v>2293</v>
      </c>
      <c r="AK216" s="190" t="s">
        <v>2293</v>
      </c>
    </row>
    <row r="217" spans="1:38" x14ac:dyDescent="0.2">
      <c r="A217" s="190">
        <v>805610</v>
      </c>
      <c r="B217" s="190" t="s">
        <v>257</v>
      </c>
      <c r="C217" s="190" t="s">
        <v>2293</v>
      </c>
      <c r="L217" s="190" t="s">
        <v>2293</v>
      </c>
      <c r="O217" s="190" t="s">
        <v>2293</v>
      </c>
      <c r="Y217" s="190" t="s">
        <v>2293</v>
      </c>
      <c r="AC217" s="190" t="s">
        <v>2293</v>
      </c>
      <c r="AD217" s="190" t="s">
        <v>2293</v>
      </c>
      <c r="AE217" s="190" t="s">
        <v>2293</v>
      </c>
      <c r="AK217" s="190" t="s">
        <v>2293</v>
      </c>
      <c r="AL217" s="190" t="s">
        <v>2293</v>
      </c>
    </row>
    <row r="218" spans="1:38" x14ac:dyDescent="0.2">
      <c r="A218" s="190">
        <v>805647</v>
      </c>
      <c r="B218" s="190" t="s">
        <v>257</v>
      </c>
      <c r="O218" s="190" t="s">
        <v>2293</v>
      </c>
      <c r="Y218" s="190" t="s">
        <v>2293</v>
      </c>
      <c r="AD218" s="190" t="s">
        <v>2293</v>
      </c>
      <c r="AH218" s="190" t="s">
        <v>2293</v>
      </c>
      <c r="AK218" s="190" t="s">
        <v>2293</v>
      </c>
    </row>
    <row r="219" spans="1:38" x14ac:dyDescent="0.2">
      <c r="A219" s="190">
        <v>805679</v>
      </c>
      <c r="B219" s="190" t="s">
        <v>257</v>
      </c>
      <c r="K219" s="190" t="s">
        <v>2293</v>
      </c>
      <c r="O219" s="190" t="s">
        <v>2293</v>
      </c>
      <c r="R219" s="190" t="s">
        <v>2293</v>
      </c>
      <c r="AC219" s="190" t="s">
        <v>2293</v>
      </c>
      <c r="AI219" s="190" t="s">
        <v>2293</v>
      </c>
      <c r="AK219" s="190" t="s">
        <v>2293</v>
      </c>
    </row>
    <row r="220" spans="1:38" x14ac:dyDescent="0.2">
      <c r="A220" s="190">
        <v>805728</v>
      </c>
      <c r="B220" s="190" t="s">
        <v>257</v>
      </c>
      <c r="J220" s="190" t="s">
        <v>2293</v>
      </c>
      <c r="O220" s="190" t="s">
        <v>2293</v>
      </c>
      <c r="AA220" s="190" t="s">
        <v>2293</v>
      </c>
      <c r="AC220" s="190" t="s">
        <v>2293</v>
      </c>
      <c r="AD220" s="190" t="s">
        <v>2293</v>
      </c>
      <c r="AE220" s="190" t="s">
        <v>2293</v>
      </c>
      <c r="AG220" s="190" t="s">
        <v>2293</v>
      </c>
      <c r="AH220" s="190" t="s">
        <v>2293</v>
      </c>
      <c r="AI220" s="190" t="s">
        <v>2293</v>
      </c>
      <c r="AJ220" s="190" t="s">
        <v>2293</v>
      </c>
      <c r="AK220" s="190" t="s">
        <v>2293</v>
      </c>
      <c r="AL220" s="190" t="s">
        <v>2293</v>
      </c>
    </row>
    <row r="221" spans="1:38" x14ac:dyDescent="0.2">
      <c r="A221" s="190">
        <v>805929</v>
      </c>
      <c r="B221" s="190" t="s">
        <v>257</v>
      </c>
      <c r="O221" s="190" t="s">
        <v>2293</v>
      </c>
      <c r="AD221" s="190" t="s">
        <v>2293</v>
      </c>
      <c r="AH221" s="190" t="s">
        <v>2293</v>
      </c>
      <c r="AJ221" s="190" t="s">
        <v>2293</v>
      </c>
      <c r="AK221" s="190" t="s">
        <v>2293</v>
      </c>
    </row>
    <row r="222" spans="1:38" x14ac:dyDescent="0.2">
      <c r="A222" s="190">
        <v>805930</v>
      </c>
      <c r="B222" s="190" t="s">
        <v>257</v>
      </c>
      <c r="K222" s="190" t="s">
        <v>2293</v>
      </c>
      <c r="N222" s="190" t="s">
        <v>2293</v>
      </c>
      <c r="O222" s="190" t="s">
        <v>2293</v>
      </c>
      <c r="AC222" s="190" t="s">
        <v>2293</v>
      </c>
      <c r="AD222" s="190" t="s">
        <v>2293</v>
      </c>
      <c r="AK222" s="190" t="s">
        <v>2293</v>
      </c>
    </row>
    <row r="223" spans="1:38" x14ac:dyDescent="0.2">
      <c r="A223" s="190">
        <v>805973</v>
      </c>
      <c r="B223" s="190" t="s">
        <v>257</v>
      </c>
      <c r="H223" s="190" t="s">
        <v>2293</v>
      </c>
      <c r="N223" s="190" t="s">
        <v>2293</v>
      </c>
      <c r="O223" s="190" t="s">
        <v>2293</v>
      </c>
      <c r="T223" s="190" t="s">
        <v>2293</v>
      </c>
      <c r="AB223" s="190" t="s">
        <v>2293</v>
      </c>
      <c r="AD223" s="190" t="s">
        <v>2293</v>
      </c>
      <c r="AE223" s="190" t="s">
        <v>2293</v>
      </c>
      <c r="AG223" s="190" t="s">
        <v>2293</v>
      </c>
      <c r="AH223" s="190" t="s">
        <v>2293</v>
      </c>
      <c r="AI223" s="190" t="s">
        <v>2293</v>
      </c>
      <c r="AJ223" s="190" t="s">
        <v>2293</v>
      </c>
      <c r="AK223" s="190" t="s">
        <v>2293</v>
      </c>
      <c r="AL223" s="190" t="s">
        <v>2293</v>
      </c>
    </row>
    <row r="224" spans="1:38" x14ac:dyDescent="0.2">
      <c r="A224" s="190">
        <v>806090</v>
      </c>
      <c r="B224" s="190" t="s">
        <v>257</v>
      </c>
      <c r="J224" s="190" t="s">
        <v>2293</v>
      </c>
      <c r="O224" s="190" t="s">
        <v>2293</v>
      </c>
      <c r="Z224" s="190" t="s">
        <v>2293</v>
      </c>
      <c r="AC224" s="190" t="s">
        <v>2293</v>
      </c>
      <c r="AF224" s="190" t="s">
        <v>2293</v>
      </c>
      <c r="AG224" s="190" t="s">
        <v>2293</v>
      </c>
      <c r="AH224" s="190" t="s">
        <v>2293</v>
      </c>
      <c r="AI224" s="190" t="s">
        <v>2293</v>
      </c>
      <c r="AJ224" s="190" t="s">
        <v>2293</v>
      </c>
      <c r="AK224" s="190" t="s">
        <v>2293</v>
      </c>
      <c r="AL224" s="190" t="s">
        <v>2293</v>
      </c>
    </row>
    <row r="225" spans="1:38" x14ac:dyDescent="0.2">
      <c r="A225" s="190">
        <v>806244</v>
      </c>
      <c r="B225" s="190" t="s">
        <v>257</v>
      </c>
      <c r="O225" s="190" t="s">
        <v>2293</v>
      </c>
      <c r="Y225" s="190" t="s">
        <v>2293</v>
      </c>
      <c r="AA225" s="190" t="s">
        <v>2293</v>
      </c>
      <c r="AB225" s="190" t="s">
        <v>2293</v>
      </c>
      <c r="AC225" s="190" t="s">
        <v>2293</v>
      </c>
      <c r="AD225" s="190" t="s">
        <v>2293</v>
      </c>
      <c r="AE225" s="190" t="s">
        <v>2293</v>
      </c>
      <c r="AG225" s="190" t="s">
        <v>2293</v>
      </c>
      <c r="AH225" s="190" t="s">
        <v>2293</v>
      </c>
      <c r="AI225" s="190" t="s">
        <v>2293</v>
      </c>
      <c r="AJ225" s="190" t="s">
        <v>2293</v>
      </c>
      <c r="AK225" s="190" t="s">
        <v>2293</v>
      </c>
      <c r="AL225" s="190" t="s">
        <v>2293</v>
      </c>
    </row>
    <row r="226" spans="1:38" x14ac:dyDescent="0.2">
      <c r="A226" s="190">
        <v>806305</v>
      </c>
      <c r="B226" s="190" t="s">
        <v>257</v>
      </c>
      <c r="E226" s="190" t="s">
        <v>2293</v>
      </c>
      <c r="K226" s="190" t="s">
        <v>2293</v>
      </c>
      <c r="W226" s="190" t="s">
        <v>2293</v>
      </c>
      <c r="AC226" s="190" t="s">
        <v>2293</v>
      </c>
      <c r="AD226" s="190" t="s">
        <v>2293</v>
      </c>
      <c r="AE226" s="190" t="s">
        <v>2293</v>
      </c>
      <c r="AG226" s="190" t="s">
        <v>2293</v>
      </c>
      <c r="AH226" s="190" t="s">
        <v>2293</v>
      </c>
      <c r="AK226" s="190" t="s">
        <v>2293</v>
      </c>
    </row>
    <row r="227" spans="1:38" x14ac:dyDescent="0.2">
      <c r="A227" s="190">
        <v>806442</v>
      </c>
      <c r="B227" s="190" t="s">
        <v>257</v>
      </c>
      <c r="K227" s="190" t="s">
        <v>2293</v>
      </c>
      <c r="O227" s="190" t="s">
        <v>2293</v>
      </c>
      <c r="R227" s="190" t="s">
        <v>2293</v>
      </c>
      <c r="AC227" s="190" t="s">
        <v>2293</v>
      </c>
      <c r="AD227" s="190" t="s">
        <v>2293</v>
      </c>
      <c r="AF227" s="190" t="s">
        <v>2293</v>
      </c>
      <c r="AH227" s="190" t="s">
        <v>2293</v>
      </c>
      <c r="AK227" s="190" t="s">
        <v>2293</v>
      </c>
      <c r="AL227" s="190" t="s">
        <v>2293</v>
      </c>
    </row>
    <row r="228" spans="1:38" x14ac:dyDescent="0.2">
      <c r="A228" s="190">
        <v>806481</v>
      </c>
      <c r="B228" s="190" t="s">
        <v>257</v>
      </c>
      <c r="O228" s="190" t="s">
        <v>2293</v>
      </c>
      <c r="R228" s="190" t="s">
        <v>2293</v>
      </c>
      <c r="V228" s="190" t="s">
        <v>2293</v>
      </c>
      <c r="AG228" s="190" t="s">
        <v>2293</v>
      </c>
      <c r="AH228" s="190" t="s">
        <v>2293</v>
      </c>
      <c r="AI228" s="190" t="s">
        <v>2293</v>
      </c>
      <c r="AJ228" s="190" t="s">
        <v>2293</v>
      </c>
      <c r="AK228" s="190" t="s">
        <v>2293</v>
      </c>
      <c r="AL228" s="190" t="s">
        <v>2293</v>
      </c>
    </row>
    <row r="229" spans="1:38" x14ac:dyDescent="0.2">
      <c r="A229" s="190">
        <v>806486</v>
      </c>
      <c r="B229" s="190" t="s">
        <v>257</v>
      </c>
      <c r="O229" s="190" t="s">
        <v>2293</v>
      </c>
      <c r="AD229" s="190" t="s">
        <v>2293</v>
      </c>
      <c r="AG229" s="190" t="s">
        <v>2293</v>
      </c>
      <c r="AH229" s="190" t="s">
        <v>2293</v>
      </c>
      <c r="AK229" s="190" t="s">
        <v>2293</v>
      </c>
    </row>
    <row r="230" spans="1:38" x14ac:dyDescent="0.2">
      <c r="A230" s="190">
        <v>806495</v>
      </c>
      <c r="B230" s="190" t="s">
        <v>257</v>
      </c>
      <c r="L230" s="190" t="s">
        <v>2293</v>
      </c>
      <c r="O230" s="190" t="s">
        <v>2293</v>
      </c>
      <c r="AC230" s="190" t="s">
        <v>2293</v>
      </c>
      <c r="AD230" s="190" t="s">
        <v>2293</v>
      </c>
      <c r="AE230" s="190" t="s">
        <v>2293</v>
      </c>
      <c r="AK230" s="190" t="s">
        <v>2293</v>
      </c>
      <c r="AL230" s="190" t="s">
        <v>2293</v>
      </c>
    </row>
    <row r="231" spans="1:38" x14ac:dyDescent="0.2">
      <c r="A231" s="190">
        <v>806555</v>
      </c>
      <c r="B231" s="190" t="s">
        <v>257</v>
      </c>
      <c r="O231" s="190" t="s">
        <v>2293</v>
      </c>
      <c r="Q231" s="190" t="s">
        <v>2293</v>
      </c>
      <c r="V231" s="190" t="s">
        <v>2293</v>
      </c>
      <c r="Z231" s="190" t="s">
        <v>2293</v>
      </c>
      <c r="AB231" s="190" t="s">
        <v>2293</v>
      </c>
      <c r="AC231" s="190" t="s">
        <v>2293</v>
      </c>
      <c r="AD231" s="190" t="s">
        <v>2293</v>
      </c>
      <c r="AH231" s="190" t="s">
        <v>2293</v>
      </c>
      <c r="AK231" s="190" t="s">
        <v>2293</v>
      </c>
      <c r="AL231" s="190" t="s">
        <v>2293</v>
      </c>
    </row>
    <row r="232" spans="1:38" x14ac:dyDescent="0.2">
      <c r="A232" s="190">
        <v>806595</v>
      </c>
      <c r="B232" s="190" t="s">
        <v>257</v>
      </c>
      <c r="K232" s="190" t="s">
        <v>2293</v>
      </c>
      <c r="O232" s="190" t="s">
        <v>2293</v>
      </c>
      <c r="Y232" s="190" t="s">
        <v>2293</v>
      </c>
      <c r="AC232" s="190" t="s">
        <v>2293</v>
      </c>
      <c r="AD232" s="190" t="s">
        <v>2293</v>
      </c>
      <c r="AH232" s="190" t="s">
        <v>2293</v>
      </c>
      <c r="AI232" s="190" t="s">
        <v>2293</v>
      </c>
      <c r="AK232" s="190" t="s">
        <v>2293</v>
      </c>
    </row>
    <row r="233" spans="1:38" x14ac:dyDescent="0.2">
      <c r="A233" s="190">
        <v>807315</v>
      </c>
      <c r="B233" s="190" t="s">
        <v>257</v>
      </c>
      <c r="O233" s="190" t="s">
        <v>2293</v>
      </c>
      <c r="Z233" s="190" t="s">
        <v>2293</v>
      </c>
      <c r="AA233" s="190" t="s">
        <v>2293</v>
      </c>
      <c r="AB233" s="190" t="s">
        <v>2293</v>
      </c>
      <c r="AD233" s="190" t="s">
        <v>2293</v>
      </c>
      <c r="AG233" s="190" t="s">
        <v>2293</v>
      </c>
      <c r="AH233" s="190" t="s">
        <v>2293</v>
      </c>
      <c r="AI233" s="190" t="s">
        <v>2293</v>
      </c>
      <c r="AJ233" s="190" t="s">
        <v>2293</v>
      </c>
      <c r="AK233" s="190" t="s">
        <v>2293</v>
      </c>
      <c r="AL233" s="190" t="s">
        <v>2293</v>
      </c>
    </row>
    <row r="234" spans="1:38" x14ac:dyDescent="0.2">
      <c r="A234" s="190">
        <v>807402</v>
      </c>
      <c r="B234" s="190" t="s">
        <v>257</v>
      </c>
      <c r="N234" s="190" t="s">
        <v>134</v>
      </c>
      <c r="O234" s="190" t="s">
        <v>135</v>
      </c>
      <c r="Z234" s="190" t="s">
        <v>135</v>
      </c>
      <c r="AC234" s="190" t="s">
        <v>136</v>
      </c>
      <c r="AD234" s="190" t="s">
        <v>136</v>
      </c>
      <c r="AH234" s="190" t="s">
        <v>134</v>
      </c>
      <c r="AK234" s="190" t="s">
        <v>135</v>
      </c>
      <c r="AL234" s="190" t="s">
        <v>134</v>
      </c>
    </row>
    <row r="235" spans="1:38" x14ac:dyDescent="0.2">
      <c r="A235" s="190">
        <v>807439</v>
      </c>
      <c r="B235" s="190" t="s">
        <v>257</v>
      </c>
      <c r="L235" s="190" t="s">
        <v>2293</v>
      </c>
      <c r="O235" s="190" t="s">
        <v>2293</v>
      </c>
      <c r="Y235" s="190" t="s">
        <v>2293</v>
      </c>
      <c r="AC235" s="190" t="s">
        <v>2293</v>
      </c>
      <c r="AD235" s="190" t="s">
        <v>2293</v>
      </c>
      <c r="AE235" s="190" t="s">
        <v>2293</v>
      </c>
      <c r="AG235" s="190" t="s">
        <v>2293</v>
      </c>
      <c r="AH235" s="190" t="s">
        <v>2293</v>
      </c>
      <c r="AK235" s="190" t="s">
        <v>2293</v>
      </c>
    </row>
    <row r="236" spans="1:38" x14ac:dyDescent="0.2">
      <c r="A236" s="190">
        <v>808112</v>
      </c>
      <c r="B236" s="190" t="s">
        <v>257</v>
      </c>
      <c r="O236" s="190" t="s">
        <v>2293</v>
      </c>
      <c r="Z236" s="190" t="s">
        <v>2293</v>
      </c>
      <c r="AJ236" s="190" t="s">
        <v>2293</v>
      </c>
      <c r="AK236" s="190" t="s">
        <v>2293</v>
      </c>
      <c r="AL236" s="190" t="s">
        <v>2293</v>
      </c>
    </row>
    <row r="237" spans="1:38" x14ac:dyDescent="0.2">
      <c r="A237" s="190">
        <v>808148</v>
      </c>
      <c r="B237" s="190" t="s">
        <v>257</v>
      </c>
      <c r="L237" s="190" t="s">
        <v>2293</v>
      </c>
      <c r="O237" s="190" t="s">
        <v>2293</v>
      </c>
      <c r="Z237" s="190" t="s">
        <v>2293</v>
      </c>
      <c r="AC237" s="190" t="s">
        <v>2293</v>
      </c>
      <c r="AD237" s="190" t="s">
        <v>2293</v>
      </c>
      <c r="AH237" s="190" t="s">
        <v>2293</v>
      </c>
      <c r="AK237" s="190" t="s">
        <v>2293</v>
      </c>
    </row>
    <row r="238" spans="1:38" x14ac:dyDescent="0.2">
      <c r="A238" s="190">
        <v>810675</v>
      </c>
      <c r="B238" s="190" t="s">
        <v>257</v>
      </c>
      <c r="O238" s="190" t="s">
        <v>2293</v>
      </c>
      <c r="AC238" s="190" t="s">
        <v>2293</v>
      </c>
      <c r="AD238" s="190" t="s">
        <v>2293</v>
      </c>
      <c r="AH238" s="190" t="s">
        <v>2293</v>
      </c>
      <c r="AK238" s="190" t="s">
        <v>2293</v>
      </c>
    </row>
    <row r="239" spans="1:38" x14ac:dyDescent="0.2">
      <c r="A239" s="190">
        <v>800222</v>
      </c>
      <c r="B239" s="190" t="s">
        <v>257</v>
      </c>
      <c r="O239" s="190" t="s">
        <v>2293</v>
      </c>
      <c r="R239" s="190" t="s">
        <v>2293</v>
      </c>
      <c r="AC239" s="190" t="s">
        <v>2293</v>
      </c>
      <c r="AE239" s="190" t="s">
        <v>2293</v>
      </c>
      <c r="AH239" s="190" t="s">
        <v>2293</v>
      </c>
      <c r="AK239" s="190" t="s">
        <v>2293</v>
      </c>
    </row>
    <row r="240" spans="1:38" x14ac:dyDescent="0.2">
      <c r="A240" s="190">
        <v>802011</v>
      </c>
      <c r="B240" s="190" t="s">
        <v>257</v>
      </c>
      <c r="N240" s="190" t="s">
        <v>2293</v>
      </c>
      <c r="O240" s="190" t="s">
        <v>2293</v>
      </c>
      <c r="Z240" s="190" t="s">
        <v>2293</v>
      </c>
      <c r="AC240" s="190" t="s">
        <v>2293</v>
      </c>
      <c r="AH240" s="190" t="s">
        <v>2293</v>
      </c>
      <c r="AJ240" s="190" t="s">
        <v>2293</v>
      </c>
      <c r="AK240" s="190" t="s">
        <v>2293</v>
      </c>
    </row>
    <row r="241" spans="1:38" x14ac:dyDescent="0.2">
      <c r="A241" s="190">
        <v>802162</v>
      </c>
      <c r="B241" s="190" t="s">
        <v>257</v>
      </c>
      <c r="O241" s="190" t="s">
        <v>2293</v>
      </c>
      <c r="Y241" s="190" t="s">
        <v>2293</v>
      </c>
      <c r="AC241" s="190" t="s">
        <v>2293</v>
      </c>
      <c r="AD241" s="190" t="s">
        <v>2293</v>
      </c>
      <c r="AG241" s="190" t="s">
        <v>2293</v>
      </c>
      <c r="AH241" s="190" t="s">
        <v>2293</v>
      </c>
      <c r="AI241" s="190" t="s">
        <v>2293</v>
      </c>
      <c r="AJ241" s="190" t="s">
        <v>2293</v>
      </c>
      <c r="AK241" s="190" t="s">
        <v>2293</v>
      </c>
      <c r="AL241" s="190" t="s">
        <v>2293</v>
      </c>
    </row>
    <row r="242" spans="1:38" x14ac:dyDescent="0.2">
      <c r="A242" s="190">
        <v>802523</v>
      </c>
      <c r="B242" s="190" t="s">
        <v>257</v>
      </c>
      <c r="F242" s="190" t="s">
        <v>2293</v>
      </c>
      <c r="O242" s="190" t="s">
        <v>2293</v>
      </c>
      <c r="R242" s="190" t="s">
        <v>2293</v>
      </c>
      <c r="AC242" s="190" t="s">
        <v>2293</v>
      </c>
      <c r="AE242" s="190" t="s">
        <v>2293</v>
      </c>
      <c r="AH242" s="190" t="s">
        <v>2293</v>
      </c>
      <c r="AK242" s="190" t="s">
        <v>2293</v>
      </c>
    </row>
    <row r="243" spans="1:38" x14ac:dyDescent="0.2">
      <c r="A243" s="190">
        <v>802534</v>
      </c>
      <c r="B243" s="190" t="s">
        <v>257</v>
      </c>
      <c r="E243" s="190" t="s">
        <v>2293</v>
      </c>
      <c r="O243" s="190" t="s">
        <v>2293</v>
      </c>
      <c r="V243" s="190" t="s">
        <v>2293</v>
      </c>
      <c r="AC243" s="190" t="s">
        <v>2293</v>
      </c>
      <c r="AH243" s="190" t="s">
        <v>2293</v>
      </c>
      <c r="AI243" s="190" t="s">
        <v>2293</v>
      </c>
      <c r="AK243" s="190" t="s">
        <v>2293</v>
      </c>
      <c r="AL243" s="190" t="s">
        <v>2293</v>
      </c>
    </row>
    <row r="244" spans="1:38" x14ac:dyDescent="0.2">
      <c r="A244" s="190">
        <v>804648</v>
      </c>
      <c r="B244" s="190" t="s">
        <v>257</v>
      </c>
      <c r="K244" s="190" t="s">
        <v>2293</v>
      </c>
      <c r="N244" s="190" t="s">
        <v>2293</v>
      </c>
      <c r="O244" s="190" t="s">
        <v>2293</v>
      </c>
      <c r="R244" s="190" t="s">
        <v>2293</v>
      </c>
      <c r="AC244" s="190" t="s">
        <v>2293</v>
      </c>
      <c r="AH244" s="190" t="s">
        <v>2293</v>
      </c>
      <c r="AK244" s="190" t="s">
        <v>2293</v>
      </c>
    </row>
    <row r="245" spans="1:38" x14ac:dyDescent="0.2">
      <c r="A245" s="190">
        <v>804881</v>
      </c>
      <c r="B245" s="190" t="s">
        <v>257</v>
      </c>
      <c r="N245" s="190" t="s">
        <v>2293</v>
      </c>
      <c r="O245" s="190" t="s">
        <v>2293</v>
      </c>
      <c r="Y245" s="190" t="s">
        <v>2293</v>
      </c>
      <c r="AC245" s="190" t="s">
        <v>2293</v>
      </c>
      <c r="AD245" s="190" t="s">
        <v>2293</v>
      </c>
      <c r="AE245" s="190" t="s">
        <v>2293</v>
      </c>
      <c r="AH245" s="190" t="s">
        <v>2293</v>
      </c>
      <c r="AI245" s="190" t="s">
        <v>2293</v>
      </c>
      <c r="AK245" s="190" t="s">
        <v>2293</v>
      </c>
      <c r="AL245" s="190" t="s">
        <v>2293</v>
      </c>
    </row>
    <row r="246" spans="1:38" x14ac:dyDescent="0.2">
      <c r="A246" s="190">
        <v>805221</v>
      </c>
      <c r="B246" s="190" t="s">
        <v>257</v>
      </c>
      <c r="J246" s="190" t="s">
        <v>2293</v>
      </c>
      <c r="K246" s="190" t="s">
        <v>2293</v>
      </c>
      <c r="L246" s="190" t="s">
        <v>2293</v>
      </c>
      <c r="O246" s="190" t="s">
        <v>2293</v>
      </c>
      <c r="AC246" s="190" t="s">
        <v>2293</v>
      </c>
      <c r="AD246" s="190" t="s">
        <v>2293</v>
      </c>
      <c r="AE246" s="190" t="s">
        <v>2293</v>
      </c>
      <c r="AH246" s="190" t="s">
        <v>2293</v>
      </c>
      <c r="AK246" s="190" t="s">
        <v>2293</v>
      </c>
    </row>
    <row r="247" spans="1:38" x14ac:dyDescent="0.2">
      <c r="A247" s="190">
        <v>805287</v>
      </c>
      <c r="B247" s="190" t="s">
        <v>257</v>
      </c>
      <c r="D247" s="190" t="s">
        <v>2293</v>
      </c>
      <c r="O247" s="190" t="s">
        <v>2293</v>
      </c>
      <c r="X247" s="190" t="s">
        <v>2293</v>
      </c>
      <c r="AA247" s="190" t="s">
        <v>2293</v>
      </c>
      <c r="AC247" s="190" t="s">
        <v>2293</v>
      </c>
    </row>
    <row r="248" spans="1:38" x14ac:dyDescent="0.2">
      <c r="A248" s="190">
        <v>805354</v>
      </c>
      <c r="B248" s="190" t="s">
        <v>257</v>
      </c>
      <c r="O248" s="190" t="s">
        <v>2293</v>
      </c>
      <c r="R248" s="190" t="s">
        <v>2293</v>
      </c>
      <c r="AF248" s="190" t="s">
        <v>2293</v>
      </c>
      <c r="AG248" s="190" t="s">
        <v>2293</v>
      </c>
      <c r="AL248" s="190" t="s">
        <v>2293</v>
      </c>
    </row>
    <row r="249" spans="1:38" x14ac:dyDescent="0.2">
      <c r="A249" s="190">
        <v>805428</v>
      </c>
      <c r="B249" s="190" t="s">
        <v>257</v>
      </c>
      <c r="O249" s="190" t="s">
        <v>2293</v>
      </c>
      <c r="Y249" s="190" t="s">
        <v>2293</v>
      </c>
      <c r="AE249" s="190" t="s">
        <v>2293</v>
      </c>
      <c r="AH249" s="190" t="s">
        <v>2293</v>
      </c>
      <c r="AK249" s="190" t="s">
        <v>2293</v>
      </c>
    </row>
    <row r="250" spans="1:38" x14ac:dyDescent="0.2">
      <c r="A250" s="190">
        <v>805862</v>
      </c>
      <c r="B250" s="190" t="s">
        <v>257</v>
      </c>
      <c r="J250" s="190" t="s">
        <v>2293</v>
      </c>
      <c r="M250" s="190" t="s">
        <v>2293</v>
      </c>
      <c r="O250" s="190" t="s">
        <v>2293</v>
      </c>
      <c r="Q250" s="190" t="s">
        <v>2293</v>
      </c>
      <c r="AC250" s="190" t="s">
        <v>2293</v>
      </c>
      <c r="AD250" s="190" t="s">
        <v>2293</v>
      </c>
      <c r="AH250" s="190" t="s">
        <v>2293</v>
      </c>
      <c r="AK250" s="190" t="s">
        <v>2293</v>
      </c>
    </row>
    <row r="251" spans="1:38" x14ac:dyDescent="0.2">
      <c r="A251" s="190">
        <v>806194</v>
      </c>
      <c r="B251" s="190" t="s">
        <v>257</v>
      </c>
      <c r="H251" s="190" t="s">
        <v>2293</v>
      </c>
      <c r="N251" s="190" t="s">
        <v>2293</v>
      </c>
      <c r="O251" s="190" t="s">
        <v>2293</v>
      </c>
      <c r="Z251" s="190" t="s">
        <v>2293</v>
      </c>
      <c r="AK251" s="190" t="s">
        <v>2293</v>
      </c>
    </row>
    <row r="252" spans="1:38" x14ac:dyDescent="0.2">
      <c r="A252" s="190">
        <v>806250</v>
      </c>
      <c r="B252" s="190" t="s">
        <v>257</v>
      </c>
      <c r="P252" s="190" t="s">
        <v>2293</v>
      </c>
      <c r="T252" s="190" t="s">
        <v>2293</v>
      </c>
      <c r="W252" s="190" t="s">
        <v>2293</v>
      </c>
      <c r="AC252" s="190" t="s">
        <v>2293</v>
      </c>
      <c r="AF252" s="190" t="s">
        <v>2293</v>
      </c>
    </row>
    <row r="253" spans="1:38" x14ac:dyDescent="0.2">
      <c r="A253" s="190">
        <v>806282</v>
      </c>
      <c r="B253" s="190" t="s">
        <v>257</v>
      </c>
      <c r="K253" s="190" t="s">
        <v>2293</v>
      </c>
      <c r="O253" s="190" t="s">
        <v>2293</v>
      </c>
      <c r="R253" s="190" t="s">
        <v>2293</v>
      </c>
      <c r="AC253" s="190" t="s">
        <v>2293</v>
      </c>
      <c r="AH253" s="190" t="s">
        <v>2293</v>
      </c>
      <c r="AK253" s="190" t="s">
        <v>2293</v>
      </c>
    </row>
    <row r="254" spans="1:38" x14ac:dyDescent="0.2">
      <c r="A254" s="190">
        <v>806409</v>
      </c>
      <c r="B254" s="190" t="s">
        <v>257</v>
      </c>
      <c r="K254" s="190" t="s">
        <v>2293</v>
      </c>
      <c r="O254" s="190" t="s">
        <v>2293</v>
      </c>
      <c r="R254" s="190" t="s">
        <v>2293</v>
      </c>
      <c r="V254" s="190" t="s">
        <v>2293</v>
      </c>
      <c r="AD254" s="190" t="s">
        <v>2293</v>
      </c>
      <c r="AE254" s="190" t="s">
        <v>2293</v>
      </c>
      <c r="AG254" s="190" t="s">
        <v>2293</v>
      </c>
      <c r="AH254" s="190" t="s">
        <v>2293</v>
      </c>
      <c r="AK254" s="190" t="s">
        <v>2293</v>
      </c>
    </row>
    <row r="255" spans="1:38" x14ac:dyDescent="0.2">
      <c r="A255" s="190">
        <v>806428</v>
      </c>
      <c r="B255" s="190" t="s">
        <v>257</v>
      </c>
      <c r="K255" s="190" t="s">
        <v>2293</v>
      </c>
      <c r="O255" s="190" t="s">
        <v>2293</v>
      </c>
      <c r="AC255" s="190" t="s">
        <v>2293</v>
      </c>
      <c r="AD255" s="190" t="s">
        <v>2293</v>
      </c>
      <c r="AE255" s="190" t="s">
        <v>2293</v>
      </c>
      <c r="AH255" s="190" t="s">
        <v>2293</v>
      </c>
      <c r="AK255" s="190" t="s">
        <v>2293</v>
      </c>
    </row>
    <row r="256" spans="1:38" x14ac:dyDescent="0.2">
      <c r="A256" s="190">
        <v>808062</v>
      </c>
      <c r="B256" s="190" t="s">
        <v>257</v>
      </c>
      <c r="O256" s="190" t="s">
        <v>2293</v>
      </c>
      <c r="AC256" s="190" t="s">
        <v>2293</v>
      </c>
      <c r="AE256" s="190" t="s">
        <v>2293</v>
      </c>
      <c r="AH256" s="190" t="s">
        <v>2293</v>
      </c>
      <c r="AK256" s="190" t="s">
        <v>2293</v>
      </c>
    </row>
    <row r="257" spans="1:38" x14ac:dyDescent="0.2">
      <c r="A257" s="190">
        <v>808342</v>
      </c>
      <c r="B257" s="190" t="s">
        <v>257</v>
      </c>
      <c r="O257" s="190" t="s">
        <v>2293</v>
      </c>
      <c r="Y257" s="190" t="s">
        <v>2293</v>
      </c>
      <c r="AC257" s="190" t="s">
        <v>2293</v>
      </c>
      <c r="AH257" s="190" t="s">
        <v>2293</v>
      </c>
      <c r="AJ257" s="190" t="s">
        <v>2293</v>
      </c>
      <c r="AK257" s="190" t="s">
        <v>2293</v>
      </c>
    </row>
    <row r="258" spans="1:38" x14ac:dyDescent="0.2">
      <c r="A258" s="190">
        <v>800117</v>
      </c>
      <c r="B258" s="190" t="s">
        <v>257</v>
      </c>
      <c r="O258" s="190" t="s">
        <v>134</v>
      </c>
      <c r="Q258" s="190" t="s">
        <v>134</v>
      </c>
      <c r="X258" s="190" t="s">
        <v>136</v>
      </c>
      <c r="Y258" s="190" t="s">
        <v>136</v>
      </c>
      <c r="AA258" s="190" t="s">
        <v>136</v>
      </c>
      <c r="AB258" s="190" t="s">
        <v>136</v>
      </c>
      <c r="AC258" s="190" t="s">
        <v>136</v>
      </c>
      <c r="AD258" s="190" t="s">
        <v>136</v>
      </c>
      <c r="AF258" s="190" t="s">
        <v>136</v>
      </c>
      <c r="AG258" s="190" t="s">
        <v>135</v>
      </c>
      <c r="AH258" s="190" t="s">
        <v>135</v>
      </c>
      <c r="AI258" s="190" t="s">
        <v>135</v>
      </c>
      <c r="AJ258" s="190" t="s">
        <v>135</v>
      </c>
      <c r="AK258" s="190" t="s">
        <v>135</v>
      </c>
      <c r="AL258" s="190" t="s">
        <v>135</v>
      </c>
    </row>
    <row r="259" spans="1:38" x14ac:dyDescent="0.2">
      <c r="A259" s="190">
        <v>800251</v>
      </c>
      <c r="B259" s="190" t="s">
        <v>257</v>
      </c>
      <c r="O259" s="190" t="s">
        <v>135</v>
      </c>
      <c r="R259" s="190" t="s">
        <v>134</v>
      </c>
      <c r="AH259" s="190" t="s">
        <v>136</v>
      </c>
      <c r="AI259" s="190" t="s">
        <v>134</v>
      </c>
      <c r="AJ259" s="190" t="s">
        <v>134</v>
      </c>
      <c r="AK259" s="190" t="s">
        <v>136</v>
      </c>
      <c r="AL259" s="190" t="s">
        <v>136</v>
      </c>
    </row>
    <row r="260" spans="1:38" x14ac:dyDescent="0.2">
      <c r="A260" s="190">
        <v>800460</v>
      </c>
      <c r="B260" s="190" t="s">
        <v>257</v>
      </c>
      <c r="L260" s="190" t="s">
        <v>134</v>
      </c>
      <c r="O260" s="190" t="s">
        <v>135</v>
      </c>
      <c r="S260" s="190" t="s">
        <v>134</v>
      </c>
      <c r="Y260" s="190" t="s">
        <v>135</v>
      </c>
      <c r="AA260" s="190" t="s">
        <v>135</v>
      </c>
      <c r="AB260" s="190" t="s">
        <v>135</v>
      </c>
      <c r="AC260" s="190" t="s">
        <v>135</v>
      </c>
      <c r="AD260" s="190" t="s">
        <v>135</v>
      </c>
      <c r="AF260" s="190" t="s">
        <v>135</v>
      </c>
      <c r="AG260" s="190" t="s">
        <v>135</v>
      </c>
      <c r="AH260" s="190" t="s">
        <v>135</v>
      </c>
      <c r="AI260" s="190" t="s">
        <v>135</v>
      </c>
      <c r="AJ260" s="190" t="s">
        <v>135</v>
      </c>
      <c r="AL260" s="190" t="s">
        <v>135</v>
      </c>
    </row>
    <row r="261" spans="1:38" x14ac:dyDescent="0.2">
      <c r="A261" s="190">
        <v>800472</v>
      </c>
      <c r="B261" s="190" t="s">
        <v>257</v>
      </c>
      <c r="O261" s="190" t="s">
        <v>135</v>
      </c>
      <c r="R261" s="190" t="s">
        <v>136</v>
      </c>
      <c r="Z261" s="190" t="s">
        <v>135</v>
      </c>
      <c r="AC261" s="190" t="s">
        <v>136</v>
      </c>
      <c r="AH261" s="190" t="s">
        <v>136</v>
      </c>
      <c r="AJ261" s="190" t="s">
        <v>134</v>
      </c>
      <c r="AK261" s="190" t="s">
        <v>136</v>
      </c>
    </row>
    <row r="262" spans="1:38" x14ac:dyDescent="0.2">
      <c r="A262" s="190">
        <v>800486</v>
      </c>
      <c r="B262" s="190" t="s">
        <v>257</v>
      </c>
      <c r="F262" s="190" t="s">
        <v>134</v>
      </c>
      <c r="K262" s="190" t="s">
        <v>134</v>
      </c>
      <c r="W262" s="190" t="s">
        <v>135</v>
      </c>
      <c r="AA262" s="190" t="s">
        <v>134</v>
      </c>
      <c r="AC262" s="190" t="s">
        <v>134</v>
      </c>
      <c r="AF262" s="190" t="s">
        <v>134</v>
      </c>
      <c r="AG262" s="190" t="s">
        <v>134</v>
      </c>
      <c r="AH262" s="190" t="s">
        <v>134</v>
      </c>
      <c r="AJ262" s="190" t="s">
        <v>134</v>
      </c>
      <c r="AK262" s="190" t="s">
        <v>134</v>
      </c>
      <c r="AL262" s="190" t="s">
        <v>134</v>
      </c>
    </row>
    <row r="263" spans="1:38" x14ac:dyDescent="0.2">
      <c r="A263" s="190">
        <v>800499</v>
      </c>
      <c r="B263" s="190" t="s">
        <v>257</v>
      </c>
      <c r="F263" s="190" t="s">
        <v>134</v>
      </c>
      <c r="K263" s="190" t="s">
        <v>134</v>
      </c>
      <c r="O263" s="190" t="s">
        <v>135</v>
      </c>
      <c r="R263" s="190" t="s">
        <v>136</v>
      </c>
      <c r="AB263" s="190" t="s">
        <v>135</v>
      </c>
      <c r="AC263" s="190" t="s">
        <v>135</v>
      </c>
      <c r="AD263" s="190" t="s">
        <v>136</v>
      </c>
      <c r="AF263" s="190" t="s">
        <v>135</v>
      </c>
      <c r="AG263" s="190" t="s">
        <v>135</v>
      </c>
      <c r="AH263" s="190" t="s">
        <v>136</v>
      </c>
      <c r="AI263" s="190" t="s">
        <v>135</v>
      </c>
      <c r="AJ263" s="190" t="s">
        <v>136</v>
      </c>
      <c r="AK263" s="190" t="s">
        <v>135</v>
      </c>
      <c r="AL263" s="190" t="s">
        <v>135</v>
      </c>
    </row>
    <row r="264" spans="1:38" x14ac:dyDescent="0.2">
      <c r="A264" s="190">
        <v>800625</v>
      </c>
      <c r="B264" s="190" t="s">
        <v>257</v>
      </c>
      <c r="E264" s="190" t="s">
        <v>134</v>
      </c>
      <c r="K264" s="190" t="s">
        <v>134</v>
      </c>
      <c r="R264" s="190" t="s">
        <v>134</v>
      </c>
      <c r="V264" s="190" t="s">
        <v>134</v>
      </c>
      <c r="AA264" s="190" t="s">
        <v>135</v>
      </c>
      <c r="AB264" s="190" t="s">
        <v>135</v>
      </c>
      <c r="AC264" s="190" t="s">
        <v>135</v>
      </c>
      <c r="AD264" s="190" t="s">
        <v>135</v>
      </c>
      <c r="AE264" s="190" t="s">
        <v>135</v>
      </c>
      <c r="AF264" s="190" t="s">
        <v>135</v>
      </c>
      <c r="AG264" s="190" t="s">
        <v>135</v>
      </c>
      <c r="AH264" s="190" t="s">
        <v>135</v>
      </c>
      <c r="AI264" s="190" t="s">
        <v>135</v>
      </c>
      <c r="AJ264" s="190" t="s">
        <v>135</v>
      </c>
      <c r="AK264" s="190" t="s">
        <v>135</v>
      </c>
      <c r="AL264" s="190" t="s">
        <v>135</v>
      </c>
    </row>
    <row r="265" spans="1:38" x14ac:dyDescent="0.2">
      <c r="A265" s="190">
        <v>800644</v>
      </c>
      <c r="B265" s="190" t="s">
        <v>257</v>
      </c>
      <c r="G265" s="190" t="s">
        <v>134</v>
      </c>
      <c r="L265" s="190" t="s">
        <v>134</v>
      </c>
      <c r="O265" s="190" t="s">
        <v>134</v>
      </c>
      <c r="R265" s="190" t="s">
        <v>134</v>
      </c>
      <c r="AA265" s="190" t="s">
        <v>135</v>
      </c>
      <c r="AB265" s="190" t="s">
        <v>135</v>
      </c>
      <c r="AC265" s="190" t="s">
        <v>135</v>
      </c>
      <c r="AD265" s="190" t="s">
        <v>135</v>
      </c>
      <c r="AE265" s="190" t="s">
        <v>135</v>
      </c>
      <c r="AF265" s="190" t="s">
        <v>135</v>
      </c>
      <c r="AG265" s="190" t="s">
        <v>135</v>
      </c>
      <c r="AH265" s="190" t="s">
        <v>135</v>
      </c>
      <c r="AI265" s="190" t="s">
        <v>135</v>
      </c>
      <c r="AJ265" s="190" t="s">
        <v>135</v>
      </c>
      <c r="AK265" s="190" t="s">
        <v>135</v>
      </c>
      <c r="AL265" s="190" t="s">
        <v>135</v>
      </c>
    </row>
    <row r="266" spans="1:38" x14ac:dyDescent="0.2">
      <c r="A266" s="190">
        <v>800826</v>
      </c>
      <c r="B266" s="190" t="s">
        <v>257</v>
      </c>
      <c r="O266" s="190" t="s">
        <v>135</v>
      </c>
      <c r="V266" s="190" t="s">
        <v>134</v>
      </c>
      <c r="AC266" s="190" t="s">
        <v>134</v>
      </c>
      <c r="AG266" s="190" t="s">
        <v>134</v>
      </c>
      <c r="AH266" s="190" t="s">
        <v>136</v>
      </c>
      <c r="AJ266" s="190" t="s">
        <v>134</v>
      </c>
      <c r="AK266" s="190" t="s">
        <v>135</v>
      </c>
      <c r="AL266" s="190" t="s">
        <v>134</v>
      </c>
    </row>
    <row r="267" spans="1:38" x14ac:dyDescent="0.2">
      <c r="A267" s="190">
        <v>800883</v>
      </c>
      <c r="B267" s="190" t="s">
        <v>257</v>
      </c>
      <c r="K267" s="190" t="s">
        <v>134</v>
      </c>
      <c r="R267" s="190" t="s">
        <v>134</v>
      </c>
      <c r="AC267" s="190" t="s">
        <v>135</v>
      </c>
      <c r="AD267" s="190" t="s">
        <v>134</v>
      </c>
      <c r="AH267" s="190" t="s">
        <v>135</v>
      </c>
      <c r="AJ267" s="190" t="s">
        <v>135</v>
      </c>
      <c r="AK267" s="190" t="s">
        <v>135</v>
      </c>
    </row>
    <row r="268" spans="1:38" x14ac:dyDescent="0.2">
      <c r="A268" s="190">
        <v>800910</v>
      </c>
      <c r="B268" s="190" t="s">
        <v>257</v>
      </c>
      <c r="K268" s="190" t="s">
        <v>134</v>
      </c>
      <c r="Q268" s="190" t="s">
        <v>136</v>
      </c>
      <c r="Y268" s="190" t="s">
        <v>134</v>
      </c>
      <c r="AD268" s="190" t="s">
        <v>134</v>
      </c>
      <c r="AE268" s="190" t="s">
        <v>136</v>
      </c>
      <c r="AL268" s="190" t="s">
        <v>134</v>
      </c>
    </row>
    <row r="269" spans="1:38" x14ac:dyDescent="0.2">
      <c r="A269" s="190">
        <v>800911</v>
      </c>
      <c r="B269" s="190" t="s">
        <v>257</v>
      </c>
      <c r="O269" s="190" t="s">
        <v>134</v>
      </c>
      <c r="AA269" s="190" t="s">
        <v>134</v>
      </c>
      <c r="AC269" s="190" t="s">
        <v>135</v>
      </c>
      <c r="AD269" s="190" t="s">
        <v>136</v>
      </c>
      <c r="AH269" s="190" t="s">
        <v>134</v>
      </c>
      <c r="AK269" s="190" t="s">
        <v>136</v>
      </c>
    </row>
    <row r="270" spans="1:38" x14ac:dyDescent="0.2">
      <c r="A270" s="190">
        <v>801015</v>
      </c>
      <c r="B270" s="190" t="s">
        <v>257</v>
      </c>
      <c r="F270" s="190" t="s">
        <v>134</v>
      </c>
      <c r="L270" s="190" t="s">
        <v>136</v>
      </c>
      <c r="O270" s="190" t="s">
        <v>135</v>
      </c>
      <c r="Y270" s="190" t="s">
        <v>134</v>
      </c>
      <c r="AA270" s="190" t="s">
        <v>136</v>
      </c>
      <c r="AB270" s="190" t="s">
        <v>135</v>
      </c>
      <c r="AC270" s="190" t="s">
        <v>135</v>
      </c>
      <c r="AD270" s="190" t="s">
        <v>135</v>
      </c>
      <c r="AE270" s="190" t="s">
        <v>135</v>
      </c>
      <c r="AH270" s="190" t="s">
        <v>135</v>
      </c>
      <c r="AI270" s="190" t="s">
        <v>135</v>
      </c>
      <c r="AJ270" s="190" t="s">
        <v>135</v>
      </c>
      <c r="AK270" s="190" t="s">
        <v>135</v>
      </c>
      <c r="AL270" s="190" t="s">
        <v>135</v>
      </c>
    </row>
    <row r="271" spans="1:38" x14ac:dyDescent="0.2">
      <c r="A271" s="190">
        <v>801052</v>
      </c>
      <c r="B271" s="190" t="s">
        <v>257</v>
      </c>
      <c r="P271" s="190" t="s">
        <v>136</v>
      </c>
      <c r="R271" s="190" t="s">
        <v>134</v>
      </c>
      <c r="AA271" s="190" t="s">
        <v>135</v>
      </c>
      <c r="AB271" s="190" t="s">
        <v>136</v>
      </c>
      <c r="AC271" s="190" t="s">
        <v>135</v>
      </c>
      <c r="AD271" s="190" t="s">
        <v>135</v>
      </c>
      <c r="AF271" s="190" t="s">
        <v>135</v>
      </c>
      <c r="AH271" s="190" t="s">
        <v>135</v>
      </c>
      <c r="AJ271" s="190" t="s">
        <v>135</v>
      </c>
      <c r="AK271" s="190" t="s">
        <v>134</v>
      </c>
      <c r="AL271" s="190" t="s">
        <v>134</v>
      </c>
    </row>
    <row r="272" spans="1:38" x14ac:dyDescent="0.2">
      <c r="A272" s="190">
        <v>801196</v>
      </c>
      <c r="B272" s="190" t="s">
        <v>257</v>
      </c>
      <c r="H272" s="190" t="s">
        <v>134</v>
      </c>
      <c r="N272" s="190" t="s">
        <v>136</v>
      </c>
      <c r="O272" s="190" t="s">
        <v>134</v>
      </c>
      <c r="Z272" s="190" t="s">
        <v>136</v>
      </c>
      <c r="AA272" s="190" t="s">
        <v>136</v>
      </c>
      <c r="AB272" s="190" t="s">
        <v>136</v>
      </c>
      <c r="AC272" s="190" t="s">
        <v>135</v>
      </c>
      <c r="AE272" s="190" t="s">
        <v>136</v>
      </c>
      <c r="AH272" s="190" t="s">
        <v>135</v>
      </c>
      <c r="AJ272" s="190" t="s">
        <v>135</v>
      </c>
      <c r="AK272" s="190" t="s">
        <v>135</v>
      </c>
      <c r="AL272" s="190" t="s">
        <v>135</v>
      </c>
    </row>
    <row r="273" spans="1:38" x14ac:dyDescent="0.2">
      <c r="A273" s="190">
        <v>801389</v>
      </c>
      <c r="B273" s="190" t="s">
        <v>257</v>
      </c>
      <c r="E273" s="190" t="s">
        <v>134</v>
      </c>
      <c r="AE273" s="190" t="s">
        <v>134</v>
      </c>
      <c r="AH273" s="190" t="s">
        <v>136</v>
      </c>
      <c r="AJ273" s="190" t="s">
        <v>136</v>
      </c>
      <c r="AK273" s="190" t="s">
        <v>135</v>
      </c>
    </row>
    <row r="274" spans="1:38" x14ac:dyDescent="0.2">
      <c r="A274" s="190">
        <v>801465</v>
      </c>
      <c r="B274" s="190" t="s">
        <v>257</v>
      </c>
      <c r="K274" s="190" t="s">
        <v>134</v>
      </c>
      <c r="R274" s="190" t="s">
        <v>134</v>
      </c>
      <c r="AC274" s="190" t="s">
        <v>135</v>
      </c>
      <c r="AF274" s="190" t="s">
        <v>135</v>
      </c>
      <c r="AG274" s="190" t="s">
        <v>136</v>
      </c>
      <c r="AH274" s="190" t="s">
        <v>135</v>
      </c>
      <c r="AK274" s="190" t="s">
        <v>135</v>
      </c>
    </row>
    <row r="275" spans="1:38" x14ac:dyDescent="0.2">
      <c r="A275" s="190">
        <v>801493</v>
      </c>
      <c r="B275" s="190" t="s">
        <v>257</v>
      </c>
      <c r="R275" s="190" t="s">
        <v>136</v>
      </c>
      <c r="V275" s="190" t="s">
        <v>135</v>
      </c>
      <c r="W275" s="190" t="s">
        <v>135</v>
      </c>
      <c r="Y275" s="190" t="s">
        <v>134</v>
      </c>
      <c r="AB275" s="190" t="s">
        <v>134</v>
      </c>
      <c r="AC275" s="190" t="s">
        <v>135</v>
      </c>
      <c r="AE275" s="190" t="s">
        <v>135</v>
      </c>
      <c r="AF275" s="190" t="s">
        <v>135</v>
      </c>
      <c r="AG275" s="190" t="s">
        <v>135</v>
      </c>
      <c r="AH275" s="190" t="s">
        <v>135</v>
      </c>
      <c r="AI275" s="190" t="s">
        <v>135</v>
      </c>
      <c r="AJ275" s="190" t="s">
        <v>135</v>
      </c>
      <c r="AK275" s="190" t="s">
        <v>135</v>
      </c>
      <c r="AL275" s="190" t="s">
        <v>135</v>
      </c>
    </row>
    <row r="276" spans="1:38" x14ac:dyDescent="0.2">
      <c r="A276" s="190">
        <v>801503</v>
      </c>
      <c r="B276" s="190" t="s">
        <v>257</v>
      </c>
      <c r="AB276" s="190" t="s">
        <v>135</v>
      </c>
      <c r="AD276" s="190" t="s">
        <v>135</v>
      </c>
      <c r="AH276" s="190" t="s">
        <v>135</v>
      </c>
      <c r="AI276" s="190" t="s">
        <v>136</v>
      </c>
      <c r="AJ276" s="190" t="s">
        <v>135</v>
      </c>
      <c r="AL276" s="190" t="s">
        <v>135</v>
      </c>
    </row>
    <row r="277" spans="1:38" x14ac:dyDescent="0.2">
      <c r="A277" s="190">
        <v>801707</v>
      </c>
      <c r="B277" s="190" t="s">
        <v>257</v>
      </c>
      <c r="Q277" s="190" t="s">
        <v>134</v>
      </c>
      <c r="W277" s="190" t="s">
        <v>134</v>
      </c>
      <c r="AA277" s="190" t="s">
        <v>136</v>
      </c>
      <c r="AB277" s="190" t="s">
        <v>136</v>
      </c>
      <c r="AC277" s="190" t="s">
        <v>136</v>
      </c>
      <c r="AD277" s="190" t="s">
        <v>136</v>
      </c>
      <c r="AE277" s="190" t="s">
        <v>136</v>
      </c>
      <c r="AF277" s="190" t="s">
        <v>136</v>
      </c>
      <c r="AG277" s="190" t="s">
        <v>135</v>
      </c>
      <c r="AH277" s="190" t="s">
        <v>135</v>
      </c>
      <c r="AI277" s="190" t="s">
        <v>135</v>
      </c>
      <c r="AJ277" s="190" t="s">
        <v>135</v>
      </c>
      <c r="AK277" s="190" t="s">
        <v>135</v>
      </c>
      <c r="AL277" s="190" t="s">
        <v>135</v>
      </c>
    </row>
    <row r="278" spans="1:38" x14ac:dyDescent="0.2">
      <c r="A278" s="190">
        <v>801779</v>
      </c>
      <c r="B278" s="190" t="s">
        <v>257</v>
      </c>
      <c r="E278" s="190" t="s">
        <v>134</v>
      </c>
      <c r="J278" s="190" t="s">
        <v>135</v>
      </c>
      <c r="R278" s="190" t="s">
        <v>134</v>
      </c>
      <c r="AC278" s="190" t="s">
        <v>136</v>
      </c>
      <c r="AH278" s="190" t="s">
        <v>135</v>
      </c>
      <c r="AI278" s="190" t="s">
        <v>134</v>
      </c>
      <c r="AK278" s="190" t="s">
        <v>136</v>
      </c>
      <c r="AL278" s="190" t="s">
        <v>136</v>
      </c>
    </row>
    <row r="279" spans="1:38" x14ac:dyDescent="0.2">
      <c r="A279" s="190">
        <v>801915</v>
      </c>
      <c r="B279" s="190" t="s">
        <v>257</v>
      </c>
      <c r="R279" s="190" t="s">
        <v>134</v>
      </c>
      <c r="AC279" s="190" t="s">
        <v>134</v>
      </c>
      <c r="AG279" s="190" t="s">
        <v>134</v>
      </c>
      <c r="AH279" s="190" t="s">
        <v>134</v>
      </c>
      <c r="AJ279" s="190" t="s">
        <v>134</v>
      </c>
    </row>
    <row r="280" spans="1:38" x14ac:dyDescent="0.2">
      <c r="A280" s="190">
        <v>801999</v>
      </c>
      <c r="B280" s="190" t="s">
        <v>257</v>
      </c>
      <c r="M280" s="190" t="s">
        <v>134</v>
      </c>
      <c r="V280" s="190" t="s">
        <v>135</v>
      </c>
      <c r="AA280" s="190" t="s">
        <v>136</v>
      </c>
      <c r="AC280" s="190" t="s">
        <v>136</v>
      </c>
      <c r="AD280" s="190" t="s">
        <v>135</v>
      </c>
      <c r="AE280" s="190" t="s">
        <v>135</v>
      </c>
      <c r="AF280" s="190" t="s">
        <v>135</v>
      </c>
      <c r="AG280" s="190" t="s">
        <v>135</v>
      </c>
      <c r="AH280" s="190" t="s">
        <v>135</v>
      </c>
      <c r="AI280" s="190" t="s">
        <v>135</v>
      </c>
      <c r="AJ280" s="190" t="s">
        <v>135</v>
      </c>
      <c r="AK280" s="190" t="s">
        <v>135</v>
      </c>
      <c r="AL280" s="190" t="s">
        <v>135</v>
      </c>
    </row>
    <row r="281" spans="1:38" x14ac:dyDescent="0.2">
      <c r="A281" s="190">
        <v>802117</v>
      </c>
      <c r="B281" s="190" t="s">
        <v>257</v>
      </c>
      <c r="P281" s="190" t="s">
        <v>134</v>
      </c>
      <c r="R281" s="190" t="s">
        <v>134</v>
      </c>
      <c r="V281" s="190" t="s">
        <v>134</v>
      </c>
      <c r="AA281" s="190" t="s">
        <v>135</v>
      </c>
      <c r="AC281" s="190" t="s">
        <v>135</v>
      </c>
      <c r="AG281" s="190" t="s">
        <v>135</v>
      </c>
      <c r="AH281" s="190" t="s">
        <v>135</v>
      </c>
      <c r="AI281" s="190" t="s">
        <v>135</v>
      </c>
      <c r="AJ281" s="190" t="s">
        <v>135</v>
      </c>
      <c r="AK281" s="190" t="s">
        <v>135</v>
      </c>
      <c r="AL281" s="190" t="s">
        <v>135</v>
      </c>
    </row>
    <row r="282" spans="1:38" x14ac:dyDescent="0.2">
      <c r="A282" s="190">
        <v>802128</v>
      </c>
      <c r="B282" s="190" t="s">
        <v>257</v>
      </c>
      <c r="K282" s="190" t="s">
        <v>134</v>
      </c>
      <c r="O282" s="190" t="s">
        <v>134</v>
      </c>
      <c r="Q282" s="190" t="s">
        <v>134</v>
      </c>
      <c r="R282" s="190" t="s">
        <v>134</v>
      </c>
      <c r="AC282" s="190" t="s">
        <v>135</v>
      </c>
      <c r="AG282" s="190" t="s">
        <v>136</v>
      </c>
      <c r="AH282" s="190" t="s">
        <v>136</v>
      </c>
      <c r="AI282" s="190" t="s">
        <v>136</v>
      </c>
      <c r="AJ282" s="190" t="s">
        <v>136</v>
      </c>
      <c r="AK282" s="190" t="s">
        <v>135</v>
      </c>
      <c r="AL282" s="190" t="s">
        <v>136</v>
      </c>
    </row>
    <row r="283" spans="1:38" x14ac:dyDescent="0.2">
      <c r="A283" s="190">
        <v>802135</v>
      </c>
      <c r="B283" s="190" t="s">
        <v>257</v>
      </c>
      <c r="N283" s="190" t="s">
        <v>134</v>
      </c>
      <c r="X283" s="190" t="s">
        <v>136</v>
      </c>
      <c r="Z283" s="190" t="s">
        <v>136</v>
      </c>
      <c r="AB283" s="190" t="s">
        <v>136</v>
      </c>
      <c r="AG283" s="190" t="s">
        <v>135</v>
      </c>
      <c r="AH283" s="190" t="s">
        <v>135</v>
      </c>
      <c r="AI283" s="190" t="s">
        <v>135</v>
      </c>
      <c r="AJ283" s="190" t="s">
        <v>135</v>
      </c>
      <c r="AK283" s="190" t="s">
        <v>135</v>
      </c>
      <c r="AL283" s="190" t="s">
        <v>135</v>
      </c>
    </row>
    <row r="284" spans="1:38" x14ac:dyDescent="0.2">
      <c r="A284" s="190">
        <v>802156</v>
      </c>
      <c r="B284" s="190" t="s">
        <v>257</v>
      </c>
      <c r="V284" s="190" t="s">
        <v>134</v>
      </c>
      <c r="AA284" s="190" t="s">
        <v>136</v>
      </c>
      <c r="AC284" s="190" t="s">
        <v>136</v>
      </c>
      <c r="AG284" s="190" t="s">
        <v>135</v>
      </c>
      <c r="AH284" s="190" t="s">
        <v>135</v>
      </c>
      <c r="AI284" s="190" t="s">
        <v>135</v>
      </c>
      <c r="AJ284" s="190" t="s">
        <v>135</v>
      </c>
      <c r="AK284" s="190" t="s">
        <v>135</v>
      </c>
      <c r="AL284" s="190" t="s">
        <v>135</v>
      </c>
    </row>
    <row r="285" spans="1:38" x14ac:dyDescent="0.2">
      <c r="A285" s="190">
        <v>802199</v>
      </c>
      <c r="B285" s="190" t="s">
        <v>257</v>
      </c>
      <c r="K285" s="190" t="s">
        <v>134</v>
      </c>
      <c r="Y285" s="190" t="s">
        <v>136</v>
      </c>
      <c r="AB285" s="190" t="s">
        <v>134</v>
      </c>
      <c r="AC285" s="190" t="s">
        <v>134</v>
      </c>
      <c r="AD285" s="190" t="s">
        <v>134</v>
      </c>
      <c r="AH285" s="190" t="s">
        <v>134</v>
      </c>
      <c r="AK285" s="190" t="s">
        <v>136</v>
      </c>
      <c r="AL285" s="190" t="s">
        <v>134</v>
      </c>
    </row>
    <row r="286" spans="1:38" x14ac:dyDescent="0.2">
      <c r="A286" s="190">
        <v>802313</v>
      </c>
      <c r="B286" s="190" t="s">
        <v>257</v>
      </c>
      <c r="O286" s="190" t="s">
        <v>135</v>
      </c>
      <c r="AB286" s="190" t="s">
        <v>134</v>
      </c>
      <c r="AC286" s="190" t="s">
        <v>134</v>
      </c>
      <c r="AH286" s="190" t="s">
        <v>134</v>
      </c>
      <c r="AK286" s="190" t="s">
        <v>134</v>
      </c>
    </row>
    <row r="287" spans="1:38" x14ac:dyDescent="0.2">
      <c r="A287" s="190">
        <v>802323</v>
      </c>
      <c r="B287" s="190" t="s">
        <v>257</v>
      </c>
      <c r="O287" s="190" t="s">
        <v>136</v>
      </c>
      <c r="Y287" s="190" t="s">
        <v>134</v>
      </c>
      <c r="AC287" s="190" t="s">
        <v>134</v>
      </c>
      <c r="AD287" s="190" t="s">
        <v>134</v>
      </c>
      <c r="AK287" s="190" t="s">
        <v>135</v>
      </c>
    </row>
    <row r="288" spans="1:38" x14ac:dyDescent="0.2">
      <c r="A288" s="190">
        <v>802359</v>
      </c>
      <c r="B288" s="190" t="s">
        <v>257</v>
      </c>
      <c r="N288" s="190" t="s">
        <v>134</v>
      </c>
      <c r="O288" s="190" t="s">
        <v>135</v>
      </c>
      <c r="Z288" s="190" t="s">
        <v>134</v>
      </c>
      <c r="AA288" s="190" t="s">
        <v>135</v>
      </c>
      <c r="AB288" s="190" t="s">
        <v>135</v>
      </c>
      <c r="AC288" s="190" t="s">
        <v>135</v>
      </c>
      <c r="AD288" s="190" t="s">
        <v>135</v>
      </c>
      <c r="AE288" s="190" t="s">
        <v>135</v>
      </c>
      <c r="AF288" s="190" t="s">
        <v>135</v>
      </c>
      <c r="AG288" s="190" t="s">
        <v>135</v>
      </c>
      <c r="AH288" s="190" t="s">
        <v>135</v>
      </c>
      <c r="AI288" s="190" t="s">
        <v>135</v>
      </c>
      <c r="AJ288" s="190" t="s">
        <v>135</v>
      </c>
      <c r="AK288" s="190" t="s">
        <v>135</v>
      </c>
      <c r="AL288" s="190" t="s">
        <v>135</v>
      </c>
    </row>
    <row r="289" spans="1:38" x14ac:dyDescent="0.2">
      <c r="A289" s="190">
        <v>802592</v>
      </c>
      <c r="B289" s="190" t="s">
        <v>257</v>
      </c>
      <c r="D289" s="190" t="s">
        <v>134</v>
      </c>
      <c r="Q289" s="190" t="s">
        <v>134</v>
      </c>
      <c r="S289" s="190" t="s">
        <v>134</v>
      </c>
      <c r="Z289" s="190" t="s">
        <v>134</v>
      </c>
      <c r="AA289" s="190" t="s">
        <v>134</v>
      </c>
      <c r="AB289" s="190" t="s">
        <v>134</v>
      </c>
      <c r="AC289" s="190" t="s">
        <v>134</v>
      </c>
      <c r="AG289" s="190" t="s">
        <v>135</v>
      </c>
      <c r="AH289" s="190" t="s">
        <v>136</v>
      </c>
      <c r="AI289" s="190" t="s">
        <v>136</v>
      </c>
      <c r="AJ289" s="190" t="s">
        <v>136</v>
      </c>
      <c r="AK289" s="190" t="s">
        <v>135</v>
      </c>
      <c r="AL289" s="190" t="s">
        <v>135</v>
      </c>
    </row>
    <row r="290" spans="1:38" x14ac:dyDescent="0.2">
      <c r="A290" s="190">
        <v>802634</v>
      </c>
      <c r="B290" s="190" t="s">
        <v>257</v>
      </c>
      <c r="L290" s="190" t="s">
        <v>134</v>
      </c>
      <c r="Y290" s="190" t="s">
        <v>134</v>
      </c>
      <c r="AD290" s="190" t="s">
        <v>134</v>
      </c>
      <c r="AG290" s="190" t="s">
        <v>136</v>
      </c>
      <c r="AH290" s="190" t="s">
        <v>135</v>
      </c>
      <c r="AI290" s="190" t="s">
        <v>136</v>
      </c>
      <c r="AJ290" s="190" t="s">
        <v>136</v>
      </c>
      <c r="AK290" s="190" t="s">
        <v>135</v>
      </c>
      <c r="AL290" s="190" t="s">
        <v>136</v>
      </c>
    </row>
    <row r="291" spans="1:38" x14ac:dyDescent="0.2">
      <c r="A291" s="190">
        <v>802707</v>
      </c>
      <c r="B291" s="190" t="s">
        <v>257</v>
      </c>
      <c r="N291" s="190" t="s">
        <v>134</v>
      </c>
      <c r="O291" s="190" t="s">
        <v>134</v>
      </c>
      <c r="R291" s="190" t="s">
        <v>134</v>
      </c>
      <c r="W291" s="190" t="s">
        <v>135</v>
      </c>
      <c r="AA291" s="190" t="s">
        <v>134</v>
      </c>
      <c r="AB291" s="190" t="s">
        <v>134</v>
      </c>
      <c r="AC291" s="190" t="s">
        <v>134</v>
      </c>
      <c r="AG291" s="190" t="s">
        <v>135</v>
      </c>
      <c r="AH291" s="190" t="s">
        <v>135</v>
      </c>
      <c r="AI291" s="190" t="s">
        <v>134</v>
      </c>
      <c r="AJ291" s="190" t="s">
        <v>136</v>
      </c>
      <c r="AK291" s="190" t="s">
        <v>135</v>
      </c>
    </row>
    <row r="292" spans="1:38" x14ac:dyDescent="0.2">
      <c r="A292" s="190">
        <v>802715</v>
      </c>
      <c r="B292" s="190" t="s">
        <v>257</v>
      </c>
      <c r="K292" s="190" t="s">
        <v>136</v>
      </c>
      <c r="R292" s="190" t="s">
        <v>134</v>
      </c>
      <c r="AC292" s="190" t="s">
        <v>136</v>
      </c>
      <c r="AK292" s="190" t="s">
        <v>136</v>
      </c>
      <c r="AL292" s="190" t="s">
        <v>136</v>
      </c>
    </row>
    <row r="293" spans="1:38" x14ac:dyDescent="0.2">
      <c r="A293" s="190">
        <v>802716</v>
      </c>
      <c r="B293" s="190" t="s">
        <v>257</v>
      </c>
      <c r="H293" s="190" t="s">
        <v>134</v>
      </c>
      <c r="O293" s="190" t="s">
        <v>134</v>
      </c>
      <c r="AD293" s="190" t="s">
        <v>134</v>
      </c>
      <c r="AH293" s="190" t="s">
        <v>134</v>
      </c>
      <c r="AK293" s="190" t="s">
        <v>134</v>
      </c>
      <c r="AL293" s="190" t="s">
        <v>134</v>
      </c>
    </row>
    <row r="294" spans="1:38" x14ac:dyDescent="0.2">
      <c r="A294" s="190">
        <v>802784</v>
      </c>
      <c r="B294" s="190" t="s">
        <v>257</v>
      </c>
      <c r="H294" s="190" t="s">
        <v>134</v>
      </c>
      <c r="N294" s="190" t="s">
        <v>136</v>
      </c>
      <c r="O294" s="190" t="s">
        <v>135</v>
      </c>
      <c r="Z294" s="190" t="s">
        <v>136</v>
      </c>
      <c r="AA294" s="190" t="s">
        <v>134</v>
      </c>
      <c r="AC294" s="190" t="s">
        <v>134</v>
      </c>
      <c r="AF294" s="190" t="s">
        <v>134</v>
      </c>
      <c r="AG294" s="190" t="s">
        <v>134</v>
      </c>
      <c r="AH294" s="190" t="s">
        <v>134</v>
      </c>
      <c r="AI294" s="190" t="s">
        <v>134</v>
      </c>
      <c r="AJ294" s="190" t="s">
        <v>134</v>
      </c>
      <c r="AK294" s="190" t="s">
        <v>135</v>
      </c>
      <c r="AL294" s="190" t="s">
        <v>134</v>
      </c>
    </row>
    <row r="295" spans="1:38" x14ac:dyDescent="0.2">
      <c r="A295" s="190">
        <v>802789</v>
      </c>
      <c r="B295" s="190" t="s">
        <v>257</v>
      </c>
      <c r="O295" s="190" t="s">
        <v>136</v>
      </c>
      <c r="P295" s="190" t="s">
        <v>136</v>
      </c>
      <c r="W295" s="190" t="s">
        <v>136</v>
      </c>
      <c r="AA295" s="190" t="s">
        <v>135</v>
      </c>
      <c r="AB295" s="190" t="s">
        <v>135</v>
      </c>
      <c r="AC295" s="190" t="s">
        <v>135</v>
      </c>
      <c r="AD295" s="190" t="s">
        <v>135</v>
      </c>
      <c r="AE295" s="190" t="s">
        <v>135</v>
      </c>
      <c r="AF295" s="190" t="s">
        <v>135</v>
      </c>
      <c r="AG295" s="190" t="s">
        <v>135</v>
      </c>
      <c r="AH295" s="190" t="s">
        <v>135</v>
      </c>
      <c r="AI295" s="190" t="s">
        <v>135</v>
      </c>
      <c r="AJ295" s="190" t="s">
        <v>135</v>
      </c>
      <c r="AK295" s="190" t="s">
        <v>135</v>
      </c>
      <c r="AL295" s="190" t="s">
        <v>135</v>
      </c>
    </row>
    <row r="296" spans="1:38" x14ac:dyDescent="0.2">
      <c r="A296" s="190">
        <v>802822</v>
      </c>
      <c r="B296" s="190" t="s">
        <v>257</v>
      </c>
      <c r="N296" s="190" t="s">
        <v>134</v>
      </c>
      <c r="O296" s="190" t="s">
        <v>135</v>
      </c>
      <c r="P296" s="190" t="s">
        <v>134</v>
      </c>
      <c r="AA296" s="190" t="s">
        <v>134</v>
      </c>
      <c r="AB296" s="190" t="s">
        <v>135</v>
      </c>
      <c r="AC296" s="190" t="s">
        <v>134</v>
      </c>
      <c r="AD296" s="190" t="s">
        <v>135</v>
      </c>
      <c r="AF296" s="190" t="s">
        <v>135</v>
      </c>
      <c r="AG296" s="190" t="s">
        <v>135</v>
      </c>
      <c r="AI296" s="190" t="s">
        <v>135</v>
      </c>
      <c r="AL296" s="190" t="s">
        <v>135</v>
      </c>
    </row>
    <row r="297" spans="1:38" x14ac:dyDescent="0.2">
      <c r="A297" s="190">
        <v>802841</v>
      </c>
      <c r="B297" s="190" t="s">
        <v>257</v>
      </c>
      <c r="K297" s="190" t="s">
        <v>136</v>
      </c>
      <c r="O297" s="190" t="s">
        <v>134</v>
      </c>
      <c r="V297" s="190" t="s">
        <v>134</v>
      </c>
      <c r="Z297" s="190" t="s">
        <v>136</v>
      </c>
      <c r="AA297" s="190" t="s">
        <v>134</v>
      </c>
      <c r="AB297" s="190" t="s">
        <v>136</v>
      </c>
      <c r="AC297" s="190" t="s">
        <v>136</v>
      </c>
      <c r="AF297" s="190" t="s">
        <v>136</v>
      </c>
      <c r="AG297" s="190" t="s">
        <v>135</v>
      </c>
      <c r="AH297" s="190" t="s">
        <v>135</v>
      </c>
      <c r="AI297" s="190" t="s">
        <v>135</v>
      </c>
      <c r="AJ297" s="190" t="s">
        <v>135</v>
      </c>
      <c r="AK297" s="190" t="s">
        <v>135</v>
      </c>
      <c r="AL297" s="190" t="s">
        <v>135</v>
      </c>
    </row>
    <row r="298" spans="1:38" x14ac:dyDescent="0.2">
      <c r="A298" s="190">
        <v>802999</v>
      </c>
      <c r="B298" s="190" t="s">
        <v>257</v>
      </c>
      <c r="O298" s="190" t="s">
        <v>135</v>
      </c>
      <c r="Z298" s="190" t="s">
        <v>136</v>
      </c>
      <c r="AD298" s="190" t="s">
        <v>135</v>
      </c>
      <c r="AE298" s="190" t="s">
        <v>136</v>
      </c>
      <c r="AG298" s="190" t="s">
        <v>135</v>
      </c>
      <c r="AH298" s="190" t="s">
        <v>135</v>
      </c>
      <c r="AI298" s="190" t="s">
        <v>135</v>
      </c>
      <c r="AJ298" s="190" t="s">
        <v>135</v>
      </c>
      <c r="AK298" s="190" t="s">
        <v>135</v>
      </c>
      <c r="AL298" s="190" t="s">
        <v>135</v>
      </c>
    </row>
    <row r="299" spans="1:38" x14ac:dyDescent="0.2">
      <c r="A299" s="190">
        <v>803153</v>
      </c>
      <c r="B299" s="190" t="s">
        <v>257</v>
      </c>
      <c r="O299" s="190" t="s">
        <v>135</v>
      </c>
      <c r="R299" s="190" t="s">
        <v>134</v>
      </c>
      <c r="AC299" s="190" t="s">
        <v>134</v>
      </c>
      <c r="AD299" s="190" t="s">
        <v>134</v>
      </c>
      <c r="AE299" s="190" t="s">
        <v>134</v>
      </c>
      <c r="AH299" s="190" t="s">
        <v>134</v>
      </c>
      <c r="AK299" s="190" t="s">
        <v>135</v>
      </c>
    </row>
    <row r="300" spans="1:38" x14ac:dyDescent="0.2">
      <c r="A300" s="190">
        <v>803215</v>
      </c>
      <c r="B300" s="190" t="s">
        <v>257</v>
      </c>
      <c r="N300" s="190" t="s">
        <v>134</v>
      </c>
      <c r="X300" s="190" t="s">
        <v>134</v>
      </c>
      <c r="AA300" s="190" t="s">
        <v>134</v>
      </c>
      <c r="AB300" s="190" t="s">
        <v>134</v>
      </c>
      <c r="AC300" s="190" t="s">
        <v>134</v>
      </c>
      <c r="AH300" s="190" t="s">
        <v>135</v>
      </c>
      <c r="AI300" s="190" t="s">
        <v>136</v>
      </c>
      <c r="AJ300" s="190" t="s">
        <v>136</v>
      </c>
      <c r="AK300" s="190" t="s">
        <v>135</v>
      </c>
      <c r="AL300" s="190" t="s">
        <v>135</v>
      </c>
    </row>
    <row r="301" spans="1:38" x14ac:dyDescent="0.2">
      <c r="A301" s="190">
        <v>803447</v>
      </c>
      <c r="B301" s="190" t="s">
        <v>257</v>
      </c>
      <c r="O301" s="190" t="s">
        <v>135</v>
      </c>
      <c r="V301" s="190" t="s">
        <v>136</v>
      </c>
      <c r="AA301" s="190" t="s">
        <v>136</v>
      </c>
      <c r="AB301" s="190" t="s">
        <v>134</v>
      </c>
      <c r="AD301" s="190" t="s">
        <v>136</v>
      </c>
      <c r="AF301" s="190" t="s">
        <v>136</v>
      </c>
      <c r="AG301" s="190" t="s">
        <v>136</v>
      </c>
      <c r="AH301" s="190" t="s">
        <v>136</v>
      </c>
      <c r="AI301" s="190" t="s">
        <v>135</v>
      </c>
      <c r="AJ301" s="190" t="s">
        <v>135</v>
      </c>
      <c r="AK301" s="190" t="s">
        <v>135</v>
      </c>
      <c r="AL301" s="190" t="s">
        <v>135</v>
      </c>
    </row>
    <row r="302" spans="1:38" x14ac:dyDescent="0.2">
      <c r="A302" s="190">
        <v>803463</v>
      </c>
      <c r="B302" s="190" t="s">
        <v>257</v>
      </c>
      <c r="J302" s="190" t="s">
        <v>134</v>
      </c>
      <c r="R302" s="190" t="s">
        <v>134</v>
      </c>
      <c r="AB302" s="190" t="s">
        <v>134</v>
      </c>
      <c r="AC302" s="190" t="s">
        <v>135</v>
      </c>
      <c r="AD302" s="190" t="s">
        <v>136</v>
      </c>
      <c r="AE302" s="190" t="s">
        <v>134</v>
      </c>
      <c r="AG302" s="190" t="s">
        <v>134</v>
      </c>
      <c r="AH302" s="190" t="s">
        <v>135</v>
      </c>
      <c r="AJ302" s="190" t="s">
        <v>136</v>
      </c>
      <c r="AK302" s="190" t="s">
        <v>135</v>
      </c>
      <c r="AL302" s="190" t="s">
        <v>135</v>
      </c>
    </row>
    <row r="303" spans="1:38" x14ac:dyDescent="0.2">
      <c r="A303" s="190">
        <v>803524</v>
      </c>
      <c r="B303" s="190" t="s">
        <v>257</v>
      </c>
      <c r="K303" s="190" t="s">
        <v>134</v>
      </c>
      <c r="L303" s="190" t="s">
        <v>134</v>
      </c>
      <c r="O303" s="190" t="s">
        <v>136</v>
      </c>
      <c r="Y303" s="190" t="s">
        <v>134</v>
      </c>
      <c r="AA303" s="190" t="s">
        <v>134</v>
      </c>
      <c r="AB303" s="190" t="s">
        <v>134</v>
      </c>
      <c r="AC303" s="190" t="s">
        <v>134</v>
      </c>
      <c r="AD303" s="190" t="s">
        <v>135</v>
      </c>
      <c r="AE303" s="190" t="s">
        <v>136</v>
      </c>
      <c r="AF303" s="190" t="s">
        <v>136</v>
      </c>
      <c r="AG303" s="190" t="s">
        <v>135</v>
      </c>
      <c r="AH303" s="190" t="s">
        <v>135</v>
      </c>
      <c r="AI303" s="190" t="s">
        <v>135</v>
      </c>
      <c r="AJ303" s="190" t="s">
        <v>136</v>
      </c>
      <c r="AK303" s="190" t="s">
        <v>135</v>
      </c>
      <c r="AL303" s="190" t="s">
        <v>136</v>
      </c>
    </row>
    <row r="304" spans="1:38" x14ac:dyDescent="0.2">
      <c r="A304" s="190">
        <v>803530</v>
      </c>
      <c r="B304" s="190" t="s">
        <v>257</v>
      </c>
      <c r="O304" s="190" t="s">
        <v>136</v>
      </c>
      <c r="AA304" s="190" t="s">
        <v>134</v>
      </c>
      <c r="AC304" s="190" t="s">
        <v>135</v>
      </c>
      <c r="AG304" s="190" t="s">
        <v>134</v>
      </c>
      <c r="AH304" s="190" t="s">
        <v>134</v>
      </c>
      <c r="AJ304" s="190" t="s">
        <v>134</v>
      </c>
      <c r="AK304" s="190" t="s">
        <v>136</v>
      </c>
      <c r="AL304" s="190" t="s">
        <v>134</v>
      </c>
    </row>
    <row r="305" spans="1:38" x14ac:dyDescent="0.2">
      <c r="A305" s="190">
        <v>803622</v>
      </c>
      <c r="B305" s="190" t="s">
        <v>257</v>
      </c>
      <c r="N305" s="190" t="s">
        <v>134</v>
      </c>
      <c r="O305" s="190" t="s">
        <v>135</v>
      </c>
      <c r="Z305" s="190" t="s">
        <v>134</v>
      </c>
      <c r="AA305" s="190" t="s">
        <v>134</v>
      </c>
      <c r="AB305" s="190" t="s">
        <v>136</v>
      </c>
      <c r="AF305" s="190" t="s">
        <v>136</v>
      </c>
      <c r="AH305" s="190" t="s">
        <v>134</v>
      </c>
      <c r="AI305" s="190" t="s">
        <v>134</v>
      </c>
      <c r="AJ305" s="190" t="s">
        <v>134</v>
      </c>
      <c r="AK305" s="190" t="s">
        <v>135</v>
      </c>
      <c r="AL305" s="190" t="s">
        <v>134</v>
      </c>
    </row>
    <row r="306" spans="1:38" x14ac:dyDescent="0.2">
      <c r="A306" s="190">
        <v>803657</v>
      </c>
      <c r="B306" s="190" t="s">
        <v>257</v>
      </c>
      <c r="R306" s="190" t="s">
        <v>134</v>
      </c>
      <c r="Y306" s="190" t="s">
        <v>134</v>
      </c>
      <c r="AC306" s="190" t="s">
        <v>134</v>
      </c>
      <c r="AD306" s="190" t="s">
        <v>134</v>
      </c>
      <c r="AG306" s="190" t="s">
        <v>136</v>
      </c>
      <c r="AH306" s="190" t="s">
        <v>136</v>
      </c>
      <c r="AJ306" s="190" t="s">
        <v>136</v>
      </c>
      <c r="AL306" s="190" t="s">
        <v>136</v>
      </c>
    </row>
    <row r="307" spans="1:38" x14ac:dyDescent="0.2">
      <c r="A307" s="190">
        <v>803709</v>
      </c>
      <c r="B307" s="190" t="s">
        <v>257</v>
      </c>
      <c r="J307" s="190" t="s">
        <v>136</v>
      </c>
      <c r="M307" s="190" t="s">
        <v>134</v>
      </c>
      <c r="O307" s="190" t="s">
        <v>135</v>
      </c>
      <c r="AA307" s="190" t="s">
        <v>135</v>
      </c>
      <c r="AB307" s="190" t="s">
        <v>135</v>
      </c>
      <c r="AC307" s="190" t="s">
        <v>135</v>
      </c>
      <c r="AD307" s="190" t="s">
        <v>135</v>
      </c>
      <c r="AE307" s="190" t="s">
        <v>135</v>
      </c>
      <c r="AF307" s="190" t="s">
        <v>135</v>
      </c>
      <c r="AG307" s="190" t="s">
        <v>135</v>
      </c>
      <c r="AH307" s="190" t="s">
        <v>135</v>
      </c>
      <c r="AI307" s="190" t="s">
        <v>135</v>
      </c>
      <c r="AJ307" s="190" t="s">
        <v>135</v>
      </c>
      <c r="AK307" s="190" t="s">
        <v>135</v>
      </c>
      <c r="AL307" s="190" t="s">
        <v>135</v>
      </c>
    </row>
    <row r="308" spans="1:38" x14ac:dyDescent="0.2">
      <c r="A308" s="190">
        <v>803719</v>
      </c>
      <c r="B308" s="190" t="s">
        <v>257</v>
      </c>
      <c r="O308" s="190" t="s">
        <v>135</v>
      </c>
      <c r="R308" s="190" t="s">
        <v>134</v>
      </c>
      <c r="Y308" s="190" t="s">
        <v>134</v>
      </c>
      <c r="Z308" s="190" t="s">
        <v>134</v>
      </c>
      <c r="AA308" s="190" t="s">
        <v>134</v>
      </c>
      <c r="AB308" s="190" t="s">
        <v>136</v>
      </c>
      <c r="AC308" s="190" t="s">
        <v>135</v>
      </c>
      <c r="AD308" s="190" t="s">
        <v>134</v>
      </c>
      <c r="AE308" s="190" t="s">
        <v>134</v>
      </c>
      <c r="AG308" s="190" t="s">
        <v>136</v>
      </c>
      <c r="AH308" s="190" t="s">
        <v>135</v>
      </c>
      <c r="AI308" s="190" t="s">
        <v>135</v>
      </c>
      <c r="AJ308" s="190" t="s">
        <v>135</v>
      </c>
      <c r="AK308" s="190" t="s">
        <v>135</v>
      </c>
      <c r="AL308" s="190" t="s">
        <v>135</v>
      </c>
    </row>
    <row r="309" spans="1:38" x14ac:dyDescent="0.2">
      <c r="A309" s="190">
        <v>803858</v>
      </c>
      <c r="B309" s="190" t="s">
        <v>257</v>
      </c>
      <c r="O309" s="190" t="s">
        <v>134</v>
      </c>
      <c r="R309" s="190" t="s">
        <v>134</v>
      </c>
      <c r="AE309" s="190" t="s">
        <v>134</v>
      </c>
      <c r="AH309" s="190" t="s">
        <v>134</v>
      </c>
      <c r="AJ309" s="190" t="s">
        <v>134</v>
      </c>
      <c r="AK309" s="190" t="s">
        <v>135</v>
      </c>
      <c r="AL309" s="190" t="s">
        <v>134</v>
      </c>
    </row>
    <row r="310" spans="1:38" x14ac:dyDescent="0.2">
      <c r="A310" s="190">
        <v>803867</v>
      </c>
      <c r="B310" s="190" t="s">
        <v>257</v>
      </c>
      <c r="J310" s="190" t="s">
        <v>134</v>
      </c>
      <c r="K310" s="190" t="s">
        <v>134</v>
      </c>
      <c r="O310" s="190" t="s">
        <v>134</v>
      </c>
      <c r="AC310" s="190" t="s">
        <v>136</v>
      </c>
      <c r="AH310" s="190" t="s">
        <v>136</v>
      </c>
      <c r="AI310" s="190" t="s">
        <v>134</v>
      </c>
      <c r="AK310" s="190" t="s">
        <v>136</v>
      </c>
    </row>
    <row r="311" spans="1:38" x14ac:dyDescent="0.2">
      <c r="A311" s="190">
        <v>803874</v>
      </c>
      <c r="B311" s="190" t="s">
        <v>257</v>
      </c>
      <c r="C311" s="190" t="s">
        <v>134</v>
      </c>
      <c r="O311" s="190" t="s">
        <v>136</v>
      </c>
      <c r="Y311" s="190" t="s">
        <v>134</v>
      </c>
      <c r="AB311" s="190" t="s">
        <v>134</v>
      </c>
      <c r="AE311" s="190" t="s">
        <v>135</v>
      </c>
      <c r="AF311" s="190" t="s">
        <v>136</v>
      </c>
      <c r="AG311" s="190" t="s">
        <v>134</v>
      </c>
      <c r="AH311" s="190" t="s">
        <v>135</v>
      </c>
      <c r="AI311" s="190" t="s">
        <v>134</v>
      </c>
      <c r="AJ311" s="190" t="s">
        <v>136</v>
      </c>
      <c r="AK311" s="190" t="s">
        <v>135</v>
      </c>
      <c r="AL311" s="190" t="s">
        <v>136</v>
      </c>
    </row>
    <row r="312" spans="1:38" x14ac:dyDescent="0.2">
      <c r="A312" s="190">
        <v>803887</v>
      </c>
      <c r="B312" s="190" t="s">
        <v>257</v>
      </c>
      <c r="O312" s="190" t="s">
        <v>135</v>
      </c>
      <c r="Y312" s="190" t="s">
        <v>134</v>
      </c>
      <c r="AA312" s="190" t="s">
        <v>134</v>
      </c>
      <c r="AC312" s="190" t="s">
        <v>134</v>
      </c>
      <c r="AJ312" s="190" t="s">
        <v>134</v>
      </c>
      <c r="AK312" s="190" t="s">
        <v>136</v>
      </c>
      <c r="AL312" s="190" t="s">
        <v>135</v>
      </c>
    </row>
    <row r="313" spans="1:38" x14ac:dyDescent="0.2">
      <c r="A313" s="190">
        <v>803935</v>
      </c>
      <c r="B313" s="190" t="s">
        <v>257</v>
      </c>
      <c r="K313" s="190" t="s">
        <v>136</v>
      </c>
      <c r="O313" s="190" t="s">
        <v>136</v>
      </c>
      <c r="Q313" s="190" t="s">
        <v>135</v>
      </c>
      <c r="AH313" s="190" t="s">
        <v>136</v>
      </c>
      <c r="AJ313" s="190" t="s">
        <v>136</v>
      </c>
      <c r="AK313" s="190" t="s">
        <v>135</v>
      </c>
      <c r="AL313" s="190" t="s">
        <v>136</v>
      </c>
    </row>
    <row r="314" spans="1:38" x14ac:dyDescent="0.2">
      <c r="A314" s="190">
        <v>803968</v>
      </c>
      <c r="B314" s="190" t="s">
        <v>257</v>
      </c>
      <c r="O314" s="190" t="s">
        <v>136</v>
      </c>
      <c r="P314" s="190" t="s">
        <v>136</v>
      </c>
      <c r="AA314" s="190" t="s">
        <v>134</v>
      </c>
      <c r="AB314" s="190" t="s">
        <v>134</v>
      </c>
      <c r="AH314" s="190" t="s">
        <v>135</v>
      </c>
      <c r="AI314" s="190" t="s">
        <v>136</v>
      </c>
      <c r="AJ314" s="190" t="s">
        <v>136</v>
      </c>
      <c r="AK314" s="190" t="s">
        <v>135</v>
      </c>
      <c r="AL314" s="190" t="s">
        <v>135</v>
      </c>
    </row>
    <row r="315" spans="1:38" x14ac:dyDescent="0.2">
      <c r="A315" s="190">
        <v>804058</v>
      </c>
      <c r="B315" s="190" t="s">
        <v>257</v>
      </c>
      <c r="M315" s="190" t="s">
        <v>136</v>
      </c>
      <c r="O315" s="190" t="s">
        <v>134</v>
      </c>
      <c r="T315" s="190" t="s">
        <v>135</v>
      </c>
      <c r="Z315" s="190" t="s">
        <v>136</v>
      </c>
      <c r="AH315" s="190" t="s">
        <v>135</v>
      </c>
      <c r="AJ315" s="190" t="s">
        <v>135</v>
      </c>
      <c r="AK315" s="190" t="s">
        <v>136</v>
      </c>
    </row>
    <row r="316" spans="1:38" x14ac:dyDescent="0.2">
      <c r="A316" s="190">
        <v>804072</v>
      </c>
      <c r="B316" s="190" t="s">
        <v>257</v>
      </c>
      <c r="O316" s="190" t="s">
        <v>135</v>
      </c>
      <c r="Z316" s="190" t="s">
        <v>135</v>
      </c>
      <c r="AA316" s="190" t="s">
        <v>136</v>
      </c>
      <c r="AB316" s="190" t="s">
        <v>135</v>
      </c>
      <c r="AD316" s="190" t="s">
        <v>134</v>
      </c>
      <c r="AF316" s="190" t="s">
        <v>135</v>
      </c>
      <c r="AG316" s="190" t="s">
        <v>135</v>
      </c>
      <c r="AH316" s="190" t="s">
        <v>135</v>
      </c>
      <c r="AI316" s="190" t="s">
        <v>135</v>
      </c>
      <c r="AJ316" s="190" t="s">
        <v>135</v>
      </c>
      <c r="AK316" s="190" t="s">
        <v>135</v>
      </c>
      <c r="AL316" s="190" t="s">
        <v>135</v>
      </c>
    </row>
    <row r="317" spans="1:38" x14ac:dyDescent="0.2">
      <c r="A317" s="190">
        <v>804100</v>
      </c>
      <c r="B317" s="190" t="s">
        <v>257</v>
      </c>
      <c r="L317" s="190" t="s">
        <v>134</v>
      </c>
      <c r="O317" s="190" t="s">
        <v>135</v>
      </c>
      <c r="Y317" s="190" t="s">
        <v>136</v>
      </c>
      <c r="Z317" s="190" t="s">
        <v>136</v>
      </c>
      <c r="AB317" s="190" t="s">
        <v>134</v>
      </c>
      <c r="AC317" s="190" t="s">
        <v>136</v>
      </c>
      <c r="AD317" s="190" t="s">
        <v>135</v>
      </c>
      <c r="AE317" s="190" t="s">
        <v>135</v>
      </c>
      <c r="AG317" s="190" t="s">
        <v>135</v>
      </c>
      <c r="AH317" s="190" t="s">
        <v>135</v>
      </c>
      <c r="AI317" s="190" t="s">
        <v>135</v>
      </c>
      <c r="AJ317" s="190" t="s">
        <v>135</v>
      </c>
      <c r="AK317" s="190" t="s">
        <v>135</v>
      </c>
      <c r="AL317" s="190" t="s">
        <v>136</v>
      </c>
    </row>
    <row r="318" spans="1:38" x14ac:dyDescent="0.2">
      <c r="A318" s="190">
        <v>804153</v>
      </c>
      <c r="B318" s="190" t="s">
        <v>257</v>
      </c>
      <c r="E318" s="190" t="s">
        <v>136</v>
      </c>
      <c r="J318" s="190" t="s">
        <v>134</v>
      </c>
      <c r="R318" s="190" t="s">
        <v>134</v>
      </c>
      <c r="Y318" s="190" t="s">
        <v>134</v>
      </c>
      <c r="AB318" s="190" t="s">
        <v>136</v>
      </c>
      <c r="AC318" s="190" t="s">
        <v>135</v>
      </c>
      <c r="AD318" s="190" t="s">
        <v>136</v>
      </c>
      <c r="AE318" s="190" t="s">
        <v>135</v>
      </c>
      <c r="AF318" s="190" t="s">
        <v>136</v>
      </c>
      <c r="AG318" s="190" t="s">
        <v>136</v>
      </c>
      <c r="AH318" s="190" t="s">
        <v>135</v>
      </c>
      <c r="AI318" s="190" t="s">
        <v>136</v>
      </c>
      <c r="AK318" s="190" t="s">
        <v>135</v>
      </c>
      <c r="AL318" s="190" t="s">
        <v>136</v>
      </c>
    </row>
    <row r="319" spans="1:38" x14ac:dyDescent="0.2">
      <c r="A319" s="190">
        <v>804159</v>
      </c>
      <c r="B319" s="190" t="s">
        <v>257</v>
      </c>
      <c r="C319" s="190" t="s">
        <v>134</v>
      </c>
      <c r="K319" s="190" t="s">
        <v>135</v>
      </c>
      <c r="O319" s="190" t="s">
        <v>134</v>
      </c>
      <c r="R319" s="190" t="s">
        <v>134</v>
      </c>
      <c r="AC319" s="190" t="s">
        <v>135</v>
      </c>
      <c r="AD319" s="190" t="s">
        <v>135</v>
      </c>
      <c r="AE319" s="190" t="s">
        <v>135</v>
      </c>
      <c r="AH319" s="190" t="s">
        <v>136</v>
      </c>
      <c r="AK319" s="190" t="s">
        <v>136</v>
      </c>
    </row>
    <row r="320" spans="1:38" x14ac:dyDescent="0.2">
      <c r="A320" s="190">
        <v>804230</v>
      </c>
      <c r="B320" s="190" t="s">
        <v>257</v>
      </c>
      <c r="K320" s="190" t="s">
        <v>136</v>
      </c>
      <c r="Y320" s="190" t="s">
        <v>136</v>
      </c>
      <c r="AA320" s="190" t="s">
        <v>136</v>
      </c>
      <c r="AB320" s="190" t="s">
        <v>135</v>
      </c>
      <c r="AC320" s="190" t="s">
        <v>135</v>
      </c>
      <c r="AD320" s="190" t="s">
        <v>135</v>
      </c>
      <c r="AE320" s="190" t="s">
        <v>135</v>
      </c>
      <c r="AF320" s="190" t="s">
        <v>136</v>
      </c>
      <c r="AG320" s="190" t="s">
        <v>135</v>
      </c>
      <c r="AH320" s="190" t="s">
        <v>135</v>
      </c>
      <c r="AI320" s="190" t="s">
        <v>135</v>
      </c>
      <c r="AJ320" s="190" t="s">
        <v>135</v>
      </c>
      <c r="AK320" s="190" t="s">
        <v>135</v>
      </c>
      <c r="AL320" s="190" t="s">
        <v>135</v>
      </c>
    </row>
    <row r="321" spans="1:38" x14ac:dyDescent="0.2">
      <c r="A321" s="190">
        <v>804265</v>
      </c>
      <c r="B321" s="190" t="s">
        <v>257</v>
      </c>
      <c r="E321" s="190" t="s">
        <v>134</v>
      </c>
      <c r="Q321" s="190" t="s">
        <v>134</v>
      </c>
      <c r="R321" s="190" t="s">
        <v>135</v>
      </c>
      <c r="Z321" s="190" t="s">
        <v>134</v>
      </c>
      <c r="AA321" s="190" t="s">
        <v>135</v>
      </c>
      <c r="AB321" s="190" t="s">
        <v>136</v>
      </c>
      <c r="AC321" s="190" t="s">
        <v>135</v>
      </c>
      <c r="AD321" s="190" t="s">
        <v>135</v>
      </c>
      <c r="AE321" s="190" t="s">
        <v>135</v>
      </c>
      <c r="AF321" s="190" t="s">
        <v>136</v>
      </c>
      <c r="AG321" s="190" t="s">
        <v>135</v>
      </c>
      <c r="AH321" s="190" t="s">
        <v>135</v>
      </c>
      <c r="AI321" s="190" t="s">
        <v>135</v>
      </c>
      <c r="AJ321" s="190" t="s">
        <v>135</v>
      </c>
      <c r="AK321" s="190" t="s">
        <v>135</v>
      </c>
      <c r="AL321" s="190" t="s">
        <v>135</v>
      </c>
    </row>
    <row r="322" spans="1:38" x14ac:dyDescent="0.2">
      <c r="A322" s="190">
        <v>804403</v>
      </c>
      <c r="B322" s="190" t="s">
        <v>257</v>
      </c>
      <c r="O322" s="190" t="s">
        <v>136</v>
      </c>
      <c r="R322" s="190" t="s">
        <v>134</v>
      </c>
      <c r="AC322" s="190" t="s">
        <v>134</v>
      </c>
      <c r="AD322" s="190" t="s">
        <v>134</v>
      </c>
      <c r="AH322" s="190" t="s">
        <v>136</v>
      </c>
      <c r="AK322" s="190" t="s">
        <v>135</v>
      </c>
      <c r="AL322" s="190" t="s">
        <v>136</v>
      </c>
    </row>
    <row r="323" spans="1:38" x14ac:dyDescent="0.2">
      <c r="A323" s="190">
        <v>804425</v>
      </c>
      <c r="B323" s="190" t="s">
        <v>257</v>
      </c>
      <c r="N323" s="190" t="s">
        <v>136</v>
      </c>
      <c r="O323" s="190" t="s">
        <v>136</v>
      </c>
      <c r="AA323" s="190" t="s">
        <v>134</v>
      </c>
      <c r="AD323" s="190" t="s">
        <v>136</v>
      </c>
      <c r="AG323" s="190" t="s">
        <v>135</v>
      </c>
      <c r="AH323" s="190" t="s">
        <v>136</v>
      </c>
      <c r="AL323" s="190" t="s">
        <v>136</v>
      </c>
    </row>
    <row r="324" spans="1:38" x14ac:dyDescent="0.2">
      <c r="A324" s="190">
        <v>804437</v>
      </c>
      <c r="B324" s="190" t="s">
        <v>257</v>
      </c>
      <c r="H324" s="190" t="s">
        <v>135</v>
      </c>
      <c r="N324" s="190" t="s">
        <v>134</v>
      </c>
      <c r="O324" s="190" t="s">
        <v>134</v>
      </c>
      <c r="Z324" s="190" t="s">
        <v>135</v>
      </c>
      <c r="AA324" s="190" t="s">
        <v>136</v>
      </c>
      <c r="AC324" s="190" t="s">
        <v>136</v>
      </c>
      <c r="AD324" s="190" t="s">
        <v>136</v>
      </c>
      <c r="AE324" s="190" t="s">
        <v>136</v>
      </c>
      <c r="AH324" s="190" t="s">
        <v>135</v>
      </c>
      <c r="AK324" s="190" t="s">
        <v>135</v>
      </c>
    </row>
    <row r="325" spans="1:38" x14ac:dyDescent="0.2">
      <c r="A325" s="190">
        <v>804450</v>
      </c>
      <c r="B325" s="190" t="s">
        <v>257</v>
      </c>
      <c r="O325" s="190" t="s">
        <v>135</v>
      </c>
      <c r="V325" s="190" t="s">
        <v>134</v>
      </c>
      <c r="Y325" s="190" t="s">
        <v>134</v>
      </c>
      <c r="Z325" s="190" t="s">
        <v>134</v>
      </c>
      <c r="AA325" s="190" t="s">
        <v>136</v>
      </c>
      <c r="AC325" s="190" t="s">
        <v>136</v>
      </c>
      <c r="AD325" s="190" t="s">
        <v>136</v>
      </c>
      <c r="AG325" s="190" t="s">
        <v>136</v>
      </c>
      <c r="AH325" s="190" t="s">
        <v>135</v>
      </c>
      <c r="AI325" s="190" t="s">
        <v>135</v>
      </c>
      <c r="AJ325" s="190" t="s">
        <v>136</v>
      </c>
      <c r="AK325" s="190" t="s">
        <v>135</v>
      </c>
      <c r="AL325" s="190" t="s">
        <v>135</v>
      </c>
    </row>
    <row r="326" spans="1:38" x14ac:dyDescent="0.2">
      <c r="A326" s="190">
        <v>804575</v>
      </c>
      <c r="B326" s="190" t="s">
        <v>257</v>
      </c>
      <c r="O326" s="190" t="s">
        <v>135</v>
      </c>
      <c r="AD326" s="190" t="s">
        <v>136</v>
      </c>
      <c r="AE326" s="190" t="s">
        <v>134</v>
      </c>
      <c r="AH326" s="190" t="s">
        <v>134</v>
      </c>
      <c r="AK326" s="190" t="s">
        <v>135</v>
      </c>
    </row>
    <row r="327" spans="1:38" x14ac:dyDescent="0.2">
      <c r="A327" s="190">
        <v>804578</v>
      </c>
      <c r="B327" s="190" t="s">
        <v>257</v>
      </c>
      <c r="K327" s="190" t="s">
        <v>134</v>
      </c>
      <c r="O327" s="190" t="s">
        <v>134</v>
      </c>
      <c r="AG327" s="190" t="s">
        <v>134</v>
      </c>
      <c r="AH327" s="190" t="s">
        <v>134</v>
      </c>
      <c r="AK327" s="190" t="s">
        <v>134</v>
      </c>
    </row>
    <row r="328" spans="1:38" x14ac:dyDescent="0.2">
      <c r="A328" s="190">
        <v>804581</v>
      </c>
      <c r="B328" s="190" t="s">
        <v>257</v>
      </c>
      <c r="F328" s="190" t="s">
        <v>134</v>
      </c>
      <c r="O328" s="190" t="s">
        <v>136</v>
      </c>
      <c r="R328" s="190" t="s">
        <v>134</v>
      </c>
      <c r="Y328" s="190" t="s">
        <v>134</v>
      </c>
      <c r="AA328" s="190" t="s">
        <v>135</v>
      </c>
      <c r="AB328" s="190" t="s">
        <v>135</v>
      </c>
      <c r="AC328" s="190" t="s">
        <v>135</v>
      </c>
      <c r="AD328" s="190" t="s">
        <v>136</v>
      </c>
      <c r="AE328" s="190" t="s">
        <v>136</v>
      </c>
      <c r="AF328" s="190" t="s">
        <v>135</v>
      </c>
      <c r="AG328" s="190" t="s">
        <v>135</v>
      </c>
      <c r="AH328" s="190" t="s">
        <v>135</v>
      </c>
      <c r="AI328" s="190" t="s">
        <v>135</v>
      </c>
      <c r="AJ328" s="190" t="s">
        <v>135</v>
      </c>
      <c r="AK328" s="190" t="s">
        <v>135</v>
      </c>
      <c r="AL328" s="190" t="s">
        <v>135</v>
      </c>
    </row>
    <row r="329" spans="1:38" x14ac:dyDescent="0.2">
      <c r="A329" s="190">
        <v>804734</v>
      </c>
      <c r="B329" s="190" t="s">
        <v>257</v>
      </c>
      <c r="O329" s="190" t="s">
        <v>134</v>
      </c>
      <c r="Z329" s="190" t="s">
        <v>135</v>
      </c>
      <c r="AD329" s="190" t="s">
        <v>134</v>
      </c>
      <c r="AH329" s="190" t="s">
        <v>135</v>
      </c>
      <c r="AK329" s="190" t="s">
        <v>135</v>
      </c>
    </row>
    <row r="330" spans="1:38" x14ac:dyDescent="0.2">
      <c r="A330" s="190">
        <v>804801</v>
      </c>
      <c r="B330" s="190" t="s">
        <v>257</v>
      </c>
      <c r="O330" s="190" t="s">
        <v>136</v>
      </c>
      <c r="Y330" s="190" t="s">
        <v>135</v>
      </c>
      <c r="Z330" s="190" t="s">
        <v>135</v>
      </c>
      <c r="AE330" s="190" t="s">
        <v>134</v>
      </c>
      <c r="AJ330" s="190" t="s">
        <v>134</v>
      </c>
      <c r="AK330" s="190" t="s">
        <v>135</v>
      </c>
      <c r="AL330" s="190" t="s">
        <v>136</v>
      </c>
    </row>
    <row r="331" spans="1:38" x14ac:dyDescent="0.2">
      <c r="A331" s="190">
        <v>804892</v>
      </c>
      <c r="B331" s="190" t="s">
        <v>257</v>
      </c>
      <c r="O331" s="190" t="s">
        <v>134</v>
      </c>
      <c r="V331" s="190" t="s">
        <v>134</v>
      </c>
      <c r="Y331" s="190" t="s">
        <v>134</v>
      </c>
      <c r="AC331" s="190" t="s">
        <v>136</v>
      </c>
      <c r="AE331" s="190" t="s">
        <v>134</v>
      </c>
      <c r="AG331" s="190" t="s">
        <v>134</v>
      </c>
      <c r="AH331" s="190" t="s">
        <v>134</v>
      </c>
      <c r="AJ331" s="190" t="s">
        <v>134</v>
      </c>
      <c r="AK331" s="190" t="s">
        <v>135</v>
      </c>
    </row>
    <row r="332" spans="1:38" x14ac:dyDescent="0.2">
      <c r="A332" s="190">
        <v>804900</v>
      </c>
      <c r="B332" s="190" t="s">
        <v>257</v>
      </c>
      <c r="O332" s="190" t="s">
        <v>135</v>
      </c>
      <c r="V332" s="190" t="s">
        <v>134</v>
      </c>
      <c r="Y332" s="190" t="s">
        <v>134</v>
      </c>
      <c r="AA332" s="190" t="s">
        <v>134</v>
      </c>
      <c r="AD332" s="190" t="s">
        <v>134</v>
      </c>
      <c r="AH332" s="190" t="s">
        <v>135</v>
      </c>
      <c r="AK332" s="190" t="s">
        <v>135</v>
      </c>
    </row>
    <row r="333" spans="1:38" x14ac:dyDescent="0.2">
      <c r="A333" s="190">
        <v>804912</v>
      </c>
      <c r="B333" s="190" t="s">
        <v>257</v>
      </c>
      <c r="O333" s="190" t="s">
        <v>136</v>
      </c>
      <c r="Z333" s="190" t="s">
        <v>136</v>
      </c>
      <c r="AA333" s="190" t="s">
        <v>134</v>
      </c>
      <c r="AB333" s="190" t="s">
        <v>134</v>
      </c>
      <c r="AD333" s="190" t="s">
        <v>134</v>
      </c>
      <c r="AF333" s="190" t="s">
        <v>134</v>
      </c>
      <c r="AG333" s="190" t="s">
        <v>135</v>
      </c>
      <c r="AH333" s="190" t="s">
        <v>134</v>
      </c>
      <c r="AI333" s="190" t="s">
        <v>136</v>
      </c>
      <c r="AJ333" s="190" t="s">
        <v>136</v>
      </c>
      <c r="AK333" s="190" t="s">
        <v>136</v>
      </c>
      <c r="AL333" s="190" t="s">
        <v>134</v>
      </c>
    </row>
    <row r="334" spans="1:38" x14ac:dyDescent="0.2">
      <c r="A334" s="190">
        <v>804926</v>
      </c>
      <c r="B334" s="190" t="s">
        <v>257</v>
      </c>
      <c r="R334" s="190" t="s">
        <v>134</v>
      </c>
      <c r="AC334" s="190" t="s">
        <v>134</v>
      </c>
      <c r="AE334" s="190" t="s">
        <v>134</v>
      </c>
      <c r="AH334" s="190" t="s">
        <v>135</v>
      </c>
      <c r="AJ334" s="190" t="s">
        <v>134</v>
      </c>
    </row>
    <row r="335" spans="1:38" x14ac:dyDescent="0.2">
      <c r="A335" s="190">
        <v>804954</v>
      </c>
      <c r="B335" s="190" t="s">
        <v>257</v>
      </c>
      <c r="K335" s="190" t="s">
        <v>134</v>
      </c>
      <c r="O335" s="190" t="s">
        <v>136</v>
      </c>
      <c r="AA335" s="190" t="s">
        <v>136</v>
      </c>
      <c r="AC335" s="190" t="s">
        <v>135</v>
      </c>
      <c r="AF335" s="190" t="s">
        <v>136</v>
      </c>
      <c r="AG335" s="190" t="s">
        <v>135</v>
      </c>
      <c r="AH335" s="190" t="s">
        <v>135</v>
      </c>
      <c r="AI335" s="190" t="s">
        <v>135</v>
      </c>
      <c r="AJ335" s="190" t="s">
        <v>135</v>
      </c>
      <c r="AK335" s="190" t="s">
        <v>135</v>
      </c>
      <c r="AL335" s="190" t="s">
        <v>135</v>
      </c>
    </row>
    <row r="336" spans="1:38" x14ac:dyDescent="0.2">
      <c r="A336" s="190">
        <v>804972</v>
      </c>
      <c r="B336" s="190" t="s">
        <v>257</v>
      </c>
      <c r="O336" s="190" t="s">
        <v>135</v>
      </c>
      <c r="V336" s="190" t="s">
        <v>134</v>
      </c>
      <c r="Z336" s="190" t="s">
        <v>135</v>
      </c>
      <c r="AC336" s="190" t="s">
        <v>136</v>
      </c>
      <c r="AG336" s="190" t="s">
        <v>134</v>
      </c>
      <c r="AH336" s="190" t="s">
        <v>136</v>
      </c>
      <c r="AI336" s="190" t="s">
        <v>135</v>
      </c>
      <c r="AJ336" s="190" t="s">
        <v>135</v>
      </c>
      <c r="AK336" s="190" t="s">
        <v>135</v>
      </c>
      <c r="AL336" s="190" t="s">
        <v>135</v>
      </c>
    </row>
    <row r="337" spans="1:38" x14ac:dyDescent="0.2">
      <c r="A337" s="190">
        <v>804989</v>
      </c>
      <c r="B337" s="190" t="s">
        <v>257</v>
      </c>
      <c r="O337" s="190" t="s">
        <v>135</v>
      </c>
      <c r="P337" s="190" t="s">
        <v>134</v>
      </c>
      <c r="V337" s="190" t="s">
        <v>134</v>
      </c>
      <c r="AC337" s="190" t="s">
        <v>135</v>
      </c>
      <c r="AG337" s="190" t="s">
        <v>135</v>
      </c>
      <c r="AH337" s="190" t="s">
        <v>136</v>
      </c>
      <c r="AK337" s="190" t="s">
        <v>135</v>
      </c>
    </row>
    <row r="338" spans="1:38" x14ac:dyDescent="0.2">
      <c r="A338" s="190">
        <v>805019</v>
      </c>
      <c r="B338" s="190" t="s">
        <v>257</v>
      </c>
      <c r="E338" s="190" t="s">
        <v>134</v>
      </c>
      <c r="AA338" s="190" t="s">
        <v>136</v>
      </c>
      <c r="AB338" s="190" t="s">
        <v>136</v>
      </c>
      <c r="AC338" s="190" t="s">
        <v>136</v>
      </c>
      <c r="AD338" s="190" t="s">
        <v>136</v>
      </c>
      <c r="AE338" s="190" t="s">
        <v>136</v>
      </c>
      <c r="AF338" s="190" t="s">
        <v>136</v>
      </c>
      <c r="AG338" s="190" t="s">
        <v>135</v>
      </c>
      <c r="AH338" s="190" t="s">
        <v>135</v>
      </c>
      <c r="AI338" s="190" t="s">
        <v>135</v>
      </c>
      <c r="AJ338" s="190" t="s">
        <v>135</v>
      </c>
      <c r="AK338" s="190" t="s">
        <v>135</v>
      </c>
      <c r="AL338" s="190" t="s">
        <v>135</v>
      </c>
    </row>
    <row r="339" spans="1:38" x14ac:dyDescent="0.2">
      <c r="A339" s="190">
        <v>805020</v>
      </c>
      <c r="B339" s="190" t="s">
        <v>257</v>
      </c>
      <c r="K339" s="190" t="s">
        <v>134</v>
      </c>
      <c r="O339" s="190" t="s">
        <v>135</v>
      </c>
      <c r="Y339" s="190" t="s">
        <v>135</v>
      </c>
      <c r="AA339" s="190" t="s">
        <v>134</v>
      </c>
      <c r="AB339" s="190" t="s">
        <v>134</v>
      </c>
      <c r="AC339" s="190" t="s">
        <v>134</v>
      </c>
      <c r="AE339" s="190" t="s">
        <v>134</v>
      </c>
      <c r="AF339" s="190" t="s">
        <v>134</v>
      </c>
      <c r="AG339" s="190" t="s">
        <v>136</v>
      </c>
      <c r="AH339" s="190" t="s">
        <v>136</v>
      </c>
      <c r="AI339" s="190" t="s">
        <v>136</v>
      </c>
      <c r="AJ339" s="190" t="s">
        <v>136</v>
      </c>
      <c r="AK339" s="190" t="s">
        <v>136</v>
      </c>
      <c r="AL339" s="190" t="s">
        <v>136</v>
      </c>
    </row>
    <row r="340" spans="1:38" x14ac:dyDescent="0.2">
      <c r="A340" s="190">
        <v>805022</v>
      </c>
      <c r="B340" s="190" t="s">
        <v>257</v>
      </c>
      <c r="K340" s="190" t="s">
        <v>134</v>
      </c>
      <c r="L340" s="190" t="s">
        <v>134</v>
      </c>
      <c r="R340" s="190" t="s">
        <v>134</v>
      </c>
      <c r="V340" s="190" t="s">
        <v>134</v>
      </c>
      <c r="AA340" s="190" t="s">
        <v>134</v>
      </c>
      <c r="AC340" s="190" t="s">
        <v>135</v>
      </c>
      <c r="AE340" s="190" t="s">
        <v>135</v>
      </c>
      <c r="AF340" s="190" t="s">
        <v>136</v>
      </c>
      <c r="AG340" s="190" t="s">
        <v>135</v>
      </c>
      <c r="AH340" s="190" t="s">
        <v>135</v>
      </c>
      <c r="AI340" s="190" t="s">
        <v>135</v>
      </c>
      <c r="AJ340" s="190" t="s">
        <v>135</v>
      </c>
      <c r="AK340" s="190" t="s">
        <v>135</v>
      </c>
      <c r="AL340" s="190" t="s">
        <v>135</v>
      </c>
    </row>
    <row r="341" spans="1:38" x14ac:dyDescent="0.2">
      <c r="A341" s="190">
        <v>805024</v>
      </c>
      <c r="B341" s="190" t="s">
        <v>257</v>
      </c>
      <c r="J341" s="190" t="s">
        <v>135</v>
      </c>
      <c r="O341" s="190" t="s">
        <v>136</v>
      </c>
      <c r="Y341" s="190" t="s">
        <v>135</v>
      </c>
      <c r="AB341" s="190" t="s">
        <v>136</v>
      </c>
      <c r="AC341" s="190" t="s">
        <v>135</v>
      </c>
      <c r="AD341" s="190" t="s">
        <v>135</v>
      </c>
      <c r="AE341" s="190" t="s">
        <v>136</v>
      </c>
      <c r="AF341" s="190" t="s">
        <v>135</v>
      </c>
      <c r="AG341" s="190" t="s">
        <v>135</v>
      </c>
      <c r="AH341" s="190" t="s">
        <v>135</v>
      </c>
      <c r="AI341" s="190" t="s">
        <v>135</v>
      </c>
      <c r="AJ341" s="190" t="s">
        <v>135</v>
      </c>
      <c r="AK341" s="190" t="s">
        <v>135</v>
      </c>
      <c r="AL341" s="190" t="s">
        <v>135</v>
      </c>
    </row>
    <row r="342" spans="1:38" x14ac:dyDescent="0.2">
      <c r="A342" s="190">
        <v>805025</v>
      </c>
      <c r="B342" s="190" t="s">
        <v>257</v>
      </c>
      <c r="O342" s="190" t="s">
        <v>135</v>
      </c>
      <c r="R342" s="190" t="s">
        <v>136</v>
      </c>
      <c r="U342" s="190" t="s">
        <v>134</v>
      </c>
      <c r="Y342" s="190" t="s">
        <v>135</v>
      </c>
      <c r="AA342" s="190" t="s">
        <v>135</v>
      </c>
      <c r="AB342" s="190" t="s">
        <v>135</v>
      </c>
      <c r="AC342" s="190" t="s">
        <v>135</v>
      </c>
      <c r="AD342" s="190" t="s">
        <v>135</v>
      </c>
      <c r="AE342" s="190" t="s">
        <v>135</v>
      </c>
      <c r="AF342" s="190" t="s">
        <v>135</v>
      </c>
      <c r="AG342" s="190" t="s">
        <v>135</v>
      </c>
      <c r="AH342" s="190" t="s">
        <v>135</v>
      </c>
      <c r="AI342" s="190" t="s">
        <v>135</v>
      </c>
      <c r="AJ342" s="190" t="s">
        <v>135</v>
      </c>
      <c r="AK342" s="190" t="s">
        <v>135</v>
      </c>
      <c r="AL342" s="190" t="s">
        <v>135</v>
      </c>
    </row>
    <row r="343" spans="1:38" x14ac:dyDescent="0.2">
      <c r="A343" s="190">
        <v>805029</v>
      </c>
      <c r="B343" s="190" t="s">
        <v>257</v>
      </c>
      <c r="O343" s="190" t="s">
        <v>135</v>
      </c>
      <c r="AA343" s="190" t="s">
        <v>136</v>
      </c>
      <c r="AB343" s="190" t="s">
        <v>136</v>
      </c>
      <c r="AF343" s="190" t="s">
        <v>136</v>
      </c>
      <c r="AG343" s="190" t="s">
        <v>136</v>
      </c>
      <c r="AH343" s="190" t="s">
        <v>136</v>
      </c>
      <c r="AI343" s="190" t="s">
        <v>136</v>
      </c>
      <c r="AJ343" s="190" t="s">
        <v>136</v>
      </c>
      <c r="AK343" s="190" t="s">
        <v>136</v>
      </c>
      <c r="AL343" s="190" t="s">
        <v>136</v>
      </c>
    </row>
    <row r="344" spans="1:38" x14ac:dyDescent="0.2">
      <c r="A344" s="190">
        <v>805046</v>
      </c>
      <c r="B344" s="190" t="s">
        <v>257</v>
      </c>
      <c r="H344" s="190" t="s">
        <v>134</v>
      </c>
      <c r="N344" s="190" t="s">
        <v>134</v>
      </c>
      <c r="O344" s="190" t="s">
        <v>134</v>
      </c>
      <c r="Z344" s="190" t="s">
        <v>134</v>
      </c>
      <c r="AA344" s="190" t="s">
        <v>135</v>
      </c>
      <c r="AC344" s="190" t="s">
        <v>134</v>
      </c>
      <c r="AD344" s="190" t="s">
        <v>134</v>
      </c>
      <c r="AE344" s="190" t="s">
        <v>135</v>
      </c>
      <c r="AF344" s="190" t="s">
        <v>136</v>
      </c>
      <c r="AG344" s="190" t="s">
        <v>135</v>
      </c>
      <c r="AH344" s="190" t="s">
        <v>136</v>
      </c>
      <c r="AI344" s="190" t="s">
        <v>136</v>
      </c>
      <c r="AJ344" s="190" t="s">
        <v>135</v>
      </c>
      <c r="AK344" s="190" t="s">
        <v>135</v>
      </c>
      <c r="AL344" s="190" t="s">
        <v>134</v>
      </c>
    </row>
    <row r="345" spans="1:38" x14ac:dyDescent="0.2">
      <c r="A345" s="190">
        <v>805062</v>
      </c>
      <c r="B345" s="190" t="s">
        <v>257</v>
      </c>
      <c r="O345" s="190" t="s">
        <v>136</v>
      </c>
      <c r="S345" s="190" t="s">
        <v>134</v>
      </c>
      <c r="X345" s="190" t="s">
        <v>134</v>
      </c>
      <c r="Y345" s="190" t="s">
        <v>134</v>
      </c>
      <c r="AA345" s="190" t="s">
        <v>136</v>
      </c>
      <c r="AB345" s="190" t="s">
        <v>136</v>
      </c>
      <c r="AC345" s="190" t="s">
        <v>136</v>
      </c>
      <c r="AD345" s="190" t="s">
        <v>136</v>
      </c>
      <c r="AE345" s="190" t="s">
        <v>136</v>
      </c>
      <c r="AF345" s="190" t="s">
        <v>136</v>
      </c>
      <c r="AG345" s="190" t="s">
        <v>135</v>
      </c>
      <c r="AH345" s="190" t="s">
        <v>135</v>
      </c>
      <c r="AI345" s="190" t="s">
        <v>135</v>
      </c>
      <c r="AJ345" s="190" t="s">
        <v>135</v>
      </c>
      <c r="AK345" s="190" t="s">
        <v>135</v>
      </c>
      <c r="AL345" s="190" t="s">
        <v>135</v>
      </c>
    </row>
    <row r="346" spans="1:38" x14ac:dyDescent="0.2">
      <c r="A346" s="190">
        <v>805087</v>
      </c>
      <c r="B346" s="190" t="s">
        <v>257</v>
      </c>
      <c r="D346" s="190" t="s">
        <v>135</v>
      </c>
      <c r="J346" s="190" t="s">
        <v>134</v>
      </c>
      <c r="O346" s="190" t="s">
        <v>134</v>
      </c>
      <c r="Z346" s="190" t="s">
        <v>134</v>
      </c>
      <c r="AA346" s="190" t="s">
        <v>135</v>
      </c>
      <c r="AB346" s="190" t="s">
        <v>136</v>
      </c>
      <c r="AC346" s="190" t="s">
        <v>135</v>
      </c>
      <c r="AE346" s="190" t="s">
        <v>136</v>
      </c>
      <c r="AF346" s="190" t="s">
        <v>135</v>
      </c>
      <c r="AH346" s="190" t="s">
        <v>135</v>
      </c>
      <c r="AI346" s="190" t="s">
        <v>135</v>
      </c>
      <c r="AJ346" s="190" t="s">
        <v>135</v>
      </c>
      <c r="AK346" s="190" t="s">
        <v>135</v>
      </c>
      <c r="AL346" s="190" t="s">
        <v>135</v>
      </c>
    </row>
    <row r="347" spans="1:38" x14ac:dyDescent="0.2">
      <c r="A347" s="190">
        <v>805090</v>
      </c>
      <c r="B347" s="190" t="s">
        <v>257</v>
      </c>
      <c r="O347" s="190" t="s">
        <v>135</v>
      </c>
      <c r="Z347" s="190" t="s">
        <v>135</v>
      </c>
      <c r="AA347" s="190" t="s">
        <v>136</v>
      </c>
      <c r="AB347" s="190" t="s">
        <v>135</v>
      </c>
      <c r="AC347" s="190" t="s">
        <v>135</v>
      </c>
      <c r="AD347" s="190" t="s">
        <v>136</v>
      </c>
      <c r="AE347" s="190" t="s">
        <v>135</v>
      </c>
      <c r="AF347" s="190" t="s">
        <v>136</v>
      </c>
      <c r="AG347" s="190" t="s">
        <v>135</v>
      </c>
      <c r="AH347" s="190" t="s">
        <v>135</v>
      </c>
      <c r="AI347" s="190" t="s">
        <v>135</v>
      </c>
      <c r="AJ347" s="190" t="s">
        <v>135</v>
      </c>
      <c r="AK347" s="190" t="s">
        <v>135</v>
      </c>
      <c r="AL347" s="190" t="s">
        <v>135</v>
      </c>
    </row>
    <row r="348" spans="1:38" x14ac:dyDescent="0.2">
      <c r="A348" s="190">
        <v>805094</v>
      </c>
      <c r="B348" s="190" t="s">
        <v>257</v>
      </c>
      <c r="D348" s="190" t="s">
        <v>135</v>
      </c>
      <c r="J348" s="190" t="s">
        <v>134</v>
      </c>
      <c r="AC348" s="190" t="s">
        <v>134</v>
      </c>
      <c r="AD348" s="190" t="s">
        <v>134</v>
      </c>
      <c r="AH348" s="190" t="s">
        <v>134</v>
      </c>
      <c r="AK348" s="190" t="s">
        <v>136</v>
      </c>
    </row>
    <row r="349" spans="1:38" x14ac:dyDescent="0.2">
      <c r="A349" s="190">
        <v>805097</v>
      </c>
      <c r="B349" s="190" t="s">
        <v>257</v>
      </c>
      <c r="H349" s="190" t="s">
        <v>134</v>
      </c>
      <c r="L349" s="190" t="s">
        <v>135</v>
      </c>
      <c r="O349" s="190" t="s">
        <v>135</v>
      </c>
      <c r="V349" s="190" t="s">
        <v>135</v>
      </c>
      <c r="AA349" s="190" t="s">
        <v>135</v>
      </c>
      <c r="AB349" s="190" t="s">
        <v>135</v>
      </c>
      <c r="AC349" s="190" t="s">
        <v>135</v>
      </c>
      <c r="AD349" s="190" t="s">
        <v>135</v>
      </c>
      <c r="AE349" s="190" t="s">
        <v>135</v>
      </c>
      <c r="AF349" s="190" t="s">
        <v>135</v>
      </c>
      <c r="AG349" s="190" t="s">
        <v>135</v>
      </c>
      <c r="AH349" s="190" t="s">
        <v>135</v>
      </c>
      <c r="AI349" s="190" t="s">
        <v>135</v>
      </c>
      <c r="AJ349" s="190" t="s">
        <v>135</v>
      </c>
      <c r="AK349" s="190" t="s">
        <v>135</v>
      </c>
      <c r="AL349" s="190" t="s">
        <v>135</v>
      </c>
    </row>
    <row r="350" spans="1:38" x14ac:dyDescent="0.2">
      <c r="A350" s="190">
        <v>805106</v>
      </c>
      <c r="B350" s="190" t="s">
        <v>257</v>
      </c>
      <c r="O350" s="190" t="s">
        <v>136</v>
      </c>
      <c r="R350" s="190" t="s">
        <v>134</v>
      </c>
      <c r="V350" s="190" t="s">
        <v>134</v>
      </c>
      <c r="AA350" s="190" t="s">
        <v>134</v>
      </c>
      <c r="AE350" s="190" t="s">
        <v>135</v>
      </c>
      <c r="AH350" s="190" t="s">
        <v>135</v>
      </c>
      <c r="AI350" s="190" t="s">
        <v>134</v>
      </c>
      <c r="AJ350" s="190" t="s">
        <v>135</v>
      </c>
      <c r="AK350" s="190" t="s">
        <v>135</v>
      </c>
      <c r="AL350" s="190" t="s">
        <v>135</v>
      </c>
    </row>
    <row r="351" spans="1:38" x14ac:dyDescent="0.2">
      <c r="A351" s="190">
        <v>805125</v>
      </c>
      <c r="B351" s="190" t="s">
        <v>257</v>
      </c>
      <c r="F351" s="190" t="s">
        <v>134</v>
      </c>
      <c r="O351" s="190" t="s">
        <v>135</v>
      </c>
      <c r="V351" s="190" t="s">
        <v>134</v>
      </c>
      <c r="Y351" s="190" t="s">
        <v>134</v>
      </c>
      <c r="AB351" s="190" t="s">
        <v>136</v>
      </c>
      <c r="AC351" s="190" t="s">
        <v>136</v>
      </c>
      <c r="AD351" s="190" t="s">
        <v>135</v>
      </c>
      <c r="AE351" s="190" t="s">
        <v>136</v>
      </c>
      <c r="AF351" s="190" t="s">
        <v>135</v>
      </c>
      <c r="AG351" s="190" t="s">
        <v>135</v>
      </c>
      <c r="AH351" s="190" t="s">
        <v>135</v>
      </c>
      <c r="AI351" s="190" t="s">
        <v>135</v>
      </c>
      <c r="AJ351" s="190" t="s">
        <v>135</v>
      </c>
      <c r="AK351" s="190" t="s">
        <v>135</v>
      </c>
      <c r="AL351" s="190" t="s">
        <v>135</v>
      </c>
    </row>
    <row r="352" spans="1:38" x14ac:dyDescent="0.2">
      <c r="A352" s="190">
        <v>805132</v>
      </c>
      <c r="B352" s="190" t="s">
        <v>257</v>
      </c>
      <c r="AA352" s="190" t="s">
        <v>136</v>
      </c>
      <c r="AD352" s="190" t="s">
        <v>136</v>
      </c>
      <c r="AF352" s="190" t="s">
        <v>136</v>
      </c>
      <c r="AG352" s="190" t="s">
        <v>136</v>
      </c>
      <c r="AH352" s="190" t="s">
        <v>136</v>
      </c>
      <c r="AI352" s="190" t="s">
        <v>136</v>
      </c>
      <c r="AJ352" s="190" t="s">
        <v>136</v>
      </c>
      <c r="AK352" s="190" t="s">
        <v>136</v>
      </c>
      <c r="AL352" s="190" t="s">
        <v>136</v>
      </c>
    </row>
    <row r="353" spans="1:38" x14ac:dyDescent="0.2">
      <c r="A353" s="190">
        <v>805154</v>
      </c>
      <c r="B353" s="190" t="s">
        <v>257</v>
      </c>
      <c r="C353" s="190" t="s">
        <v>134</v>
      </c>
      <c r="AC353" s="190" t="s">
        <v>134</v>
      </c>
      <c r="AG353" s="190" t="s">
        <v>134</v>
      </c>
      <c r="AI353" s="190" t="s">
        <v>134</v>
      </c>
      <c r="AJ353" s="190" t="s">
        <v>134</v>
      </c>
      <c r="AK353" s="190" t="s">
        <v>134</v>
      </c>
    </row>
    <row r="354" spans="1:38" x14ac:dyDescent="0.2">
      <c r="A354" s="190">
        <v>805200</v>
      </c>
      <c r="B354" s="190" t="s">
        <v>257</v>
      </c>
      <c r="N354" s="190" t="s">
        <v>136</v>
      </c>
      <c r="P354" s="190" t="s">
        <v>136</v>
      </c>
      <c r="Z354" s="190" t="s">
        <v>135</v>
      </c>
      <c r="AE354" s="190" t="s">
        <v>136</v>
      </c>
      <c r="AF354" s="190" t="s">
        <v>135</v>
      </c>
      <c r="AG354" s="190" t="s">
        <v>135</v>
      </c>
      <c r="AH354" s="190" t="s">
        <v>135</v>
      </c>
      <c r="AI354" s="190" t="s">
        <v>135</v>
      </c>
      <c r="AJ354" s="190" t="s">
        <v>135</v>
      </c>
      <c r="AK354" s="190" t="s">
        <v>135</v>
      </c>
      <c r="AL354" s="190" t="s">
        <v>135</v>
      </c>
    </row>
    <row r="355" spans="1:38" x14ac:dyDescent="0.2">
      <c r="A355" s="190">
        <v>805232</v>
      </c>
      <c r="B355" s="190" t="s">
        <v>257</v>
      </c>
      <c r="K355" s="190" t="s">
        <v>134</v>
      </c>
      <c r="L355" s="190" t="s">
        <v>134</v>
      </c>
      <c r="AC355" s="190" t="s">
        <v>136</v>
      </c>
      <c r="AF355" s="190" t="s">
        <v>136</v>
      </c>
      <c r="AG355" s="190" t="s">
        <v>136</v>
      </c>
      <c r="AH355" s="190" t="s">
        <v>136</v>
      </c>
      <c r="AI355" s="190" t="s">
        <v>136</v>
      </c>
      <c r="AJ355" s="190" t="s">
        <v>136</v>
      </c>
      <c r="AK355" s="190" t="s">
        <v>136</v>
      </c>
      <c r="AL355" s="190" t="s">
        <v>136</v>
      </c>
    </row>
    <row r="356" spans="1:38" x14ac:dyDescent="0.2">
      <c r="A356" s="190">
        <v>805249</v>
      </c>
      <c r="B356" s="190" t="s">
        <v>257</v>
      </c>
      <c r="N356" s="190" t="s">
        <v>134</v>
      </c>
      <c r="O356" s="190" t="s">
        <v>134</v>
      </c>
      <c r="AC356" s="190" t="s">
        <v>134</v>
      </c>
      <c r="AG356" s="190" t="s">
        <v>134</v>
      </c>
      <c r="AI356" s="190" t="s">
        <v>134</v>
      </c>
      <c r="AK356" s="190" t="s">
        <v>136</v>
      </c>
    </row>
    <row r="357" spans="1:38" x14ac:dyDescent="0.2">
      <c r="A357" s="190">
        <v>805257</v>
      </c>
      <c r="B357" s="190" t="s">
        <v>257</v>
      </c>
      <c r="D357" s="190" t="s">
        <v>134</v>
      </c>
      <c r="J357" s="190" t="s">
        <v>134</v>
      </c>
      <c r="O357" s="190" t="s">
        <v>135</v>
      </c>
      <c r="R357" s="190" t="s">
        <v>134</v>
      </c>
      <c r="AC357" s="190" t="s">
        <v>136</v>
      </c>
      <c r="AF357" s="190" t="s">
        <v>136</v>
      </c>
      <c r="AK357" s="190" t="s">
        <v>136</v>
      </c>
    </row>
    <row r="358" spans="1:38" x14ac:dyDescent="0.2">
      <c r="A358" s="190">
        <v>805268</v>
      </c>
      <c r="B358" s="190" t="s">
        <v>257</v>
      </c>
      <c r="H358" s="190" t="s">
        <v>134</v>
      </c>
      <c r="O358" s="190" t="s">
        <v>136</v>
      </c>
      <c r="R358" s="190" t="s">
        <v>134</v>
      </c>
      <c r="T358" s="190" t="s">
        <v>134</v>
      </c>
      <c r="AB358" s="190" t="s">
        <v>136</v>
      </c>
      <c r="AC358" s="190" t="s">
        <v>136</v>
      </c>
      <c r="AD358" s="190" t="s">
        <v>136</v>
      </c>
      <c r="AE358" s="190" t="s">
        <v>136</v>
      </c>
      <c r="AG358" s="190" t="s">
        <v>135</v>
      </c>
      <c r="AH358" s="190" t="s">
        <v>135</v>
      </c>
      <c r="AI358" s="190" t="s">
        <v>135</v>
      </c>
      <c r="AJ358" s="190" t="s">
        <v>135</v>
      </c>
      <c r="AK358" s="190" t="s">
        <v>135</v>
      </c>
      <c r="AL358" s="190" t="s">
        <v>135</v>
      </c>
    </row>
    <row r="359" spans="1:38" x14ac:dyDescent="0.2">
      <c r="A359" s="190">
        <v>805271</v>
      </c>
      <c r="B359" s="190" t="s">
        <v>257</v>
      </c>
      <c r="Y359" s="190" t="s">
        <v>136</v>
      </c>
      <c r="AA359" s="190" t="s">
        <v>134</v>
      </c>
      <c r="AC359" s="190" t="s">
        <v>134</v>
      </c>
      <c r="AE359" s="190" t="s">
        <v>134</v>
      </c>
      <c r="AG359" s="190" t="s">
        <v>134</v>
      </c>
      <c r="AH359" s="190" t="s">
        <v>134</v>
      </c>
      <c r="AK359" s="190" t="s">
        <v>134</v>
      </c>
    </row>
    <row r="360" spans="1:38" x14ac:dyDescent="0.2">
      <c r="A360" s="190">
        <v>805273</v>
      </c>
      <c r="B360" s="190" t="s">
        <v>257</v>
      </c>
      <c r="K360" s="190" t="s">
        <v>134</v>
      </c>
      <c r="O360" s="190" t="s">
        <v>136</v>
      </c>
      <c r="R360" s="190" t="s">
        <v>134</v>
      </c>
      <c r="Y360" s="190" t="s">
        <v>134</v>
      </c>
      <c r="AC360" s="190" t="s">
        <v>135</v>
      </c>
      <c r="AG360" s="190" t="s">
        <v>134</v>
      </c>
      <c r="AH360" s="190" t="s">
        <v>134</v>
      </c>
      <c r="AI360" s="190" t="s">
        <v>134</v>
      </c>
      <c r="AJ360" s="190" t="s">
        <v>134</v>
      </c>
      <c r="AK360" s="190" t="s">
        <v>135</v>
      </c>
      <c r="AL360" s="190" t="s">
        <v>134</v>
      </c>
    </row>
    <row r="361" spans="1:38" x14ac:dyDescent="0.2">
      <c r="A361" s="190">
        <v>805276</v>
      </c>
      <c r="B361" s="190" t="s">
        <v>257</v>
      </c>
      <c r="O361" s="190" t="s">
        <v>135</v>
      </c>
      <c r="Q361" s="190" t="s">
        <v>136</v>
      </c>
      <c r="AA361" s="190" t="s">
        <v>135</v>
      </c>
      <c r="AB361" s="190" t="s">
        <v>135</v>
      </c>
      <c r="AD361" s="190" t="s">
        <v>135</v>
      </c>
      <c r="AF361" s="190" t="s">
        <v>135</v>
      </c>
      <c r="AG361" s="190" t="s">
        <v>135</v>
      </c>
      <c r="AH361" s="190" t="s">
        <v>135</v>
      </c>
      <c r="AI361" s="190" t="s">
        <v>135</v>
      </c>
      <c r="AJ361" s="190" t="s">
        <v>135</v>
      </c>
      <c r="AK361" s="190" t="s">
        <v>135</v>
      </c>
      <c r="AL361" s="190" t="s">
        <v>135</v>
      </c>
    </row>
    <row r="362" spans="1:38" x14ac:dyDescent="0.2">
      <c r="A362" s="190">
        <v>805286</v>
      </c>
      <c r="B362" s="190" t="s">
        <v>257</v>
      </c>
      <c r="O362" s="190" t="s">
        <v>135</v>
      </c>
      <c r="V362" s="190" t="s">
        <v>136</v>
      </c>
      <c r="Y362" s="190" t="s">
        <v>135</v>
      </c>
      <c r="Z362" s="190" t="s">
        <v>135</v>
      </c>
      <c r="AC362" s="190" t="s">
        <v>134</v>
      </c>
      <c r="AD362" s="190" t="s">
        <v>136</v>
      </c>
      <c r="AE362" s="190" t="s">
        <v>135</v>
      </c>
      <c r="AG362" s="190" t="s">
        <v>135</v>
      </c>
      <c r="AH362" s="190" t="s">
        <v>136</v>
      </c>
      <c r="AJ362" s="190" t="s">
        <v>134</v>
      </c>
      <c r="AK362" s="190" t="s">
        <v>134</v>
      </c>
      <c r="AL362" s="190" t="s">
        <v>134</v>
      </c>
    </row>
    <row r="363" spans="1:38" x14ac:dyDescent="0.2">
      <c r="A363" s="190">
        <v>805288</v>
      </c>
      <c r="B363" s="190" t="s">
        <v>257</v>
      </c>
      <c r="H363" s="190" t="s">
        <v>134</v>
      </c>
      <c r="Y363" s="190" t="s">
        <v>134</v>
      </c>
      <c r="AA363" s="190" t="s">
        <v>134</v>
      </c>
      <c r="AC363" s="190" t="s">
        <v>135</v>
      </c>
      <c r="AD363" s="190" t="s">
        <v>134</v>
      </c>
      <c r="AE363" s="190" t="s">
        <v>134</v>
      </c>
      <c r="AF363" s="190" t="s">
        <v>134</v>
      </c>
      <c r="AG363" s="190" t="s">
        <v>135</v>
      </c>
      <c r="AH363" s="190" t="s">
        <v>135</v>
      </c>
      <c r="AI363" s="190" t="s">
        <v>135</v>
      </c>
      <c r="AJ363" s="190" t="s">
        <v>135</v>
      </c>
      <c r="AK363" s="190" t="s">
        <v>135</v>
      </c>
      <c r="AL363" s="190" t="s">
        <v>135</v>
      </c>
    </row>
    <row r="364" spans="1:38" x14ac:dyDescent="0.2">
      <c r="A364" s="190">
        <v>805313</v>
      </c>
      <c r="B364" s="190" t="s">
        <v>257</v>
      </c>
      <c r="O364" s="190" t="s">
        <v>135</v>
      </c>
      <c r="AA364" s="190" t="s">
        <v>134</v>
      </c>
      <c r="AD364" s="190" t="s">
        <v>136</v>
      </c>
      <c r="AE364" s="190" t="s">
        <v>136</v>
      </c>
      <c r="AG364" s="190" t="s">
        <v>135</v>
      </c>
      <c r="AH364" s="190" t="s">
        <v>135</v>
      </c>
      <c r="AI364" s="190" t="s">
        <v>135</v>
      </c>
      <c r="AJ364" s="190" t="s">
        <v>135</v>
      </c>
      <c r="AK364" s="190" t="s">
        <v>135</v>
      </c>
      <c r="AL364" s="190" t="s">
        <v>135</v>
      </c>
    </row>
    <row r="365" spans="1:38" x14ac:dyDescent="0.2">
      <c r="A365" s="190">
        <v>805318</v>
      </c>
      <c r="B365" s="190" t="s">
        <v>257</v>
      </c>
      <c r="L365" s="190" t="s">
        <v>134</v>
      </c>
      <c r="O365" s="190" t="s">
        <v>136</v>
      </c>
      <c r="Z365" s="190" t="s">
        <v>136</v>
      </c>
      <c r="AC365" s="190" t="s">
        <v>134</v>
      </c>
      <c r="AK365" s="190" t="s">
        <v>136</v>
      </c>
    </row>
    <row r="366" spans="1:38" x14ac:dyDescent="0.2">
      <c r="A366" s="190">
        <v>805390</v>
      </c>
      <c r="B366" s="190" t="s">
        <v>257</v>
      </c>
      <c r="L366" s="190" t="s">
        <v>134</v>
      </c>
      <c r="M366" s="190" t="s">
        <v>134</v>
      </c>
      <c r="O366" s="190" t="s">
        <v>135</v>
      </c>
      <c r="R366" s="190" t="s">
        <v>134</v>
      </c>
      <c r="AA366" s="190" t="s">
        <v>136</v>
      </c>
      <c r="AB366" s="190" t="s">
        <v>136</v>
      </c>
      <c r="AC366" s="190" t="s">
        <v>135</v>
      </c>
      <c r="AD366" s="190" t="s">
        <v>135</v>
      </c>
      <c r="AE366" s="190" t="s">
        <v>136</v>
      </c>
      <c r="AF366" s="190" t="s">
        <v>136</v>
      </c>
      <c r="AG366" s="190" t="s">
        <v>135</v>
      </c>
      <c r="AH366" s="190" t="s">
        <v>135</v>
      </c>
      <c r="AI366" s="190" t="s">
        <v>135</v>
      </c>
      <c r="AJ366" s="190" t="s">
        <v>135</v>
      </c>
      <c r="AK366" s="190" t="s">
        <v>135</v>
      </c>
      <c r="AL366" s="190" t="s">
        <v>135</v>
      </c>
    </row>
    <row r="367" spans="1:38" x14ac:dyDescent="0.2">
      <c r="A367" s="190">
        <v>805391</v>
      </c>
      <c r="B367" s="190" t="s">
        <v>257</v>
      </c>
      <c r="O367" s="190" t="s">
        <v>135</v>
      </c>
      <c r="V367" s="190" t="s">
        <v>134</v>
      </c>
      <c r="Z367" s="190" t="s">
        <v>136</v>
      </c>
      <c r="AB367" s="190" t="s">
        <v>135</v>
      </c>
      <c r="AC367" s="190" t="s">
        <v>136</v>
      </c>
      <c r="AD367" s="190" t="s">
        <v>136</v>
      </c>
      <c r="AE367" s="190" t="s">
        <v>136</v>
      </c>
      <c r="AG367" s="190" t="s">
        <v>135</v>
      </c>
      <c r="AH367" s="190" t="s">
        <v>135</v>
      </c>
      <c r="AI367" s="190" t="s">
        <v>135</v>
      </c>
      <c r="AJ367" s="190" t="s">
        <v>135</v>
      </c>
      <c r="AK367" s="190" t="s">
        <v>135</v>
      </c>
      <c r="AL367" s="190" t="s">
        <v>135</v>
      </c>
    </row>
    <row r="368" spans="1:38" x14ac:dyDescent="0.2">
      <c r="A368" s="190">
        <v>805419</v>
      </c>
      <c r="B368" s="190" t="s">
        <v>257</v>
      </c>
      <c r="AA368" s="190" t="s">
        <v>135</v>
      </c>
      <c r="AB368" s="190" t="s">
        <v>135</v>
      </c>
      <c r="AE368" s="190" t="s">
        <v>136</v>
      </c>
      <c r="AF368" s="190" t="s">
        <v>135</v>
      </c>
      <c r="AG368" s="190" t="s">
        <v>135</v>
      </c>
      <c r="AH368" s="190" t="s">
        <v>135</v>
      </c>
      <c r="AI368" s="190" t="s">
        <v>135</v>
      </c>
      <c r="AJ368" s="190" t="s">
        <v>135</v>
      </c>
      <c r="AK368" s="190" t="s">
        <v>135</v>
      </c>
      <c r="AL368" s="190" t="s">
        <v>135</v>
      </c>
    </row>
    <row r="369" spans="1:38" x14ac:dyDescent="0.2">
      <c r="A369" s="190">
        <v>805440</v>
      </c>
      <c r="B369" s="190" t="s">
        <v>257</v>
      </c>
      <c r="H369" s="190" t="s">
        <v>134</v>
      </c>
      <c r="M369" s="190" t="s">
        <v>134</v>
      </c>
      <c r="P369" s="190" t="s">
        <v>135</v>
      </c>
      <c r="V369" s="190" t="s">
        <v>135</v>
      </c>
      <c r="AA369" s="190" t="s">
        <v>136</v>
      </c>
      <c r="AB369" s="190" t="s">
        <v>136</v>
      </c>
      <c r="AD369" s="190" t="s">
        <v>134</v>
      </c>
      <c r="AE369" s="190" t="s">
        <v>134</v>
      </c>
      <c r="AG369" s="190" t="s">
        <v>135</v>
      </c>
      <c r="AH369" s="190" t="s">
        <v>135</v>
      </c>
      <c r="AI369" s="190" t="s">
        <v>135</v>
      </c>
      <c r="AJ369" s="190" t="s">
        <v>135</v>
      </c>
      <c r="AK369" s="190" t="s">
        <v>135</v>
      </c>
      <c r="AL369" s="190" t="s">
        <v>135</v>
      </c>
    </row>
    <row r="370" spans="1:38" x14ac:dyDescent="0.2">
      <c r="A370" s="190">
        <v>805447</v>
      </c>
      <c r="B370" s="190" t="s">
        <v>257</v>
      </c>
      <c r="E370" s="190" t="s">
        <v>134</v>
      </c>
      <c r="F370" s="190" t="s">
        <v>134</v>
      </c>
      <c r="N370" s="190" t="s">
        <v>134</v>
      </c>
      <c r="AA370" s="190" t="s">
        <v>134</v>
      </c>
      <c r="AB370" s="190" t="s">
        <v>136</v>
      </c>
      <c r="AC370" s="190" t="s">
        <v>136</v>
      </c>
      <c r="AD370" s="190" t="s">
        <v>136</v>
      </c>
      <c r="AE370" s="190" t="s">
        <v>136</v>
      </c>
      <c r="AF370" s="190" t="s">
        <v>136</v>
      </c>
      <c r="AG370" s="190" t="s">
        <v>135</v>
      </c>
      <c r="AH370" s="190" t="s">
        <v>135</v>
      </c>
      <c r="AI370" s="190" t="s">
        <v>135</v>
      </c>
      <c r="AJ370" s="190" t="s">
        <v>136</v>
      </c>
      <c r="AK370" s="190" t="s">
        <v>136</v>
      </c>
      <c r="AL370" s="190" t="s">
        <v>136</v>
      </c>
    </row>
    <row r="371" spans="1:38" x14ac:dyDescent="0.2">
      <c r="A371" s="190">
        <v>805506</v>
      </c>
      <c r="B371" s="190" t="s">
        <v>257</v>
      </c>
      <c r="O371" s="190" t="s">
        <v>134</v>
      </c>
      <c r="T371" s="190" t="s">
        <v>136</v>
      </c>
      <c r="AB371" s="190" t="s">
        <v>135</v>
      </c>
      <c r="AC371" s="190" t="s">
        <v>135</v>
      </c>
      <c r="AD371" s="190" t="s">
        <v>135</v>
      </c>
      <c r="AE371" s="190" t="s">
        <v>136</v>
      </c>
      <c r="AF371" s="190" t="s">
        <v>135</v>
      </c>
      <c r="AG371" s="190" t="s">
        <v>135</v>
      </c>
      <c r="AH371" s="190" t="s">
        <v>135</v>
      </c>
      <c r="AI371" s="190" t="s">
        <v>135</v>
      </c>
      <c r="AJ371" s="190" t="s">
        <v>135</v>
      </c>
      <c r="AK371" s="190" t="s">
        <v>135</v>
      </c>
      <c r="AL371" s="190" t="s">
        <v>135</v>
      </c>
    </row>
    <row r="372" spans="1:38" x14ac:dyDescent="0.2">
      <c r="A372" s="190">
        <v>805516</v>
      </c>
      <c r="B372" s="190" t="s">
        <v>257</v>
      </c>
      <c r="O372" s="190" t="s">
        <v>134</v>
      </c>
      <c r="R372" s="190" t="s">
        <v>134</v>
      </c>
      <c r="Y372" s="190" t="s">
        <v>134</v>
      </c>
      <c r="AC372" s="190" t="s">
        <v>134</v>
      </c>
      <c r="AD372" s="190" t="s">
        <v>134</v>
      </c>
      <c r="AG372" s="190" t="s">
        <v>134</v>
      </c>
      <c r="AH372" s="190" t="s">
        <v>134</v>
      </c>
      <c r="AK372" s="190" t="s">
        <v>136</v>
      </c>
    </row>
    <row r="373" spans="1:38" x14ac:dyDescent="0.2">
      <c r="A373" s="190">
        <v>805523</v>
      </c>
      <c r="B373" s="190" t="s">
        <v>257</v>
      </c>
      <c r="H373" s="190" t="s">
        <v>134</v>
      </c>
      <c r="K373" s="190" t="s">
        <v>134</v>
      </c>
      <c r="O373" s="190" t="s">
        <v>135</v>
      </c>
      <c r="AD373" s="190" t="s">
        <v>136</v>
      </c>
      <c r="AE373" s="190" t="s">
        <v>136</v>
      </c>
      <c r="AG373" s="190" t="s">
        <v>135</v>
      </c>
      <c r="AH373" s="190" t="s">
        <v>136</v>
      </c>
      <c r="AI373" s="190" t="s">
        <v>136</v>
      </c>
      <c r="AJ373" s="190" t="s">
        <v>135</v>
      </c>
      <c r="AK373" s="190" t="s">
        <v>135</v>
      </c>
      <c r="AL373" s="190" t="s">
        <v>135</v>
      </c>
    </row>
    <row r="374" spans="1:38" x14ac:dyDescent="0.2">
      <c r="A374" s="190">
        <v>805529</v>
      </c>
      <c r="B374" s="190" t="s">
        <v>257</v>
      </c>
      <c r="J374" s="190" t="s">
        <v>134</v>
      </c>
      <c r="K374" s="190" t="s">
        <v>134</v>
      </c>
      <c r="V374" s="190" t="s">
        <v>134</v>
      </c>
      <c r="AD374" s="190" t="s">
        <v>135</v>
      </c>
      <c r="AE374" s="190" t="s">
        <v>134</v>
      </c>
    </row>
    <row r="375" spans="1:38" x14ac:dyDescent="0.2">
      <c r="A375" s="190">
        <v>805532</v>
      </c>
      <c r="B375" s="190" t="s">
        <v>257</v>
      </c>
      <c r="O375" s="190" t="s">
        <v>135</v>
      </c>
      <c r="R375" s="190" t="s">
        <v>136</v>
      </c>
      <c r="Z375" s="190" t="s">
        <v>136</v>
      </c>
      <c r="AB375" s="190" t="s">
        <v>136</v>
      </c>
      <c r="AC375" s="190" t="s">
        <v>134</v>
      </c>
      <c r="AE375" s="190" t="s">
        <v>136</v>
      </c>
      <c r="AG375" s="190" t="s">
        <v>135</v>
      </c>
      <c r="AH375" s="190" t="s">
        <v>136</v>
      </c>
      <c r="AJ375" s="190" t="s">
        <v>135</v>
      </c>
      <c r="AK375" s="190" t="s">
        <v>135</v>
      </c>
      <c r="AL375" s="190" t="s">
        <v>135</v>
      </c>
    </row>
    <row r="376" spans="1:38" x14ac:dyDescent="0.2">
      <c r="A376" s="190">
        <v>805539</v>
      </c>
      <c r="B376" s="190" t="s">
        <v>257</v>
      </c>
      <c r="N376" s="190" t="s">
        <v>134</v>
      </c>
      <c r="O376" s="190" t="s">
        <v>136</v>
      </c>
      <c r="AA376" s="190" t="s">
        <v>136</v>
      </c>
      <c r="AC376" s="190" t="s">
        <v>135</v>
      </c>
      <c r="AD376" s="190" t="s">
        <v>135</v>
      </c>
      <c r="AE376" s="190" t="s">
        <v>136</v>
      </c>
      <c r="AG376" s="190" t="s">
        <v>136</v>
      </c>
      <c r="AH376" s="190" t="s">
        <v>136</v>
      </c>
      <c r="AK376" s="190" t="s">
        <v>136</v>
      </c>
      <c r="AL376" s="190" t="s">
        <v>136</v>
      </c>
    </row>
    <row r="377" spans="1:38" x14ac:dyDescent="0.2">
      <c r="A377" s="190">
        <v>805607</v>
      </c>
      <c r="B377" s="190" t="s">
        <v>257</v>
      </c>
      <c r="AE377" s="190" t="s">
        <v>134</v>
      </c>
      <c r="AG377" s="190" t="s">
        <v>134</v>
      </c>
      <c r="AJ377" s="190" t="s">
        <v>136</v>
      </c>
      <c r="AK377" s="190" t="s">
        <v>135</v>
      </c>
      <c r="AL377" s="190" t="s">
        <v>134</v>
      </c>
    </row>
    <row r="378" spans="1:38" x14ac:dyDescent="0.2">
      <c r="A378" s="190">
        <v>805649</v>
      </c>
      <c r="B378" s="190" t="s">
        <v>257</v>
      </c>
      <c r="S378" s="190" t="s">
        <v>136</v>
      </c>
      <c r="Y378" s="190" t="s">
        <v>136</v>
      </c>
      <c r="AD378" s="190" t="s">
        <v>136</v>
      </c>
      <c r="AG378" s="190" t="s">
        <v>135</v>
      </c>
      <c r="AH378" s="190" t="s">
        <v>135</v>
      </c>
      <c r="AI378" s="190" t="s">
        <v>135</v>
      </c>
      <c r="AJ378" s="190" t="s">
        <v>135</v>
      </c>
      <c r="AK378" s="190" t="s">
        <v>135</v>
      </c>
      <c r="AL378" s="190" t="s">
        <v>135</v>
      </c>
    </row>
    <row r="379" spans="1:38" x14ac:dyDescent="0.2">
      <c r="A379" s="190">
        <v>805674</v>
      </c>
      <c r="B379" s="190" t="s">
        <v>257</v>
      </c>
      <c r="K379" s="190" t="s">
        <v>134</v>
      </c>
      <c r="N379" s="190" t="s">
        <v>134</v>
      </c>
      <c r="O379" s="190" t="s">
        <v>135</v>
      </c>
      <c r="R379" s="190" t="s">
        <v>134</v>
      </c>
      <c r="AA379" s="190" t="s">
        <v>135</v>
      </c>
      <c r="AB379" s="190" t="s">
        <v>135</v>
      </c>
      <c r="AC379" s="190" t="s">
        <v>135</v>
      </c>
      <c r="AD379" s="190" t="s">
        <v>135</v>
      </c>
      <c r="AE379" s="190" t="s">
        <v>135</v>
      </c>
      <c r="AF379" s="190" t="s">
        <v>135</v>
      </c>
      <c r="AG379" s="190" t="s">
        <v>135</v>
      </c>
      <c r="AH379" s="190" t="s">
        <v>135</v>
      </c>
      <c r="AI379" s="190" t="s">
        <v>135</v>
      </c>
      <c r="AJ379" s="190" t="s">
        <v>135</v>
      </c>
      <c r="AK379" s="190" t="s">
        <v>135</v>
      </c>
      <c r="AL379" s="190" t="s">
        <v>135</v>
      </c>
    </row>
    <row r="380" spans="1:38" x14ac:dyDescent="0.2">
      <c r="A380" s="190">
        <v>805694</v>
      </c>
      <c r="B380" s="190" t="s">
        <v>257</v>
      </c>
      <c r="N380" s="190" t="s">
        <v>134</v>
      </c>
      <c r="O380" s="190" t="s">
        <v>135</v>
      </c>
      <c r="R380" s="190" t="s">
        <v>134</v>
      </c>
      <c r="Z380" s="190" t="s">
        <v>135</v>
      </c>
      <c r="AA380" s="190" t="s">
        <v>136</v>
      </c>
      <c r="AB380" s="190" t="s">
        <v>136</v>
      </c>
      <c r="AC380" s="190" t="s">
        <v>135</v>
      </c>
      <c r="AD380" s="190" t="s">
        <v>135</v>
      </c>
      <c r="AE380" s="190" t="s">
        <v>136</v>
      </c>
      <c r="AF380" s="190" t="s">
        <v>136</v>
      </c>
      <c r="AG380" s="190" t="s">
        <v>135</v>
      </c>
      <c r="AH380" s="190" t="s">
        <v>135</v>
      </c>
      <c r="AI380" s="190" t="s">
        <v>135</v>
      </c>
      <c r="AJ380" s="190" t="s">
        <v>135</v>
      </c>
      <c r="AK380" s="190" t="s">
        <v>135</v>
      </c>
      <c r="AL380" s="190" t="s">
        <v>135</v>
      </c>
    </row>
    <row r="381" spans="1:38" x14ac:dyDescent="0.2">
      <c r="A381" s="190">
        <v>805695</v>
      </c>
      <c r="B381" s="190" t="s">
        <v>257</v>
      </c>
      <c r="K381" s="190" t="s">
        <v>134</v>
      </c>
      <c r="O381" s="190" t="s">
        <v>135</v>
      </c>
      <c r="R381" s="190" t="s">
        <v>134</v>
      </c>
      <c r="AA381" s="190" t="s">
        <v>136</v>
      </c>
      <c r="AB381" s="190" t="s">
        <v>136</v>
      </c>
      <c r="AC381" s="190" t="s">
        <v>136</v>
      </c>
      <c r="AE381" s="190" t="s">
        <v>136</v>
      </c>
      <c r="AG381" s="190" t="s">
        <v>136</v>
      </c>
      <c r="AH381" s="190" t="s">
        <v>136</v>
      </c>
      <c r="AI381" s="190" t="s">
        <v>135</v>
      </c>
      <c r="AJ381" s="190" t="s">
        <v>135</v>
      </c>
      <c r="AK381" s="190" t="s">
        <v>135</v>
      </c>
      <c r="AL381" s="190" t="s">
        <v>135</v>
      </c>
    </row>
    <row r="382" spans="1:38" x14ac:dyDescent="0.2">
      <c r="A382" s="190">
        <v>805747</v>
      </c>
      <c r="B382" s="190" t="s">
        <v>257</v>
      </c>
      <c r="H382" s="190" t="s">
        <v>134</v>
      </c>
      <c r="O382" s="190" t="s">
        <v>136</v>
      </c>
      <c r="R382" s="190" t="s">
        <v>134</v>
      </c>
      <c r="AB382" s="190" t="s">
        <v>134</v>
      </c>
      <c r="AC382" s="190" t="s">
        <v>134</v>
      </c>
      <c r="AE382" s="190" t="s">
        <v>134</v>
      </c>
      <c r="AJ382" s="190" t="s">
        <v>134</v>
      </c>
      <c r="AK382" s="190" t="s">
        <v>136</v>
      </c>
    </row>
    <row r="383" spans="1:38" x14ac:dyDescent="0.2">
      <c r="A383" s="190">
        <v>805750</v>
      </c>
      <c r="B383" s="190" t="s">
        <v>257</v>
      </c>
      <c r="K383" s="190" t="s">
        <v>134</v>
      </c>
      <c r="R383" s="190" t="s">
        <v>134</v>
      </c>
      <c r="Y383" s="190" t="s">
        <v>134</v>
      </c>
      <c r="AB383" s="190" t="s">
        <v>136</v>
      </c>
      <c r="AC383" s="190" t="s">
        <v>135</v>
      </c>
      <c r="AD383" s="190" t="s">
        <v>136</v>
      </c>
      <c r="AE383" s="190" t="s">
        <v>136</v>
      </c>
      <c r="AF383" s="190" t="s">
        <v>136</v>
      </c>
      <c r="AG383" s="190" t="s">
        <v>136</v>
      </c>
      <c r="AH383" s="190" t="s">
        <v>136</v>
      </c>
      <c r="AI383" s="190" t="s">
        <v>136</v>
      </c>
      <c r="AJ383" s="190" t="s">
        <v>136</v>
      </c>
      <c r="AK383" s="190" t="s">
        <v>135</v>
      </c>
    </row>
    <row r="384" spans="1:38" x14ac:dyDescent="0.2">
      <c r="A384" s="190">
        <v>805756</v>
      </c>
      <c r="B384" s="190" t="s">
        <v>257</v>
      </c>
      <c r="N384" s="190" t="s">
        <v>134</v>
      </c>
      <c r="O384" s="190" t="s">
        <v>135</v>
      </c>
      <c r="Z384" s="190" t="s">
        <v>135</v>
      </c>
      <c r="AA384" s="190" t="s">
        <v>136</v>
      </c>
      <c r="AD384" s="190" t="s">
        <v>136</v>
      </c>
      <c r="AF384" s="190" t="s">
        <v>136</v>
      </c>
      <c r="AG384" s="190" t="s">
        <v>135</v>
      </c>
      <c r="AH384" s="190" t="s">
        <v>135</v>
      </c>
      <c r="AI384" s="190" t="s">
        <v>135</v>
      </c>
      <c r="AJ384" s="190" t="s">
        <v>135</v>
      </c>
      <c r="AK384" s="190" t="s">
        <v>135</v>
      </c>
      <c r="AL384" s="190" t="s">
        <v>135</v>
      </c>
    </row>
    <row r="385" spans="1:38" x14ac:dyDescent="0.2">
      <c r="A385" s="190">
        <v>805786</v>
      </c>
      <c r="B385" s="190" t="s">
        <v>257</v>
      </c>
      <c r="K385" s="190" t="s">
        <v>135</v>
      </c>
      <c r="O385" s="190" t="s">
        <v>135</v>
      </c>
      <c r="P385" s="190" t="s">
        <v>136</v>
      </c>
      <c r="R385" s="190" t="s">
        <v>135</v>
      </c>
      <c r="AA385" s="190" t="s">
        <v>134</v>
      </c>
      <c r="AB385" s="190" t="s">
        <v>134</v>
      </c>
      <c r="AC385" s="190" t="s">
        <v>135</v>
      </c>
      <c r="AD385" s="190" t="s">
        <v>136</v>
      </c>
      <c r="AE385" s="190" t="s">
        <v>136</v>
      </c>
      <c r="AG385" s="190" t="s">
        <v>135</v>
      </c>
      <c r="AH385" s="190" t="s">
        <v>135</v>
      </c>
      <c r="AI385" s="190" t="s">
        <v>135</v>
      </c>
      <c r="AJ385" s="190" t="s">
        <v>135</v>
      </c>
      <c r="AK385" s="190" t="s">
        <v>135</v>
      </c>
      <c r="AL385" s="190" t="s">
        <v>135</v>
      </c>
    </row>
    <row r="386" spans="1:38" x14ac:dyDescent="0.2">
      <c r="A386" s="190">
        <v>805792</v>
      </c>
      <c r="B386" s="190" t="s">
        <v>257</v>
      </c>
      <c r="O386" s="190" t="s">
        <v>134</v>
      </c>
      <c r="Q386" s="190" t="s">
        <v>136</v>
      </c>
      <c r="R386" s="190" t="s">
        <v>134</v>
      </c>
      <c r="AA386" s="190" t="s">
        <v>136</v>
      </c>
      <c r="AB386" s="190" t="s">
        <v>136</v>
      </c>
      <c r="AD386" s="190" t="s">
        <v>134</v>
      </c>
      <c r="AF386" s="190" t="s">
        <v>134</v>
      </c>
      <c r="AG386" s="190" t="s">
        <v>136</v>
      </c>
      <c r="AH386" s="190" t="s">
        <v>134</v>
      </c>
      <c r="AI386" s="190" t="s">
        <v>134</v>
      </c>
      <c r="AJ386" s="190" t="s">
        <v>134</v>
      </c>
      <c r="AK386" s="190" t="s">
        <v>136</v>
      </c>
      <c r="AL386" s="190" t="s">
        <v>134</v>
      </c>
    </row>
    <row r="387" spans="1:38" x14ac:dyDescent="0.2">
      <c r="A387" s="190">
        <v>805797</v>
      </c>
      <c r="B387" s="190" t="s">
        <v>257</v>
      </c>
      <c r="K387" s="190" t="s">
        <v>134</v>
      </c>
      <c r="M387" s="190" t="s">
        <v>134</v>
      </c>
      <c r="O387" s="190" t="s">
        <v>136</v>
      </c>
      <c r="AA387" s="190" t="s">
        <v>134</v>
      </c>
      <c r="AB387" s="190" t="s">
        <v>134</v>
      </c>
      <c r="AC387" s="190" t="s">
        <v>134</v>
      </c>
      <c r="AD387" s="190" t="s">
        <v>136</v>
      </c>
      <c r="AG387" s="190" t="s">
        <v>136</v>
      </c>
      <c r="AH387" s="190" t="s">
        <v>136</v>
      </c>
      <c r="AI387" s="190" t="s">
        <v>135</v>
      </c>
      <c r="AJ387" s="190" t="s">
        <v>136</v>
      </c>
      <c r="AK387" s="190" t="s">
        <v>135</v>
      </c>
      <c r="AL387" s="190" t="s">
        <v>135</v>
      </c>
    </row>
    <row r="388" spans="1:38" x14ac:dyDescent="0.2">
      <c r="A388" s="190">
        <v>805820</v>
      </c>
      <c r="B388" s="190" t="s">
        <v>257</v>
      </c>
      <c r="O388" s="190" t="s">
        <v>136</v>
      </c>
      <c r="V388" s="190" t="s">
        <v>134</v>
      </c>
      <c r="Y388" s="190" t="s">
        <v>134</v>
      </c>
      <c r="AA388" s="190" t="s">
        <v>134</v>
      </c>
      <c r="AB388" s="190" t="s">
        <v>134</v>
      </c>
      <c r="AD388" s="190" t="s">
        <v>136</v>
      </c>
      <c r="AG388" s="190" t="s">
        <v>135</v>
      </c>
      <c r="AH388" s="190" t="s">
        <v>136</v>
      </c>
      <c r="AI388" s="190" t="s">
        <v>136</v>
      </c>
      <c r="AJ388" s="190" t="s">
        <v>136</v>
      </c>
      <c r="AK388" s="190" t="s">
        <v>135</v>
      </c>
      <c r="AL388" s="190" t="s">
        <v>135</v>
      </c>
    </row>
    <row r="389" spans="1:38" x14ac:dyDescent="0.2">
      <c r="A389" s="190">
        <v>805851</v>
      </c>
      <c r="B389" s="190" t="s">
        <v>257</v>
      </c>
      <c r="J389" s="190" t="s">
        <v>134</v>
      </c>
      <c r="K389" s="190" t="s">
        <v>134</v>
      </c>
      <c r="T389" s="190" t="s">
        <v>134</v>
      </c>
      <c r="AA389" s="190" t="s">
        <v>134</v>
      </c>
      <c r="AB389" s="190" t="s">
        <v>134</v>
      </c>
      <c r="AD389" s="190" t="s">
        <v>134</v>
      </c>
      <c r="AE389" s="190" t="s">
        <v>134</v>
      </c>
      <c r="AF389" s="190" t="s">
        <v>136</v>
      </c>
      <c r="AH389" s="190" t="s">
        <v>135</v>
      </c>
      <c r="AJ389" s="190" t="s">
        <v>136</v>
      </c>
    </row>
    <row r="390" spans="1:38" x14ac:dyDescent="0.2">
      <c r="A390" s="190">
        <v>805860</v>
      </c>
      <c r="B390" s="190" t="s">
        <v>257</v>
      </c>
      <c r="K390" s="190" t="s">
        <v>134</v>
      </c>
      <c r="AD390" s="190" t="s">
        <v>135</v>
      </c>
      <c r="AJ390" s="190" t="s">
        <v>136</v>
      </c>
      <c r="AK390" s="190" t="s">
        <v>136</v>
      </c>
      <c r="AL390" s="190" t="s">
        <v>136</v>
      </c>
    </row>
    <row r="391" spans="1:38" x14ac:dyDescent="0.2">
      <c r="A391" s="190">
        <v>805932</v>
      </c>
      <c r="B391" s="190" t="s">
        <v>257</v>
      </c>
      <c r="O391" s="190" t="s">
        <v>135</v>
      </c>
      <c r="V391" s="190" t="s">
        <v>890</v>
      </c>
      <c r="AA391" s="190" t="s">
        <v>134</v>
      </c>
      <c r="AC391" s="190" t="s">
        <v>134</v>
      </c>
      <c r="AG391" s="190" t="s">
        <v>136</v>
      </c>
      <c r="AH391" s="190" t="s">
        <v>136</v>
      </c>
      <c r="AI391" s="190" t="s">
        <v>136</v>
      </c>
      <c r="AJ391" s="190" t="s">
        <v>136</v>
      </c>
      <c r="AK391" s="190" t="s">
        <v>135</v>
      </c>
      <c r="AL391" s="190" t="s">
        <v>136</v>
      </c>
    </row>
    <row r="392" spans="1:38" x14ac:dyDescent="0.2">
      <c r="A392" s="190">
        <v>805941</v>
      </c>
      <c r="B392" s="190" t="s">
        <v>257</v>
      </c>
      <c r="N392" s="190" t="s">
        <v>134</v>
      </c>
      <c r="O392" s="190" t="s">
        <v>134</v>
      </c>
      <c r="V392" s="190" t="s">
        <v>134</v>
      </c>
      <c r="Y392" s="190" t="s">
        <v>134</v>
      </c>
      <c r="AC392" s="190" t="s">
        <v>134</v>
      </c>
      <c r="AD392" s="190" t="s">
        <v>136</v>
      </c>
      <c r="AH392" s="190" t="s">
        <v>136</v>
      </c>
      <c r="AK392" s="190" t="s">
        <v>135</v>
      </c>
    </row>
    <row r="393" spans="1:38" x14ac:dyDescent="0.2">
      <c r="A393" s="190">
        <v>805975</v>
      </c>
      <c r="B393" s="190" t="s">
        <v>257</v>
      </c>
      <c r="K393" s="190" t="s">
        <v>134</v>
      </c>
      <c r="L393" s="190" t="s">
        <v>134</v>
      </c>
      <c r="O393" s="190" t="s">
        <v>135</v>
      </c>
      <c r="R393" s="190" t="s">
        <v>134</v>
      </c>
      <c r="AA393" s="190" t="s">
        <v>134</v>
      </c>
      <c r="AB393" s="190" t="s">
        <v>136</v>
      </c>
      <c r="AC393" s="190" t="s">
        <v>135</v>
      </c>
      <c r="AD393" s="190" t="s">
        <v>135</v>
      </c>
      <c r="AE393" s="190" t="s">
        <v>135</v>
      </c>
      <c r="AF393" s="190" t="s">
        <v>136</v>
      </c>
      <c r="AG393" s="190" t="s">
        <v>135</v>
      </c>
      <c r="AH393" s="190" t="s">
        <v>135</v>
      </c>
      <c r="AI393" s="190" t="s">
        <v>135</v>
      </c>
      <c r="AJ393" s="190" t="s">
        <v>135</v>
      </c>
      <c r="AK393" s="190" t="s">
        <v>135</v>
      </c>
      <c r="AL393" s="190" t="s">
        <v>135</v>
      </c>
    </row>
    <row r="394" spans="1:38" x14ac:dyDescent="0.2">
      <c r="A394" s="190">
        <v>806008</v>
      </c>
      <c r="B394" s="190" t="s">
        <v>257</v>
      </c>
      <c r="K394" s="190" t="s">
        <v>134</v>
      </c>
      <c r="R394" s="190" t="s">
        <v>134</v>
      </c>
      <c r="AC394" s="190" t="s">
        <v>134</v>
      </c>
      <c r="AE394" s="190" t="s">
        <v>134</v>
      </c>
      <c r="AG394" s="190" t="s">
        <v>134</v>
      </c>
      <c r="AJ394" s="190" t="s">
        <v>134</v>
      </c>
      <c r="AK394" s="190" t="s">
        <v>134</v>
      </c>
    </row>
    <row r="395" spans="1:38" x14ac:dyDescent="0.2">
      <c r="A395" s="190">
        <v>806022</v>
      </c>
      <c r="B395" s="190" t="s">
        <v>257</v>
      </c>
      <c r="K395" s="190" t="s">
        <v>134</v>
      </c>
      <c r="O395" s="190" t="s">
        <v>135</v>
      </c>
      <c r="V395" s="190" t="s">
        <v>134</v>
      </c>
      <c r="Z395" s="190" t="s">
        <v>134</v>
      </c>
      <c r="AC395" s="190" t="s">
        <v>135</v>
      </c>
      <c r="AD395" s="190" t="s">
        <v>135</v>
      </c>
      <c r="AE395" s="190" t="s">
        <v>136</v>
      </c>
      <c r="AG395" s="190" t="s">
        <v>136</v>
      </c>
      <c r="AH395" s="190" t="s">
        <v>135</v>
      </c>
      <c r="AJ395" s="190" t="s">
        <v>136</v>
      </c>
      <c r="AK395" s="190" t="s">
        <v>135</v>
      </c>
      <c r="AL395" s="190" t="s">
        <v>135</v>
      </c>
    </row>
    <row r="396" spans="1:38" x14ac:dyDescent="0.2">
      <c r="A396" s="190">
        <v>806060</v>
      </c>
      <c r="B396" s="190" t="s">
        <v>257</v>
      </c>
      <c r="L396" s="190" t="s">
        <v>134</v>
      </c>
      <c r="V396" s="190" t="s">
        <v>134</v>
      </c>
      <c r="AG396" s="190" t="s">
        <v>135</v>
      </c>
      <c r="AH396" s="190" t="s">
        <v>135</v>
      </c>
      <c r="AI396" s="190" t="s">
        <v>135</v>
      </c>
      <c r="AJ396" s="190" t="s">
        <v>134</v>
      </c>
      <c r="AK396" s="190" t="s">
        <v>134</v>
      </c>
      <c r="AL396" s="190" t="s">
        <v>135</v>
      </c>
    </row>
    <row r="397" spans="1:38" x14ac:dyDescent="0.2">
      <c r="A397" s="190">
        <v>806079</v>
      </c>
      <c r="B397" s="190" t="s">
        <v>257</v>
      </c>
      <c r="O397" s="190" t="s">
        <v>135</v>
      </c>
      <c r="R397" s="190" t="s">
        <v>134</v>
      </c>
      <c r="V397" s="190" t="s">
        <v>134</v>
      </c>
      <c r="Y397" s="190" t="s">
        <v>134</v>
      </c>
      <c r="AA397" s="190" t="s">
        <v>136</v>
      </c>
      <c r="AB397" s="190" t="s">
        <v>136</v>
      </c>
      <c r="AC397" s="190" t="s">
        <v>135</v>
      </c>
      <c r="AD397" s="190" t="s">
        <v>135</v>
      </c>
      <c r="AE397" s="190" t="s">
        <v>136</v>
      </c>
      <c r="AF397" s="190" t="s">
        <v>136</v>
      </c>
      <c r="AG397" s="190" t="s">
        <v>136</v>
      </c>
      <c r="AH397" s="190" t="s">
        <v>135</v>
      </c>
      <c r="AI397" s="190" t="s">
        <v>135</v>
      </c>
      <c r="AJ397" s="190" t="s">
        <v>135</v>
      </c>
      <c r="AK397" s="190" t="s">
        <v>135</v>
      </c>
      <c r="AL397" s="190" t="s">
        <v>136</v>
      </c>
    </row>
    <row r="398" spans="1:38" x14ac:dyDescent="0.2">
      <c r="A398" s="190">
        <v>806114</v>
      </c>
      <c r="B398" s="190" t="s">
        <v>257</v>
      </c>
      <c r="O398" s="190" t="s">
        <v>135</v>
      </c>
      <c r="Z398" s="190" t="s">
        <v>136</v>
      </c>
      <c r="AC398" s="190" t="s">
        <v>134</v>
      </c>
      <c r="AD398" s="190" t="s">
        <v>136</v>
      </c>
      <c r="AH398" s="190" t="s">
        <v>134</v>
      </c>
      <c r="AK398" s="190" t="s">
        <v>135</v>
      </c>
      <c r="AL398" s="190" t="s">
        <v>134</v>
      </c>
    </row>
    <row r="399" spans="1:38" x14ac:dyDescent="0.2">
      <c r="A399" s="190">
        <v>806116</v>
      </c>
      <c r="B399" s="190" t="s">
        <v>257</v>
      </c>
      <c r="N399" s="190" t="s">
        <v>134</v>
      </c>
      <c r="O399" s="190" t="s">
        <v>136</v>
      </c>
      <c r="R399" s="190" t="s">
        <v>134</v>
      </c>
      <c r="AC399" s="190" t="s">
        <v>136</v>
      </c>
      <c r="AK399" s="190" t="s">
        <v>135</v>
      </c>
    </row>
    <row r="400" spans="1:38" x14ac:dyDescent="0.2">
      <c r="A400" s="190">
        <v>806120</v>
      </c>
      <c r="B400" s="190" t="s">
        <v>257</v>
      </c>
      <c r="O400" s="190" t="s">
        <v>134</v>
      </c>
      <c r="Y400" s="190" t="s">
        <v>134</v>
      </c>
      <c r="AE400" s="190" t="s">
        <v>134</v>
      </c>
      <c r="AG400" s="190" t="s">
        <v>136</v>
      </c>
      <c r="AH400" s="190" t="s">
        <v>136</v>
      </c>
      <c r="AI400" s="190" t="s">
        <v>136</v>
      </c>
      <c r="AK400" s="190" t="s">
        <v>136</v>
      </c>
    </row>
    <row r="401" spans="1:38" x14ac:dyDescent="0.2">
      <c r="A401" s="190">
        <v>806162</v>
      </c>
      <c r="B401" s="190" t="s">
        <v>257</v>
      </c>
      <c r="K401" s="190" t="s">
        <v>135</v>
      </c>
      <c r="O401" s="190" t="s">
        <v>136</v>
      </c>
      <c r="R401" s="190" t="s">
        <v>134</v>
      </c>
      <c r="AA401" s="190" t="s">
        <v>136</v>
      </c>
      <c r="AC401" s="190" t="s">
        <v>136</v>
      </c>
      <c r="AD401" s="190" t="s">
        <v>136</v>
      </c>
      <c r="AF401" s="190" t="s">
        <v>136</v>
      </c>
      <c r="AG401" s="190" t="s">
        <v>136</v>
      </c>
      <c r="AH401" s="190" t="s">
        <v>135</v>
      </c>
      <c r="AI401" s="190" t="s">
        <v>135</v>
      </c>
      <c r="AJ401" s="190" t="s">
        <v>135</v>
      </c>
      <c r="AK401" s="190" t="s">
        <v>135</v>
      </c>
      <c r="AL401" s="190" t="s">
        <v>136</v>
      </c>
    </row>
    <row r="402" spans="1:38" x14ac:dyDescent="0.2">
      <c r="A402" s="190">
        <v>806181</v>
      </c>
      <c r="B402" s="190" t="s">
        <v>257</v>
      </c>
      <c r="E402" s="190" t="s">
        <v>135</v>
      </c>
      <c r="L402" s="190" t="s">
        <v>135</v>
      </c>
      <c r="O402" s="190" t="s">
        <v>135</v>
      </c>
      <c r="AC402" s="190" t="s">
        <v>135</v>
      </c>
      <c r="AD402" s="190" t="s">
        <v>134</v>
      </c>
      <c r="AE402" s="190" t="s">
        <v>136</v>
      </c>
      <c r="AG402" s="190" t="s">
        <v>136</v>
      </c>
      <c r="AJ402" s="190" t="s">
        <v>135</v>
      </c>
      <c r="AK402" s="190" t="s">
        <v>135</v>
      </c>
    </row>
    <row r="403" spans="1:38" x14ac:dyDescent="0.2">
      <c r="A403" s="190">
        <v>806197</v>
      </c>
      <c r="B403" s="190" t="s">
        <v>257</v>
      </c>
      <c r="L403" s="190" t="s">
        <v>136</v>
      </c>
      <c r="Q403" s="190" t="s">
        <v>134</v>
      </c>
      <c r="Y403" s="190" t="s">
        <v>134</v>
      </c>
      <c r="AC403" s="190" t="s">
        <v>136</v>
      </c>
      <c r="AD403" s="190" t="s">
        <v>134</v>
      </c>
      <c r="AG403" s="190" t="s">
        <v>134</v>
      </c>
      <c r="AH403" s="190" t="s">
        <v>135</v>
      </c>
      <c r="AI403" s="190" t="s">
        <v>134</v>
      </c>
      <c r="AJ403" s="190" t="s">
        <v>135</v>
      </c>
      <c r="AL403" s="190" t="s">
        <v>134</v>
      </c>
    </row>
    <row r="404" spans="1:38" x14ac:dyDescent="0.2">
      <c r="A404" s="190">
        <v>806212</v>
      </c>
      <c r="B404" s="190" t="s">
        <v>257</v>
      </c>
      <c r="K404" s="190" t="s">
        <v>134</v>
      </c>
      <c r="O404" s="190" t="s">
        <v>136</v>
      </c>
      <c r="R404" s="190" t="s">
        <v>136</v>
      </c>
      <c r="AC404" s="190" t="s">
        <v>135</v>
      </c>
      <c r="AH404" s="190" t="s">
        <v>134</v>
      </c>
      <c r="AK404" s="190" t="s">
        <v>136</v>
      </c>
      <c r="AL404" s="190" t="s">
        <v>134</v>
      </c>
    </row>
    <row r="405" spans="1:38" x14ac:dyDescent="0.2">
      <c r="A405" s="190">
        <v>806217</v>
      </c>
      <c r="B405" s="190" t="s">
        <v>257</v>
      </c>
      <c r="K405" s="190" t="s">
        <v>134</v>
      </c>
      <c r="O405" s="190" t="s">
        <v>136</v>
      </c>
      <c r="R405" s="190" t="s">
        <v>136</v>
      </c>
      <c r="AA405" s="190" t="s">
        <v>135</v>
      </c>
      <c r="AB405" s="190" t="s">
        <v>135</v>
      </c>
      <c r="AC405" s="190" t="s">
        <v>135</v>
      </c>
      <c r="AE405" s="190" t="s">
        <v>135</v>
      </c>
      <c r="AF405" s="190" t="s">
        <v>136</v>
      </c>
      <c r="AG405" s="190" t="s">
        <v>135</v>
      </c>
      <c r="AH405" s="190" t="s">
        <v>135</v>
      </c>
      <c r="AJ405" s="190" t="s">
        <v>135</v>
      </c>
      <c r="AK405" s="190" t="s">
        <v>135</v>
      </c>
    </row>
    <row r="406" spans="1:38" x14ac:dyDescent="0.2">
      <c r="A406" s="190">
        <v>806218</v>
      </c>
      <c r="B406" s="190" t="s">
        <v>257</v>
      </c>
      <c r="O406" s="190" t="s">
        <v>135</v>
      </c>
      <c r="R406" s="190" t="s">
        <v>134</v>
      </c>
      <c r="V406" s="190" t="s">
        <v>134</v>
      </c>
      <c r="AA406" s="190" t="s">
        <v>134</v>
      </c>
      <c r="AB406" s="190" t="s">
        <v>134</v>
      </c>
      <c r="AC406" s="190" t="s">
        <v>135</v>
      </c>
      <c r="AD406" s="190" t="s">
        <v>136</v>
      </c>
      <c r="AE406" s="190" t="s">
        <v>136</v>
      </c>
      <c r="AF406" s="190" t="s">
        <v>134</v>
      </c>
      <c r="AG406" s="190" t="s">
        <v>135</v>
      </c>
      <c r="AH406" s="190" t="s">
        <v>135</v>
      </c>
      <c r="AI406" s="190" t="s">
        <v>136</v>
      </c>
      <c r="AJ406" s="190" t="s">
        <v>135</v>
      </c>
      <c r="AK406" s="190" t="s">
        <v>135</v>
      </c>
      <c r="AL406" s="190" t="s">
        <v>135</v>
      </c>
    </row>
    <row r="407" spans="1:38" x14ac:dyDescent="0.2">
      <c r="A407" s="190">
        <v>806225</v>
      </c>
      <c r="B407" s="190" t="s">
        <v>257</v>
      </c>
      <c r="D407" s="190" t="s">
        <v>134</v>
      </c>
      <c r="AB407" s="190" t="s">
        <v>136</v>
      </c>
      <c r="AC407" s="190" t="s">
        <v>136</v>
      </c>
      <c r="AD407" s="190" t="s">
        <v>136</v>
      </c>
      <c r="AE407" s="190" t="s">
        <v>136</v>
      </c>
      <c r="AF407" s="190" t="s">
        <v>136</v>
      </c>
      <c r="AG407" s="190" t="s">
        <v>136</v>
      </c>
      <c r="AH407" s="190" t="s">
        <v>136</v>
      </c>
      <c r="AI407" s="190" t="s">
        <v>135</v>
      </c>
      <c r="AJ407" s="190" t="s">
        <v>135</v>
      </c>
      <c r="AK407" s="190" t="s">
        <v>135</v>
      </c>
      <c r="AL407" s="190" t="s">
        <v>135</v>
      </c>
    </row>
    <row r="408" spans="1:38" x14ac:dyDescent="0.2">
      <c r="A408" s="190">
        <v>806226</v>
      </c>
      <c r="B408" s="190" t="s">
        <v>257</v>
      </c>
      <c r="AC408" s="190" t="s">
        <v>136</v>
      </c>
      <c r="AD408" s="190" t="s">
        <v>135</v>
      </c>
      <c r="AE408" s="190" t="s">
        <v>136</v>
      </c>
      <c r="AH408" s="190" t="s">
        <v>136</v>
      </c>
      <c r="AK408" s="190" t="s">
        <v>135</v>
      </c>
    </row>
    <row r="409" spans="1:38" x14ac:dyDescent="0.2">
      <c r="A409" s="190">
        <v>806249</v>
      </c>
      <c r="B409" s="190" t="s">
        <v>257</v>
      </c>
      <c r="E409" s="190" t="s">
        <v>134</v>
      </c>
      <c r="J409" s="190" t="s">
        <v>134</v>
      </c>
      <c r="K409" s="190" t="s">
        <v>134</v>
      </c>
      <c r="P409" s="190" t="s">
        <v>134</v>
      </c>
      <c r="AA409" s="190" t="s">
        <v>134</v>
      </c>
      <c r="AB409" s="190" t="s">
        <v>136</v>
      </c>
      <c r="AC409" s="190" t="s">
        <v>136</v>
      </c>
      <c r="AD409" s="190" t="s">
        <v>134</v>
      </c>
      <c r="AF409" s="190" t="s">
        <v>136</v>
      </c>
      <c r="AG409" s="190" t="s">
        <v>136</v>
      </c>
      <c r="AH409" s="190" t="s">
        <v>135</v>
      </c>
      <c r="AI409" s="190" t="s">
        <v>136</v>
      </c>
      <c r="AJ409" s="190" t="s">
        <v>135</v>
      </c>
      <c r="AK409" s="190" t="s">
        <v>135</v>
      </c>
      <c r="AL409" s="190" t="s">
        <v>135</v>
      </c>
    </row>
    <row r="410" spans="1:38" x14ac:dyDescent="0.2">
      <c r="A410" s="190">
        <v>806256</v>
      </c>
      <c r="B410" s="190" t="s">
        <v>257</v>
      </c>
      <c r="H410" s="190" t="s">
        <v>134</v>
      </c>
      <c r="N410" s="190" t="s">
        <v>134</v>
      </c>
      <c r="O410" s="190" t="s">
        <v>134</v>
      </c>
      <c r="AJ410" s="190" t="s">
        <v>134</v>
      </c>
      <c r="AK410" s="190" t="s">
        <v>134</v>
      </c>
    </row>
    <row r="411" spans="1:38" x14ac:dyDescent="0.2">
      <c r="A411" s="190">
        <v>806257</v>
      </c>
      <c r="B411" s="190" t="s">
        <v>257</v>
      </c>
      <c r="AD411" s="190" t="s">
        <v>134</v>
      </c>
      <c r="AE411" s="190" t="s">
        <v>135</v>
      </c>
      <c r="AG411" s="190" t="s">
        <v>136</v>
      </c>
      <c r="AH411" s="190" t="s">
        <v>136</v>
      </c>
      <c r="AK411" s="190" t="s">
        <v>136</v>
      </c>
    </row>
    <row r="412" spans="1:38" x14ac:dyDescent="0.2">
      <c r="A412" s="190">
        <v>806259</v>
      </c>
      <c r="B412" s="190" t="s">
        <v>257</v>
      </c>
      <c r="D412" s="190" t="s">
        <v>136</v>
      </c>
      <c r="Z412" s="190" t="s">
        <v>136</v>
      </c>
      <c r="AA412" s="190" t="s">
        <v>136</v>
      </c>
      <c r="AC412" s="190" t="s">
        <v>136</v>
      </c>
      <c r="AG412" s="190" t="s">
        <v>135</v>
      </c>
      <c r="AH412" s="190" t="s">
        <v>135</v>
      </c>
      <c r="AI412" s="190" t="s">
        <v>135</v>
      </c>
      <c r="AJ412" s="190" t="s">
        <v>135</v>
      </c>
      <c r="AK412" s="190" t="s">
        <v>135</v>
      </c>
      <c r="AL412" s="190" t="s">
        <v>135</v>
      </c>
    </row>
    <row r="413" spans="1:38" x14ac:dyDescent="0.2">
      <c r="A413" s="190">
        <v>806260</v>
      </c>
      <c r="B413" s="190" t="s">
        <v>257</v>
      </c>
      <c r="O413" s="190" t="s">
        <v>135</v>
      </c>
      <c r="Z413" s="190" t="s">
        <v>136</v>
      </c>
      <c r="AD413" s="190" t="s">
        <v>136</v>
      </c>
      <c r="AG413" s="190" t="s">
        <v>136</v>
      </c>
      <c r="AK413" s="190" t="s">
        <v>135</v>
      </c>
      <c r="AL413" s="190" t="s">
        <v>135</v>
      </c>
    </row>
    <row r="414" spans="1:38" x14ac:dyDescent="0.2">
      <c r="A414" s="190">
        <v>806267</v>
      </c>
      <c r="B414" s="190" t="s">
        <v>257</v>
      </c>
      <c r="J414" s="190" t="s">
        <v>134</v>
      </c>
      <c r="V414" s="190" t="s">
        <v>134</v>
      </c>
      <c r="Z414" s="190" t="s">
        <v>134</v>
      </c>
      <c r="AA414" s="190" t="s">
        <v>136</v>
      </c>
      <c r="AC414" s="190" t="s">
        <v>136</v>
      </c>
      <c r="AF414" s="190" t="s">
        <v>136</v>
      </c>
      <c r="AG414" s="190" t="s">
        <v>135</v>
      </c>
      <c r="AH414" s="190" t="s">
        <v>135</v>
      </c>
      <c r="AI414" s="190" t="s">
        <v>135</v>
      </c>
      <c r="AJ414" s="190" t="s">
        <v>135</v>
      </c>
      <c r="AK414" s="190" t="s">
        <v>135</v>
      </c>
      <c r="AL414" s="190" t="s">
        <v>135</v>
      </c>
    </row>
    <row r="415" spans="1:38" x14ac:dyDescent="0.2">
      <c r="A415" s="190">
        <v>806278</v>
      </c>
      <c r="B415" s="190" t="s">
        <v>257</v>
      </c>
      <c r="O415" s="190" t="s">
        <v>136</v>
      </c>
      <c r="R415" s="190" t="s">
        <v>134</v>
      </c>
      <c r="V415" s="190" t="s">
        <v>134</v>
      </c>
      <c r="Z415" s="190" t="s">
        <v>134</v>
      </c>
      <c r="AC415" s="190" t="s">
        <v>136</v>
      </c>
      <c r="AD415" s="190" t="s">
        <v>136</v>
      </c>
      <c r="AE415" s="190" t="s">
        <v>136</v>
      </c>
      <c r="AH415" s="190" t="s">
        <v>136</v>
      </c>
      <c r="AJ415" s="190" t="s">
        <v>136</v>
      </c>
      <c r="AK415" s="190" t="s">
        <v>136</v>
      </c>
      <c r="AL415" s="190" t="s">
        <v>134</v>
      </c>
    </row>
    <row r="416" spans="1:38" x14ac:dyDescent="0.2">
      <c r="A416" s="190">
        <v>806312</v>
      </c>
      <c r="B416" s="190" t="s">
        <v>257</v>
      </c>
      <c r="K416" s="190" t="s">
        <v>134</v>
      </c>
      <c r="AG416" s="190" t="s">
        <v>136</v>
      </c>
      <c r="AH416" s="190" t="s">
        <v>136</v>
      </c>
      <c r="AI416" s="190" t="s">
        <v>136</v>
      </c>
      <c r="AJ416" s="190" t="s">
        <v>136</v>
      </c>
      <c r="AK416" s="190" t="s">
        <v>136</v>
      </c>
      <c r="AL416" s="190" t="s">
        <v>136</v>
      </c>
    </row>
    <row r="417" spans="1:38" x14ac:dyDescent="0.2">
      <c r="A417" s="190">
        <v>806324</v>
      </c>
      <c r="B417" s="190" t="s">
        <v>257</v>
      </c>
      <c r="F417" s="190" t="s">
        <v>136</v>
      </c>
      <c r="J417" s="190" t="s">
        <v>136</v>
      </c>
      <c r="O417" s="190" t="s">
        <v>134</v>
      </c>
      <c r="R417" s="190" t="s">
        <v>134</v>
      </c>
      <c r="AA417" s="190" t="s">
        <v>136</v>
      </c>
      <c r="AB417" s="190" t="s">
        <v>136</v>
      </c>
      <c r="AC417" s="190" t="s">
        <v>135</v>
      </c>
      <c r="AE417" s="190" t="s">
        <v>136</v>
      </c>
      <c r="AF417" s="190" t="s">
        <v>135</v>
      </c>
      <c r="AG417" s="190" t="s">
        <v>135</v>
      </c>
      <c r="AH417" s="190" t="s">
        <v>135</v>
      </c>
      <c r="AI417" s="190" t="s">
        <v>135</v>
      </c>
      <c r="AJ417" s="190" t="s">
        <v>135</v>
      </c>
      <c r="AK417" s="190" t="s">
        <v>135</v>
      </c>
      <c r="AL417" s="190" t="s">
        <v>135</v>
      </c>
    </row>
    <row r="418" spans="1:38" x14ac:dyDescent="0.2">
      <c r="A418" s="190">
        <v>806339</v>
      </c>
      <c r="B418" s="190" t="s">
        <v>257</v>
      </c>
      <c r="O418" s="190" t="s">
        <v>136</v>
      </c>
      <c r="AC418" s="190" t="s">
        <v>135</v>
      </c>
      <c r="AD418" s="190" t="s">
        <v>135</v>
      </c>
      <c r="AF418" s="190" t="s">
        <v>135</v>
      </c>
      <c r="AH418" s="190" t="s">
        <v>135</v>
      </c>
      <c r="AJ418" s="190" t="s">
        <v>135</v>
      </c>
      <c r="AK418" s="190" t="s">
        <v>135</v>
      </c>
      <c r="AL418" s="190" t="s">
        <v>135</v>
      </c>
    </row>
    <row r="419" spans="1:38" x14ac:dyDescent="0.2">
      <c r="A419" s="190">
        <v>806351</v>
      </c>
      <c r="B419" s="190" t="s">
        <v>257</v>
      </c>
      <c r="E419" s="190" t="s">
        <v>134</v>
      </c>
      <c r="K419" s="190" t="s">
        <v>134</v>
      </c>
      <c r="R419" s="190" t="s">
        <v>136</v>
      </c>
      <c r="AA419" s="190" t="s">
        <v>135</v>
      </c>
      <c r="AB419" s="190" t="s">
        <v>135</v>
      </c>
      <c r="AC419" s="190" t="s">
        <v>135</v>
      </c>
      <c r="AD419" s="190" t="s">
        <v>135</v>
      </c>
      <c r="AE419" s="190" t="s">
        <v>135</v>
      </c>
      <c r="AF419" s="190" t="s">
        <v>135</v>
      </c>
      <c r="AG419" s="190" t="s">
        <v>135</v>
      </c>
      <c r="AH419" s="190" t="s">
        <v>135</v>
      </c>
      <c r="AI419" s="190" t="s">
        <v>135</v>
      </c>
      <c r="AJ419" s="190" t="s">
        <v>135</v>
      </c>
      <c r="AK419" s="190" t="s">
        <v>135</v>
      </c>
      <c r="AL419" s="190" t="s">
        <v>135</v>
      </c>
    </row>
    <row r="420" spans="1:38" x14ac:dyDescent="0.2">
      <c r="A420" s="190">
        <v>806358</v>
      </c>
      <c r="B420" s="190" t="s">
        <v>257</v>
      </c>
      <c r="O420" s="190" t="s">
        <v>135</v>
      </c>
      <c r="X420" s="190" t="s">
        <v>134</v>
      </c>
      <c r="AA420" s="190" t="s">
        <v>135</v>
      </c>
      <c r="AB420" s="190" t="s">
        <v>135</v>
      </c>
      <c r="AE420" s="190" t="s">
        <v>135</v>
      </c>
      <c r="AF420" s="190" t="s">
        <v>135</v>
      </c>
      <c r="AG420" s="190" t="s">
        <v>135</v>
      </c>
      <c r="AH420" s="190" t="s">
        <v>135</v>
      </c>
      <c r="AI420" s="190" t="s">
        <v>135</v>
      </c>
      <c r="AJ420" s="190" t="s">
        <v>135</v>
      </c>
      <c r="AK420" s="190" t="s">
        <v>135</v>
      </c>
      <c r="AL420" s="190" t="s">
        <v>135</v>
      </c>
    </row>
    <row r="421" spans="1:38" x14ac:dyDescent="0.2">
      <c r="A421" s="190">
        <v>806363</v>
      </c>
      <c r="B421" s="190" t="s">
        <v>257</v>
      </c>
      <c r="AA421" s="190" t="s">
        <v>135</v>
      </c>
      <c r="AC421" s="190" t="s">
        <v>135</v>
      </c>
      <c r="AD421" s="190" t="s">
        <v>135</v>
      </c>
      <c r="AG421" s="190" t="s">
        <v>135</v>
      </c>
      <c r="AH421" s="190" t="s">
        <v>135</v>
      </c>
      <c r="AJ421" s="190" t="s">
        <v>135</v>
      </c>
      <c r="AL421" s="190" t="s">
        <v>135</v>
      </c>
    </row>
    <row r="422" spans="1:38" x14ac:dyDescent="0.2">
      <c r="A422" s="190">
        <v>806365</v>
      </c>
      <c r="B422" s="190" t="s">
        <v>257</v>
      </c>
      <c r="O422" s="190" t="s">
        <v>136</v>
      </c>
      <c r="Q422" s="190" t="s">
        <v>135</v>
      </c>
      <c r="R422" s="190" t="s">
        <v>134</v>
      </c>
      <c r="Z422" s="190" t="s">
        <v>136</v>
      </c>
      <c r="AB422" s="190" t="s">
        <v>136</v>
      </c>
      <c r="AC422" s="190" t="s">
        <v>134</v>
      </c>
      <c r="AD422" s="190" t="s">
        <v>136</v>
      </c>
      <c r="AF422" s="190" t="s">
        <v>134</v>
      </c>
      <c r="AG422" s="190" t="s">
        <v>136</v>
      </c>
      <c r="AH422" s="190" t="s">
        <v>135</v>
      </c>
      <c r="AI422" s="190" t="s">
        <v>135</v>
      </c>
      <c r="AK422" s="190" t="s">
        <v>136</v>
      </c>
      <c r="AL422" s="190" t="s">
        <v>135</v>
      </c>
    </row>
    <row r="423" spans="1:38" x14ac:dyDescent="0.2">
      <c r="A423" s="190">
        <v>806372</v>
      </c>
      <c r="B423" s="190" t="s">
        <v>257</v>
      </c>
      <c r="K423" s="190" t="s">
        <v>135</v>
      </c>
      <c r="O423" s="190" t="s">
        <v>135</v>
      </c>
      <c r="R423" s="190" t="s">
        <v>136</v>
      </c>
      <c r="AC423" s="190" t="s">
        <v>136</v>
      </c>
      <c r="AF423" s="190" t="s">
        <v>135</v>
      </c>
      <c r="AG423" s="190" t="s">
        <v>136</v>
      </c>
      <c r="AH423" s="190" t="s">
        <v>135</v>
      </c>
      <c r="AI423" s="190" t="s">
        <v>135</v>
      </c>
      <c r="AJ423" s="190" t="s">
        <v>136</v>
      </c>
      <c r="AK423" s="190" t="s">
        <v>135</v>
      </c>
      <c r="AL423" s="190" t="s">
        <v>136</v>
      </c>
    </row>
    <row r="424" spans="1:38" x14ac:dyDescent="0.2">
      <c r="A424" s="190">
        <v>806384</v>
      </c>
      <c r="B424" s="190" t="s">
        <v>257</v>
      </c>
      <c r="O424" s="190" t="s">
        <v>135</v>
      </c>
      <c r="R424" s="190" t="s">
        <v>134</v>
      </c>
      <c r="V424" s="190" t="s">
        <v>134</v>
      </c>
      <c r="AC424" s="190" t="s">
        <v>135</v>
      </c>
      <c r="AD424" s="190" t="s">
        <v>136</v>
      </c>
      <c r="AE424" s="190" t="s">
        <v>136</v>
      </c>
      <c r="AG424" s="190" t="s">
        <v>134</v>
      </c>
      <c r="AH424" s="190" t="s">
        <v>135</v>
      </c>
      <c r="AI424" s="190" t="s">
        <v>136</v>
      </c>
      <c r="AJ424" s="190" t="s">
        <v>136</v>
      </c>
      <c r="AK424" s="190" t="s">
        <v>135</v>
      </c>
      <c r="AL424" s="190" t="s">
        <v>134</v>
      </c>
    </row>
    <row r="425" spans="1:38" x14ac:dyDescent="0.2">
      <c r="A425" s="190">
        <v>806386</v>
      </c>
      <c r="B425" s="190" t="s">
        <v>257</v>
      </c>
      <c r="O425" s="190" t="s">
        <v>136</v>
      </c>
      <c r="Y425" s="190" t="s">
        <v>134</v>
      </c>
      <c r="AD425" s="190" t="s">
        <v>135</v>
      </c>
      <c r="AJ425" s="190" t="s">
        <v>134</v>
      </c>
      <c r="AK425" s="190" t="s">
        <v>136</v>
      </c>
    </row>
    <row r="426" spans="1:38" x14ac:dyDescent="0.2">
      <c r="A426" s="190">
        <v>806388</v>
      </c>
      <c r="B426" s="190" t="s">
        <v>257</v>
      </c>
      <c r="O426" s="190" t="s">
        <v>135</v>
      </c>
      <c r="AB426" s="190" t="s">
        <v>135</v>
      </c>
      <c r="AC426" s="190" t="s">
        <v>135</v>
      </c>
      <c r="AE426" s="190" t="s">
        <v>134</v>
      </c>
      <c r="AH426" s="190" t="s">
        <v>135</v>
      </c>
      <c r="AI426" s="190" t="s">
        <v>134</v>
      </c>
      <c r="AJ426" s="190" t="s">
        <v>134</v>
      </c>
      <c r="AK426" s="190" t="s">
        <v>135</v>
      </c>
      <c r="AL426" s="190" t="s">
        <v>135</v>
      </c>
    </row>
    <row r="427" spans="1:38" x14ac:dyDescent="0.2">
      <c r="A427" s="190">
        <v>806418</v>
      </c>
      <c r="B427" s="190" t="s">
        <v>257</v>
      </c>
      <c r="K427" s="190" t="s">
        <v>134</v>
      </c>
      <c r="AC427" s="190" t="s">
        <v>134</v>
      </c>
      <c r="AG427" s="190" t="s">
        <v>136</v>
      </c>
      <c r="AH427" s="190" t="s">
        <v>136</v>
      </c>
      <c r="AJ427" s="190" t="s">
        <v>136</v>
      </c>
    </row>
    <row r="428" spans="1:38" x14ac:dyDescent="0.2">
      <c r="A428" s="190">
        <v>806421</v>
      </c>
      <c r="B428" s="190" t="s">
        <v>257</v>
      </c>
      <c r="H428" s="190" t="s">
        <v>134</v>
      </c>
      <c r="O428" s="190" t="s">
        <v>135</v>
      </c>
      <c r="V428" s="190" t="s">
        <v>134</v>
      </c>
      <c r="AD428" s="190" t="s">
        <v>136</v>
      </c>
      <c r="AG428" s="190" t="s">
        <v>134</v>
      </c>
      <c r="AJ428" s="190" t="s">
        <v>136</v>
      </c>
      <c r="AK428" s="190" t="s">
        <v>135</v>
      </c>
    </row>
    <row r="429" spans="1:38" x14ac:dyDescent="0.2">
      <c r="A429" s="190">
        <v>806461</v>
      </c>
      <c r="B429" s="190" t="s">
        <v>257</v>
      </c>
      <c r="O429" s="190" t="s">
        <v>136</v>
      </c>
      <c r="V429" s="190" t="s">
        <v>134</v>
      </c>
      <c r="Z429" s="190" t="s">
        <v>135</v>
      </c>
      <c r="AA429" s="190" t="s">
        <v>136</v>
      </c>
      <c r="AB429" s="190" t="s">
        <v>136</v>
      </c>
      <c r="AC429" s="190" t="s">
        <v>136</v>
      </c>
      <c r="AD429" s="190" t="s">
        <v>136</v>
      </c>
      <c r="AE429" s="190" t="s">
        <v>136</v>
      </c>
      <c r="AG429" s="190" t="s">
        <v>135</v>
      </c>
      <c r="AH429" s="190" t="s">
        <v>135</v>
      </c>
      <c r="AI429" s="190" t="s">
        <v>135</v>
      </c>
      <c r="AJ429" s="190" t="s">
        <v>135</v>
      </c>
      <c r="AK429" s="190" t="s">
        <v>135</v>
      </c>
      <c r="AL429" s="190" t="s">
        <v>135</v>
      </c>
    </row>
    <row r="430" spans="1:38" x14ac:dyDescent="0.2">
      <c r="A430" s="190">
        <v>806491</v>
      </c>
      <c r="B430" s="190" t="s">
        <v>257</v>
      </c>
      <c r="J430" s="190" t="s">
        <v>134</v>
      </c>
      <c r="X430" s="190" t="s">
        <v>136</v>
      </c>
      <c r="AG430" s="190" t="s">
        <v>135</v>
      </c>
      <c r="AH430" s="190" t="s">
        <v>135</v>
      </c>
      <c r="AI430" s="190" t="s">
        <v>135</v>
      </c>
      <c r="AJ430" s="190" t="s">
        <v>135</v>
      </c>
      <c r="AK430" s="190" t="s">
        <v>135</v>
      </c>
      <c r="AL430" s="190" t="s">
        <v>135</v>
      </c>
    </row>
    <row r="431" spans="1:38" x14ac:dyDescent="0.2">
      <c r="A431" s="190">
        <v>806509</v>
      </c>
      <c r="B431" s="190" t="s">
        <v>257</v>
      </c>
      <c r="K431" s="190" t="s">
        <v>135</v>
      </c>
      <c r="O431" s="190" t="s">
        <v>136</v>
      </c>
      <c r="W431" s="190" t="s">
        <v>136</v>
      </c>
      <c r="AB431" s="190" t="s">
        <v>136</v>
      </c>
      <c r="AC431" s="190" t="s">
        <v>135</v>
      </c>
      <c r="AE431" s="190" t="s">
        <v>135</v>
      </c>
      <c r="AH431" s="190" t="s">
        <v>135</v>
      </c>
      <c r="AI431" s="190" t="s">
        <v>135</v>
      </c>
      <c r="AJ431" s="190" t="s">
        <v>135</v>
      </c>
      <c r="AK431" s="190" t="s">
        <v>135</v>
      </c>
      <c r="AL431" s="190" t="s">
        <v>136</v>
      </c>
    </row>
    <row r="432" spans="1:38" x14ac:dyDescent="0.2">
      <c r="A432" s="190">
        <v>806515</v>
      </c>
      <c r="B432" s="190" t="s">
        <v>257</v>
      </c>
      <c r="O432" s="190" t="s">
        <v>136</v>
      </c>
      <c r="R432" s="190" t="s">
        <v>134</v>
      </c>
      <c r="Z432" s="190" t="s">
        <v>134</v>
      </c>
      <c r="AG432" s="190" t="s">
        <v>134</v>
      </c>
      <c r="AH432" s="190" t="s">
        <v>136</v>
      </c>
      <c r="AK432" s="190" t="s">
        <v>135</v>
      </c>
    </row>
    <row r="433" spans="1:38" x14ac:dyDescent="0.2">
      <c r="A433" s="190">
        <v>806547</v>
      </c>
      <c r="B433" s="190" t="s">
        <v>257</v>
      </c>
      <c r="J433" s="190" t="s">
        <v>136</v>
      </c>
      <c r="O433" s="190" t="s">
        <v>135</v>
      </c>
      <c r="V433" s="190" t="s">
        <v>134</v>
      </c>
      <c r="Z433" s="190" t="s">
        <v>136</v>
      </c>
      <c r="AA433" s="190" t="s">
        <v>135</v>
      </c>
      <c r="AB433" s="190" t="s">
        <v>135</v>
      </c>
      <c r="AC433" s="190" t="s">
        <v>135</v>
      </c>
      <c r="AD433" s="190" t="s">
        <v>135</v>
      </c>
      <c r="AE433" s="190" t="s">
        <v>135</v>
      </c>
      <c r="AF433" s="190" t="s">
        <v>135</v>
      </c>
      <c r="AG433" s="190" t="s">
        <v>135</v>
      </c>
      <c r="AH433" s="190" t="s">
        <v>135</v>
      </c>
      <c r="AI433" s="190" t="s">
        <v>135</v>
      </c>
      <c r="AJ433" s="190" t="s">
        <v>135</v>
      </c>
      <c r="AK433" s="190" t="s">
        <v>135</v>
      </c>
      <c r="AL433" s="190" t="s">
        <v>135</v>
      </c>
    </row>
    <row r="434" spans="1:38" x14ac:dyDescent="0.2">
      <c r="A434" s="190">
        <v>806578</v>
      </c>
      <c r="B434" s="190" t="s">
        <v>257</v>
      </c>
      <c r="V434" s="190" t="s">
        <v>134</v>
      </c>
      <c r="AD434" s="190" t="s">
        <v>136</v>
      </c>
      <c r="AG434" s="190" t="s">
        <v>136</v>
      </c>
      <c r="AJ434" s="190" t="s">
        <v>134</v>
      </c>
      <c r="AL434" s="190" t="s">
        <v>134</v>
      </c>
    </row>
    <row r="435" spans="1:38" x14ac:dyDescent="0.2">
      <c r="A435" s="190">
        <v>806594</v>
      </c>
      <c r="B435" s="190" t="s">
        <v>257</v>
      </c>
      <c r="L435" s="190" t="s">
        <v>134</v>
      </c>
      <c r="AB435" s="190" t="s">
        <v>136</v>
      </c>
      <c r="AD435" s="190" t="s">
        <v>136</v>
      </c>
      <c r="AE435" s="190" t="s">
        <v>135</v>
      </c>
      <c r="AG435" s="190" t="s">
        <v>136</v>
      </c>
      <c r="AI435" s="190" t="s">
        <v>135</v>
      </c>
      <c r="AJ435" s="190" t="s">
        <v>136</v>
      </c>
      <c r="AK435" s="190" t="s">
        <v>135</v>
      </c>
      <c r="AL435" s="190" t="s">
        <v>135</v>
      </c>
    </row>
    <row r="436" spans="1:38" x14ac:dyDescent="0.2">
      <c r="A436" s="190">
        <v>806597</v>
      </c>
      <c r="B436" s="190" t="s">
        <v>257</v>
      </c>
      <c r="O436" s="190" t="s">
        <v>134</v>
      </c>
      <c r="Y436" s="190" t="s">
        <v>134</v>
      </c>
      <c r="Z436" s="190" t="s">
        <v>135</v>
      </c>
      <c r="AA436" s="190" t="s">
        <v>134</v>
      </c>
      <c r="AB436" s="190" t="s">
        <v>136</v>
      </c>
      <c r="AC436" s="190" t="s">
        <v>136</v>
      </c>
      <c r="AD436" s="190" t="s">
        <v>136</v>
      </c>
      <c r="AG436" s="190" t="s">
        <v>135</v>
      </c>
      <c r="AH436" s="190" t="s">
        <v>136</v>
      </c>
      <c r="AI436" s="190" t="s">
        <v>135</v>
      </c>
      <c r="AJ436" s="190" t="s">
        <v>135</v>
      </c>
      <c r="AK436" s="190" t="s">
        <v>135</v>
      </c>
      <c r="AL436" s="190" t="s">
        <v>136</v>
      </c>
    </row>
    <row r="437" spans="1:38" x14ac:dyDescent="0.2">
      <c r="A437" s="190">
        <v>806605</v>
      </c>
      <c r="B437" s="190" t="s">
        <v>257</v>
      </c>
      <c r="D437" s="190" t="s">
        <v>134</v>
      </c>
      <c r="K437" s="190" t="s">
        <v>134</v>
      </c>
      <c r="V437" s="190" t="s">
        <v>136</v>
      </c>
      <c r="AA437" s="190" t="s">
        <v>135</v>
      </c>
      <c r="AB437" s="190" t="s">
        <v>135</v>
      </c>
      <c r="AC437" s="190" t="s">
        <v>135</v>
      </c>
      <c r="AD437" s="190" t="s">
        <v>135</v>
      </c>
      <c r="AE437" s="190" t="s">
        <v>135</v>
      </c>
      <c r="AF437" s="190" t="s">
        <v>135</v>
      </c>
      <c r="AG437" s="190" t="s">
        <v>135</v>
      </c>
      <c r="AH437" s="190" t="s">
        <v>135</v>
      </c>
      <c r="AI437" s="190" t="s">
        <v>135</v>
      </c>
      <c r="AJ437" s="190" t="s">
        <v>135</v>
      </c>
      <c r="AK437" s="190" t="s">
        <v>135</v>
      </c>
      <c r="AL437" s="190" t="s">
        <v>135</v>
      </c>
    </row>
    <row r="438" spans="1:38" x14ac:dyDescent="0.2">
      <c r="A438" s="190">
        <v>806631</v>
      </c>
      <c r="B438" s="190" t="s">
        <v>257</v>
      </c>
      <c r="D438" s="190" t="s">
        <v>134</v>
      </c>
      <c r="M438" s="190" t="s">
        <v>134</v>
      </c>
      <c r="R438" s="190" t="s">
        <v>136</v>
      </c>
      <c r="Y438" s="190" t="s">
        <v>134</v>
      </c>
      <c r="AB438" s="190" t="s">
        <v>136</v>
      </c>
      <c r="AD438" s="190" t="s">
        <v>136</v>
      </c>
      <c r="AF438" s="190" t="s">
        <v>136</v>
      </c>
      <c r="AG438" s="190" t="s">
        <v>136</v>
      </c>
      <c r="AH438" s="190" t="s">
        <v>136</v>
      </c>
      <c r="AI438" s="190" t="s">
        <v>136</v>
      </c>
      <c r="AJ438" s="190" t="s">
        <v>135</v>
      </c>
      <c r="AK438" s="190" t="s">
        <v>136</v>
      </c>
      <c r="AL438" s="190" t="s">
        <v>136</v>
      </c>
    </row>
    <row r="439" spans="1:38" x14ac:dyDescent="0.2">
      <c r="A439" s="190">
        <v>806661</v>
      </c>
      <c r="B439" s="190" t="s">
        <v>257</v>
      </c>
      <c r="O439" s="190" t="s">
        <v>135</v>
      </c>
      <c r="AB439" s="190" t="s">
        <v>134</v>
      </c>
      <c r="AC439" s="190" t="s">
        <v>134</v>
      </c>
      <c r="AH439" s="190" t="s">
        <v>136</v>
      </c>
      <c r="AI439" s="190" t="s">
        <v>134</v>
      </c>
      <c r="AJ439" s="190" t="s">
        <v>134</v>
      </c>
      <c r="AK439" s="190" t="s">
        <v>135</v>
      </c>
    </row>
    <row r="440" spans="1:38" x14ac:dyDescent="0.2">
      <c r="A440" s="190">
        <v>806662</v>
      </c>
      <c r="B440" s="190" t="s">
        <v>257</v>
      </c>
      <c r="O440" s="190" t="s">
        <v>136</v>
      </c>
      <c r="V440" s="190" t="s">
        <v>136</v>
      </c>
      <c r="Y440" s="190" t="s">
        <v>136</v>
      </c>
      <c r="AA440" s="190" t="s">
        <v>134</v>
      </c>
      <c r="AD440" s="190" t="s">
        <v>135</v>
      </c>
      <c r="AE440" s="190" t="s">
        <v>134</v>
      </c>
      <c r="AG440" s="190" t="s">
        <v>135</v>
      </c>
      <c r="AH440" s="190" t="s">
        <v>136</v>
      </c>
      <c r="AI440" s="190" t="s">
        <v>136</v>
      </c>
      <c r="AJ440" s="190" t="s">
        <v>136</v>
      </c>
      <c r="AK440" s="190" t="s">
        <v>135</v>
      </c>
      <c r="AL440" s="190" t="s">
        <v>135</v>
      </c>
    </row>
    <row r="441" spans="1:38" x14ac:dyDescent="0.2">
      <c r="A441" s="190">
        <v>806663</v>
      </c>
      <c r="B441" s="190" t="s">
        <v>257</v>
      </c>
      <c r="O441" s="190" t="s">
        <v>136</v>
      </c>
      <c r="AC441" s="190" t="s">
        <v>135</v>
      </c>
      <c r="AD441" s="190" t="s">
        <v>136</v>
      </c>
      <c r="AE441" s="190" t="s">
        <v>135</v>
      </c>
      <c r="AG441" s="190" t="s">
        <v>136</v>
      </c>
      <c r="AH441" s="190" t="s">
        <v>136</v>
      </c>
      <c r="AI441" s="190" t="s">
        <v>135</v>
      </c>
      <c r="AJ441" s="190" t="s">
        <v>136</v>
      </c>
      <c r="AK441" s="190" t="s">
        <v>135</v>
      </c>
      <c r="AL441" s="190" t="s">
        <v>135</v>
      </c>
    </row>
    <row r="442" spans="1:38" x14ac:dyDescent="0.2">
      <c r="A442" s="190">
        <v>806674</v>
      </c>
      <c r="B442" s="190" t="s">
        <v>257</v>
      </c>
      <c r="Y442" s="190" t="s">
        <v>134</v>
      </c>
      <c r="AG442" s="190" t="s">
        <v>134</v>
      </c>
      <c r="AH442" s="190" t="s">
        <v>134</v>
      </c>
      <c r="AJ442" s="190" t="s">
        <v>134</v>
      </c>
      <c r="AL442" s="190" t="s">
        <v>134</v>
      </c>
    </row>
    <row r="443" spans="1:38" x14ac:dyDescent="0.2">
      <c r="A443" s="190">
        <v>806694</v>
      </c>
      <c r="B443" s="190" t="s">
        <v>257</v>
      </c>
      <c r="H443" s="190" t="s">
        <v>134</v>
      </c>
      <c r="O443" s="190" t="s">
        <v>135</v>
      </c>
      <c r="R443" s="190" t="s">
        <v>134</v>
      </c>
      <c r="Y443" s="190" t="s">
        <v>134</v>
      </c>
      <c r="AA443" s="190" t="s">
        <v>135</v>
      </c>
      <c r="AB443" s="190" t="s">
        <v>135</v>
      </c>
      <c r="AC443" s="190" t="s">
        <v>136</v>
      </c>
      <c r="AD443" s="190" t="s">
        <v>136</v>
      </c>
      <c r="AE443" s="190" t="s">
        <v>136</v>
      </c>
      <c r="AF443" s="190" t="s">
        <v>135</v>
      </c>
      <c r="AG443" s="190" t="s">
        <v>135</v>
      </c>
      <c r="AH443" s="190" t="s">
        <v>135</v>
      </c>
      <c r="AI443" s="190" t="s">
        <v>135</v>
      </c>
      <c r="AJ443" s="190" t="s">
        <v>135</v>
      </c>
      <c r="AK443" s="190" t="s">
        <v>135</v>
      </c>
      <c r="AL443" s="190" t="s">
        <v>135</v>
      </c>
    </row>
    <row r="444" spans="1:38" x14ac:dyDescent="0.2">
      <c r="A444" s="190">
        <v>806698</v>
      </c>
      <c r="B444" s="190" t="s">
        <v>257</v>
      </c>
      <c r="O444" s="190" t="s">
        <v>135</v>
      </c>
      <c r="R444" s="190" t="s">
        <v>136</v>
      </c>
      <c r="V444" s="190" t="s">
        <v>134</v>
      </c>
      <c r="AA444" s="190" t="s">
        <v>136</v>
      </c>
      <c r="AB444" s="190" t="s">
        <v>136</v>
      </c>
      <c r="AC444" s="190" t="s">
        <v>135</v>
      </c>
      <c r="AD444" s="190" t="s">
        <v>136</v>
      </c>
      <c r="AE444" s="190" t="s">
        <v>135</v>
      </c>
      <c r="AF444" s="190" t="s">
        <v>136</v>
      </c>
      <c r="AG444" s="190" t="s">
        <v>135</v>
      </c>
      <c r="AH444" s="190" t="s">
        <v>135</v>
      </c>
      <c r="AI444" s="190" t="s">
        <v>135</v>
      </c>
      <c r="AJ444" s="190" t="s">
        <v>135</v>
      </c>
      <c r="AK444" s="190" t="s">
        <v>135</v>
      </c>
      <c r="AL444" s="190" t="s">
        <v>135</v>
      </c>
    </row>
    <row r="445" spans="1:38" x14ac:dyDescent="0.2">
      <c r="A445" s="190">
        <v>806715</v>
      </c>
      <c r="B445" s="190" t="s">
        <v>257</v>
      </c>
      <c r="J445" s="190" t="s">
        <v>134</v>
      </c>
      <c r="O445" s="190" t="s">
        <v>136</v>
      </c>
      <c r="AD445" s="190" t="s">
        <v>136</v>
      </c>
      <c r="AG445" s="190" t="s">
        <v>136</v>
      </c>
      <c r="AJ445" s="190" t="s">
        <v>135</v>
      </c>
      <c r="AK445" s="190" t="s">
        <v>135</v>
      </c>
    </row>
    <row r="446" spans="1:38" x14ac:dyDescent="0.2">
      <c r="A446" s="190">
        <v>806734</v>
      </c>
      <c r="B446" s="190" t="s">
        <v>257</v>
      </c>
      <c r="L446" s="190" t="s">
        <v>134</v>
      </c>
      <c r="O446" s="190" t="s">
        <v>134</v>
      </c>
      <c r="V446" s="190" t="s">
        <v>134</v>
      </c>
      <c r="Y446" s="190" t="s">
        <v>136</v>
      </c>
      <c r="AA446" s="190" t="s">
        <v>136</v>
      </c>
      <c r="AB446" s="190" t="s">
        <v>136</v>
      </c>
      <c r="AC446" s="190" t="s">
        <v>136</v>
      </c>
      <c r="AD446" s="190" t="s">
        <v>135</v>
      </c>
      <c r="AE446" s="190" t="s">
        <v>136</v>
      </c>
      <c r="AF446" s="190" t="s">
        <v>135</v>
      </c>
      <c r="AG446" s="190" t="s">
        <v>135</v>
      </c>
      <c r="AH446" s="190" t="s">
        <v>135</v>
      </c>
      <c r="AI446" s="190" t="s">
        <v>135</v>
      </c>
      <c r="AJ446" s="190" t="s">
        <v>135</v>
      </c>
      <c r="AK446" s="190" t="s">
        <v>135</v>
      </c>
      <c r="AL446" s="190" t="s">
        <v>135</v>
      </c>
    </row>
    <row r="447" spans="1:38" x14ac:dyDescent="0.2">
      <c r="A447" s="190">
        <v>806743</v>
      </c>
      <c r="B447" s="190" t="s">
        <v>257</v>
      </c>
      <c r="C447" s="190" t="s">
        <v>134</v>
      </c>
      <c r="O447" s="190" t="s">
        <v>135</v>
      </c>
      <c r="Y447" s="190" t="s">
        <v>136</v>
      </c>
      <c r="AA447" s="190" t="s">
        <v>135</v>
      </c>
      <c r="AB447" s="190" t="s">
        <v>135</v>
      </c>
      <c r="AC447" s="190" t="s">
        <v>135</v>
      </c>
      <c r="AD447" s="190" t="s">
        <v>135</v>
      </c>
      <c r="AE447" s="190" t="s">
        <v>135</v>
      </c>
      <c r="AF447" s="190" t="s">
        <v>135</v>
      </c>
      <c r="AG447" s="190" t="s">
        <v>135</v>
      </c>
      <c r="AH447" s="190" t="s">
        <v>135</v>
      </c>
      <c r="AI447" s="190" t="s">
        <v>135</v>
      </c>
      <c r="AJ447" s="190" t="s">
        <v>135</v>
      </c>
      <c r="AK447" s="190" t="s">
        <v>136</v>
      </c>
      <c r="AL447" s="190" t="s">
        <v>135</v>
      </c>
    </row>
    <row r="448" spans="1:38" x14ac:dyDescent="0.2">
      <c r="A448" s="190">
        <v>806745</v>
      </c>
      <c r="B448" s="190" t="s">
        <v>257</v>
      </c>
      <c r="O448" s="190" t="s">
        <v>135</v>
      </c>
      <c r="R448" s="190" t="s">
        <v>134</v>
      </c>
      <c r="AC448" s="190" t="s">
        <v>135</v>
      </c>
      <c r="AD448" s="190" t="s">
        <v>135</v>
      </c>
      <c r="AE448" s="190" t="s">
        <v>135</v>
      </c>
      <c r="AF448" s="190" t="s">
        <v>135</v>
      </c>
      <c r="AG448" s="190" t="s">
        <v>135</v>
      </c>
      <c r="AH448" s="190" t="s">
        <v>135</v>
      </c>
      <c r="AI448" s="190" t="s">
        <v>135</v>
      </c>
      <c r="AJ448" s="190" t="s">
        <v>135</v>
      </c>
      <c r="AK448" s="190" t="s">
        <v>135</v>
      </c>
      <c r="AL448" s="190" t="s">
        <v>135</v>
      </c>
    </row>
    <row r="449" spans="1:38" x14ac:dyDescent="0.2">
      <c r="A449" s="190">
        <v>806746</v>
      </c>
      <c r="B449" s="190" t="s">
        <v>257</v>
      </c>
      <c r="W449" s="190" t="s">
        <v>134</v>
      </c>
      <c r="AA449" s="190" t="s">
        <v>136</v>
      </c>
      <c r="AC449" s="190" t="s">
        <v>136</v>
      </c>
      <c r="AG449" s="190" t="s">
        <v>135</v>
      </c>
      <c r="AH449" s="190" t="s">
        <v>135</v>
      </c>
      <c r="AI449" s="190" t="s">
        <v>135</v>
      </c>
      <c r="AJ449" s="190" t="s">
        <v>135</v>
      </c>
      <c r="AK449" s="190" t="s">
        <v>135</v>
      </c>
      <c r="AL449" s="190" t="s">
        <v>135</v>
      </c>
    </row>
    <row r="450" spans="1:38" x14ac:dyDescent="0.2">
      <c r="A450" s="190">
        <v>806752</v>
      </c>
      <c r="B450" s="190" t="s">
        <v>257</v>
      </c>
      <c r="N450" s="190" t="s">
        <v>134</v>
      </c>
      <c r="O450" s="190" t="s">
        <v>135</v>
      </c>
      <c r="Y450" s="190" t="s">
        <v>134</v>
      </c>
      <c r="AA450" s="190" t="s">
        <v>136</v>
      </c>
      <c r="AB450" s="190" t="s">
        <v>134</v>
      </c>
      <c r="AD450" s="190" t="s">
        <v>135</v>
      </c>
      <c r="AG450" s="190" t="s">
        <v>136</v>
      </c>
      <c r="AH450" s="190" t="s">
        <v>136</v>
      </c>
      <c r="AI450" s="190" t="s">
        <v>134</v>
      </c>
      <c r="AJ450" s="190" t="s">
        <v>135</v>
      </c>
      <c r="AK450" s="190" t="s">
        <v>135</v>
      </c>
      <c r="AL450" s="190" t="s">
        <v>135</v>
      </c>
    </row>
    <row r="451" spans="1:38" x14ac:dyDescent="0.2">
      <c r="A451" s="190">
        <v>806759</v>
      </c>
      <c r="B451" s="190" t="s">
        <v>257</v>
      </c>
      <c r="M451" s="190" t="s">
        <v>134</v>
      </c>
      <c r="O451" s="190" t="s">
        <v>134</v>
      </c>
      <c r="T451" s="190" t="s">
        <v>134</v>
      </c>
      <c r="AC451" s="190" t="s">
        <v>134</v>
      </c>
      <c r="AK451" s="190" t="s">
        <v>134</v>
      </c>
      <c r="AL451" s="190" t="s">
        <v>134</v>
      </c>
    </row>
    <row r="452" spans="1:38" x14ac:dyDescent="0.2">
      <c r="A452" s="190">
        <v>806762</v>
      </c>
      <c r="B452" s="190" t="s">
        <v>257</v>
      </c>
      <c r="L452" s="190" t="s">
        <v>134</v>
      </c>
      <c r="O452" s="190" t="s">
        <v>134</v>
      </c>
      <c r="Y452" s="190" t="s">
        <v>135</v>
      </c>
      <c r="AB452" s="190" t="s">
        <v>136</v>
      </c>
      <c r="AG452" s="190" t="s">
        <v>134</v>
      </c>
      <c r="AJ452" s="190" t="s">
        <v>136</v>
      </c>
      <c r="AK452" s="190" t="s">
        <v>135</v>
      </c>
      <c r="AL452" s="190" t="s">
        <v>135</v>
      </c>
    </row>
    <row r="453" spans="1:38" x14ac:dyDescent="0.2">
      <c r="A453" s="190">
        <v>806794</v>
      </c>
      <c r="B453" s="190" t="s">
        <v>257</v>
      </c>
      <c r="V453" s="190" t="s">
        <v>134</v>
      </c>
      <c r="Y453" s="190" t="s">
        <v>136</v>
      </c>
      <c r="AD453" s="190" t="s">
        <v>136</v>
      </c>
      <c r="AE453" s="190" t="s">
        <v>134</v>
      </c>
      <c r="AG453" s="190" t="s">
        <v>134</v>
      </c>
      <c r="AJ453" s="190" t="s">
        <v>134</v>
      </c>
      <c r="AL453" s="190" t="s">
        <v>134</v>
      </c>
    </row>
    <row r="454" spans="1:38" x14ac:dyDescent="0.2">
      <c r="A454" s="190">
        <v>806799</v>
      </c>
      <c r="B454" s="190" t="s">
        <v>257</v>
      </c>
      <c r="N454" s="190" t="s">
        <v>134</v>
      </c>
      <c r="O454" s="190" t="s">
        <v>136</v>
      </c>
      <c r="V454" s="190" t="s">
        <v>136</v>
      </c>
      <c r="Z454" s="190" t="s">
        <v>135</v>
      </c>
      <c r="AA454" s="190" t="s">
        <v>136</v>
      </c>
      <c r="AB454" s="190" t="s">
        <v>136</v>
      </c>
      <c r="AD454" s="190" t="s">
        <v>135</v>
      </c>
      <c r="AE454" s="190" t="s">
        <v>135</v>
      </c>
      <c r="AF454" s="190" t="s">
        <v>136</v>
      </c>
      <c r="AG454" s="190" t="s">
        <v>135</v>
      </c>
      <c r="AH454" s="190" t="s">
        <v>135</v>
      </c>
      <c r="AI454" s="190" t="s">
        <v>135</v>
      </c>
      <c r="AJ454" s="190" t="s">
        <v>135</v>
      </c>
      <c r="AK454" s="190" t="s">
        <v>135</v>
      </c>
      <c r="AL454" s="190" t="s">
        <v>135</v>
      </c>
    </row>
    <row r="455" spans="1:38" x14ac:dyDescent="0.2">
      <c r="A455" s="190">
        <v>806810</v>
      </c>
      <c r="B455" s="190" t="s">
        <v>257</v>
      </c>
      <c r="K455" s="190" t="s">
        <v>134</v>
      </c>
      <c r="N455" s="190" t="s">
        <v>134</v>
      </c>
      <c r="O455" s="190" t="s">
        <v>135</v>
      </c>
      <c r="R455" s="190" t="s">
        <v>134</v>
      </c>
      <c r="AB455" s="190" t="s">
        <v>134</v>
      </c>
      <c r="AC455" s="190" t="s">
        <v>135</v>
      </c>
      <c r="AG455" s="190" t="s">
        <v>136</v>
      </c>
      <c r="AH455" s="190" t="s">
        <v>136</v>
      </c>
      <c r="AK455" s="190" t="s">
        <v>135</v>
      </c>
    </row>
    <row r="456" spans="1:38" x14ac:dyDescent="0.2">
      <c r="A456" s="190">
        <v>806816</v>
      </c>
      <c r="B456" s="190" t="s">
        <v>257</v>
      </c>
      <c r="O456" s="190" t="s">
        <v>136</v>
      </c>
      <c r="AA456" s="190" t="s">
        <v>135</v>
      </c>
      <c r="AD456" s="190" t="s">
        <v>135</v>
      </c>
      <c r="AE456" s="190" t="s">
        <v>136</v>
      </c>
      <c r="AF456" s="190" t="s">
        <v>136</v>
      </c>
      <c r="AG456" s="190" t="s">
        <v>135</v>
      </c>
      <c r="AH456" s="190" t="s">
        <v>135</v>
      </c>
      <c r="AI456" s="190" t="s">
        <v>135</v>
      </c>
      <c r="AJ456" s="190" t="s">
        <v>135</v>
      </c>
      <c r="AK456" s="190" t="s">
        <v>135</v>
      </c>
      <c r="AL456" s="190" t="s">
        <v>135</v>
      </c>
    </row>
    <row r="457" spans="1:38" x14ac:dyDescent="0.2">
      <c r="A457" s="190">
        <v>806828</v>
      </c>
      <c r="B457" s="190" t="s">
        <v>257</v>
      </c>
      <c r="D457" s="190" t="s">
        <v>134</v>
      </c>
      <c r="AA457" s="190" t="s">
        <v>135</v>
      </c>
      <c r="AB457" s="190" t="s">
        <v>135</v>
      </c>
      <c r="AC457" s="190" t="s">
        <v>135</v>
      </c>
      <c r="AD457" s="190" t="s">
        <v>135</v>
      </c>
      <c r="AE457" s="190" t="s">
        <v>135</v>
      </c>
      <c r="AF457" s="190" t="s">
        <v>135</v>
      </c>
      <c r="AG457" s="190" t="s">
        <v>135</v>
      </c>
      <c r="AH457" s="190" t="s">
        <v>135</v>
      </c>
      <c r="AI457" s="190" t="s">
        <v>135</v>
      </c>
      <c r="AJ457" s="190" t="s">
        <v>135</v>
      </c>
      <c r="AK457" s="190" t="s">
        <v>135</v>
      </c>
      <c r="AL457" s="190" t="s">
        <v>135</v>
      </c>
    </row>
    <row r="458" spans="1:38" x14ac:dyDescent="0.2">
      <c r="A458" s="190">
        <v>806851</v>
      </c>
      <c r="B458" s="190" t="s">
        <v>257</v>
      </c>
      <c r="J458" s="190" t="s">
        <v>134</v>
      </c>
      <c r="O458" s="190" t="s">
        <v>135</v>
      </c>
      <c r="AC458" s="190" t="s">
        <v>134</v>
      </c>
      <c r="AH458" s="190" t="s">
        <v>134</v>
      </c>
      <c r="AJ458" s="190" t="s">
        <v>134</v>
      </c>
      <c r="AK458" s="190" t="s">
        <v>135</v>
      </c>
      <c r="AL458" s="190" t="s">
        <v>136</v>
      </c>
    </row>
    <row r="459" spans="1:38" x14ac:dyDescent="0.2">
      <c r="A459" s="190">
        <v>806891</v>
      </c>
      <c r="B459" s="190" t="s">
        <v>257</v>
      </c>
      <c r="D459" s="190" t="s">
        <v>136</v>
      </c>
      <c r="N459" s="190" t="s">
        <v>134</v>
      </c>
      <c r="O459" s="190" t="s">
        <v>135</v>
      </c>
      <c r="V459" s="190" t="s">
        <v>134</v>
      </c>
      <c r="AA459" s="190" t="s">
        <v>134</v>
      </c>
      <c r="AC459" s="190" t="s">
        <v>135</v>
      </c>
      <c r="AG459" s="190" t="s">
        <v>136</v>
      </c>
      <c r="AH459" s="190" t="s">
        <v>134</v>
      </c>
      <c r="AJ459" s="190" t="s">
        <v>134</v>
      </c>
      <c r="AK459" s="190" t="s">
        <v>135</v>
      </c>
      <c r="AL459" s="190" t="s">
        <v>135</v>
      </c>
    </row>
    <row r="460" spans="1:38" x14ac:dyDescent="0.2">
      <c r="A460" s="190">
        <v>806912</v>
      </c>
      <c r="B460" s="190" t="s">
        <v>257</v>
      </c>
      <c r="O460" s="190" t="s">
        <v>136</v>
      </c>
      <c r="U460" s="190" t="s">
        <v>136</v>
      </c>
      <c r="V460" s="190" t="s">
        <v>136</v>
      </c>
      <c r="Y460" s="190" t="s">
        <v>134</v>
      </c>
      <c r="AA460" s="190" t="s">
        <v>136</v>
      </c>
      <c r="AB460" s="190" t="s">
        <v>135</v>
      </c>
      <c r="AC460" s="190" t="s">
        <v>136</v>
      </c>
      <c r="AD460" s="190" t="s">
        <v>135</v>
      </c>
      <c r="AE460" s="190" t="s">
        <v>135</v>
      </c>
      <c r="AF460" s="190" t="s">
        <v>135</v>
      </c>
      <c r="AG460" s="190" t="s">
        <v>135</v>
      </c>
      <c r="AH460" s="190" t="s">
        <v>135</v>
      </c>
      <c r="AI460" s="190" t="s">
        <v>135</v>
      </c>
      <c r="AJ460" s="190" t="s">
        <v>135</v>
      </c>
      <c r="AK460" s="190" t="s">
        <v>135</v>
      </c>
      <c r="AL460" s="190" t="s">
        <v>135</v>
      </c>
    </row>
    <row r="461" spans="1:38" x14ac:dyDescent="0.2">
      <c r="A461" s="190">
        <v>806926</v>
      </c>
      <c r="B461" s="190" t="s">
        <v>257</v>
      </c>
      <c r="N461" s="190" t="s">
        <v>134</v>
      </c>
      <c r="O461" s="190" t="s">
        <v>136</v>
      </c>
      <c r="Z461" s="190" t="s">
        <v>136</v>
      </c>
      <c r="AA461" s="190" t="s">
        <v>136</v>
      </c>
      <c r="AB461" s="190" t="s">
        <v>136</v>
      </c>
      <c r="AF461" s="190" t="s">
        <v>136</v>
      </c>
      <c r="AG461" s="190" t="s">
        <v>136</v>
      </c>
      <c r="AH461" s="190" t="s">
        <v>136</v>
      </c>
      <c r="AK461" s="190" t="s">
        <v>135</v>
      </c>
      <c r="AL461" s="190" t="s">
        <v>136</v>
      </c>
    </row>
    <row r="462" spans="1:38" x14ac:dyDescent="0.2">
      <c r="A462" s="190">
        <v>806936</v>
      </c>
      <c r="B462" s="190" t="s">
        <v>257</v>
      </c>
      <c r="N462" s="190" t="s">
        <v>134</v>
      </c>
      <c r="O462" s="190" t="s">
        <v>135</v>
      </c>
      <c r="AA462" s="190" t="s">
        <v>134</v>
      </c>
      <c r="AC462" s="190" t="s">
        <v>136</v>
      </c>
      <c r="AF462" s="190" t="s">
        <v>135</v>
      </c>
      <c r="AG462" s="190" t="s">
        <v>135</v>
      </c>
      <c r="AI462" s="190" t="s">
        <v>136</v>
      </c>
      <c r="AJ462" s="190" t="s">
        <v>135</v>
      </c>
      <c r="AK462" s="190" t="s">
        <v>135</v>
      </c>
      <c r="AL462" s="190" t="s">
        <v>136</v>
      </c>
    </row>
    <row r="463" spans="1:38" x14ac:dyDescent="0.2">
      <c r="A463" s="190">
        <v>806988</v>
      </c>
      <c r="B463" s="190" t="s">
        <v>257</v>
      </c>
      <c r="C463" s="190" t="s">
        <v>136</v>
      </c>
      <c r="O463" s="190" t="s">
        <v>135</v>
      </c>
      <c r="X463" s="190" t="s">
        <v>134</v>
      </c>
      <c r="Z463" s="190" t="s">
        <v>134</v>
      </c>
      <c r="AA463" s="190" t="s">
        <v>134</v>
      </c>
      <c r="AB463" s="190" t="s">
        <v>135</v>
      </c>
      <c r="AC463" s="190" t="s">
        <v>135</v>
      </c>
      <c r="AE463" s="190" t="s">
        <v>135</v>
      </c>
      <c r="AF463" s="190" t="s">
        <v>135</v>
      </c>
      <c r="AG463" s="190" t="s">
        <v>135</v>
      </c>
      <c r="AH463" s="190" t="s">
        <v>135</v>
      </c>
      <c r="AI463" s="190" t="s">
        <v>135</v>
      </c>
      <c r="AJ463" s="190" t="s">
        <v>135</v>
      </c>
      <c r="AK463" s="190" t="s">
        <v>135</v>
      </c>
      <c r="AL463" s="190" t="s">
        <v>135</v>
      </c>
    </row>
    <row r="464" spans="1:38" x14ac:dyDescent="0.2">
      <c r="A464" s="190">
        <v>806999</v>
      </c>
      <c r="B464" s="190" t="s">
        <v>257</v>
      </c>
      <c r="D464" s="190" t="s">
        <v>134</v>
      </c>
      <c r="O464" s="190" t="s">
        <v>135</v>
      </c>
      <c r="Z464" s="190" t="s">
        <v>135</v>
      </c>
      <c r="AF464" s="190" t="s">
        <v>134</v>
      </c>
      <c r="AH464" s="190" t="s">
        <v>135</v>
      </c>
      <c r="AK464" s="190" t="s">
        <v>135</v>
      </c>
    </row>
    <row r="465" spans="1:38" x14ac:dyDescent="0.2">
      <c r="A465" s="190">
        <v>807009</v>
      </c>
      <c r="B465" s="190" t="s">
        <v>257</v>
      </c>
      <c r="N465" s="190" t="s">
        <v>135</v>
      </c>
      <c r="O465" s="190" t="s">
        <v>135</v>
      </c>
      <c r="AA465" s="190" t="s">
        <v>135</v>
      </c>
      <c r="AC465" s="190" t="s">
        <v>135</v>
      </c>
      <c r="AD465" s="190" t="s">
        <v>136</v>
      </c>
      <c r="AE465" s="190" t="s">
        <v>135</v>
      </c>
      <c r="AG465" s="190" t="s">
        <v>134</v>
      </c>
      <c r="AH465" s="190" t="s">
        <v>136</v>
      </c>
      <c r="AI465" s="190" t="s">
        <v>134</v>
      </c>
      <c r="AJ465" s="190" t="s">
        <v>135</v>
      </c>
      <c r="AK465" s="190" t="s">
        <v>135</v>
      </c>
      <c r="AL465" s="190" t="s">
        <v>135</v>
      </c>
    </row>
    <row r="466" spans="1:38" x14ac:dyDescent="0.2">
      <c r="A466" s="190">
        <v>807018</v>
      </c>
      <c r="B466" s="190" t="s">
        <v>257</v>
      </c>
      <c r="O466" s="190" t="s">
        <v>135</v>
      </c>
      <c r="V466" s="190" t="s">
        <v>134</v>
      </c>
      <c r="Y466" s="190" t="s">
        <v>136</v>
      </c>
      <c r="AA466" s="190" t="s">
        <v>134</v>
      </c>
      <c r="AD466" s="190" t="s">
        <v>134</v>
      </c>
      <c r="AE466" s="190" t="s">
        <v>134</v>
      </c>
      <c r="AG466" s="190" t="s">
        <v>136</v>
      </c>
      <c r="AH466" s="190" t="s">
        <v>136</v>
      </c>
      <c r="AJ466" s="190" t="s">
        <v>136</v>
      </c>
      <c r="AK466" s="190" t="s">
        <v>135</v>
      </c>
    </row>
    <row r="467" spans="1:38" x14ac:dyDescent="0.2">
      <c r="A467" s="190">
        <v>807047</v>
      </c>
      <c r="B467" s="190" t="s">
        <v>257</v>
      </c>
      <c r="D467" s="190" t="s">
        <v>134</v>
      </c>
      <c r="M467" s="190" t="s">
        <v>134</v>
      </c>
      <c r="P467" s="190" t="s">
        <v>134</v>
      </c>
      <c r="R467" s="190" t="s">
        <v>134</v>
      </c>
      <c r="AA467" s="190" t="s">
        <v>134</v>
      </c>
      <c r="AB467" s="190" t="s">
        <v>134</v>
      </c>
      <c r="AC467" s="190" t="s">
        <v>135</v>
      </c>
      <c r="AD467" s="190" t="s">
        <v>134</v>
      </c>
      <c r="AE467" s="190" t="s">
        <v>136</v>
      </c>
      <c r="AF467" s="190" t="s">
        <v>136</v>
      </c>
      <c r="AG467" s="190" t="s">
        <v>136</v>
      </c>
      <c r="AH467" s="190" t="s">
        <v>135</v>
      </c>
      <c r="AI467" s="190" t="s">
        <v>135</v>
      </c>
      <c r="AJ467" s="190" t="s">
        <v>135</v>
      </c>
      <c r="AK467" s="190" t="s">
        <v>135</v>
      </c>
      <c r="AL467" s="190" t="s">
        <v>135</v>
      </c>
    </row>
    <row r="468" spans="1:38" x14ac:dyDescent="0.2">
      <c r="A468" s="190">
        <v>807068</v>
      </c>
      <c r="B468" s="190" t="s">
        <v>257</v>
      </c>
      <c r="O468" s="190" t="s">
        <v>134</v>
      </c>
      <c r="AD468" s="190" t="s">
        <v>134</v>
      </c>
      <c r="AG468" s="190" t="s">
        <v>136</v>
      </c>
      <c r="AI468" s="190" t="s">
        <v>136</v>
      </c>
      <c r="AJ468" s="190" t="s">
        <v>135</v>
      </c>
      <c r="AK468" s="190" t="s">
        <v>135</v>
      </c>
      <c r="AL468" s="190" t="s">
        <v>134</v>
      </c>
    </row>
    <row r="469" spans="1:38" x14ac:dyDescent="0.2">
      <c r="A469" s="190">
        <v>807070</v>
      </c>
      <c r="B469" s="190" t="s">
        <v>257</v>
      </c>
      <c r="F469" s="190" t="s">
        <v>134</v>
      </c>
      <c r="O469" s="190" t="s">
        <v>134</v>
      </c>
      <c r="R469" s="190" t="s">
        <v>134</v>
      </c>
      <c r="Y469" s="190" t="s">
        <v>134</v>
      </c>
      <c r="AC469" s="190" t="s">
        <v>135</v>
      </c>
      <c r="AD469" s="190" t="s">
        <v>136</v>
      </c>
      <c r="AG469" s="190" t="s">
        <v>136</v>
      </c>
      <c r="AH469" s="190" t="s">
        <v>135</v>
      </c>
      <c r="AJ469" s="190" t="s">
        <v>136</v>
      </c>
      <c r="AK469" s="190" t="s">
        <v>135</v>
      </c>
    </row>
    <row r="470" spans="1:38" x14ac:dyDescent="0.2">
      <c r="A470" s="190">
        <v>807086</v>
      </c>
      <c r="B470" s="190" t="s">
        <v>257</v>
      </c>
      <c r="O470" s="190" t="s">
        <v>134</v>
      </c>
      <c r="R470" s="190" t="s">
        <v>134</v>
      </c>
      <c r="X470" s="190" t="s">
        <v>134</v>
      </c>
      <c r="AC470" s="190" t="s">
        <v>136</v>
      </c>
      <c r="AD470" s="190" t="s">
        <v>136</v>
      </c>
      <c r="AF470" s="190" t="s">
        <v>134</v>
      </c>
      <c r="AG470" s="190" t="s">
        <v>135</v>
      </c>
      <c r="AH470" s="190" t="s">
        <v>136</v>
      </c>
      <c r="AI470" s="190" t="s">
        <v>136</v>
      </c>
      <c r="AJ470" s="190" t="s">
        <v>136</v>
      </c>
      <c r="AK470" s="190" t="s">
        <v>136</v>
      </c>
      <c r="AL470" s="190" t="s">
        <v>135</v>
      </c>
    </row>
    <row r="471" spans="1:38" x14ac:dyDescent="0.2">
      <c r="A471" s="190">
        <v>807087</v>
      </c>
      <c r="B471" s="190" t="s">
        <v>257</v>
      </c>
      <c r="K471" s="190" t="s">
        <v>136</v>
      </c>
      <c r="O471" s="190" t="s">
        <v>136</v>
      </c>
      <c r="AG471" s="190" t="s">
        <v>134</v>
      </c>
      <c r="AH471" s="190" t="s">
        <v>134</v>
      </c>
      <c r="AJ471" s="190" t="s">
        <v>134</v>
      </c>
      <c r="AK471" s="190" t="s">
        <v>135</v>
      </c>
      <c r="AL471" s="190" t="s">
        <v>134</v>
      </c>
    </row>
    <row r="472" spans="1:38" x14ac:dyDescent="0.2">
      <c r="A472" s="190">
        <v>807107</v>
      </c>
      <c r="B472" s="190" t="s">
        <v>257</v>
      </c>
      <c r="O472" s="190" t="s">
        <v>135</v>
      </c>
      <c r="R472" s="190" t="s">
        <v>136</v>
      </c>
      <c r="Z472" s="190" t="s">
        <v>136</v>
      </c>
      <c r="AA472" s="190" t="s">
        <v>135</v>
      </c>
      <c r="AB472" s="190" t="s">
        <v>135</v>
      </c>
      <c r="AC472" s="190" t="s">
        <v>135</v>
      </c>
      <c r="AD472" s="190" t="s">
        <v>135</v>
      </c>
      <c r="AE472" s="190" t="s">
        <v>135</v>
      </c>
      <c r="AF472" s="190" t="s">
        <v>135</v>
      </c>
      <c r="AG472" s="190" t="s">
        <v>135</v>
      </c>
      <c r="AH472" s="190" t="s">
        <v>135</v>
      </c>
      <c r="AI472" s="190" t="s">
        <v>135</v>
      </c>
      <c r="AJ472" s="190" t="s">
        <v>135</v>
      </c>
      <c r="AK472" s="190" t="s">
        <v>135</v>
      </c>
      <c r="AL472" s="190" t="s">
        <v>135</v>
      </c>
    </row>
    <row r="473" spans="1:38" x14ac:dyDescent="0.2">
      <c r="A473" s="190">
        <v>807115</v>
      </c>
      <c r="B473" s="190" t="s">
        <v>257</v>
      </c>
      <c r="N473" s="190" t="s">
        <v>135</v>
      </c>
      <c r="O473" s="190" t="s">
        <v>135</v>
      </c>
      <c r="AA473" s="190" t="s">
        <v>136</v>
      </c>
      <c r="AC473" s="190" t="s">
        <v>136</v>
      </c>
      <c r="AG473" s="190" t="s">
        <v>136</v>
      </c>
      <c r="AH473" s="190" t="s">
        <v>136</v>
      </c>
      <c r="AI473" s="190" t="s">
        <v>136</v>
      </c>
      <c r="AJ473" s="190" t="s">
        <v>136</v>
      </c>
      <c r="AK473" s="190" t="s">
        <v>135</v>
      </c>
      <c r="AL473" s="190" t="s">
        <v>136</v>
      </c>
    </row>
    <row r="474" spans="1:38" x14ac:dyDescent="0.2">
      <c r="A474" s="190">
        <v>807116</v>
      </c>
      <c r="B474" s="190" t="s">
        <v>257</v>
      </c>
      <c r="K474" s="190" t="s">
        <v>135</v>
      </c>
      <c r="N474" s="190" t="s">
        <v>135</v>
      </c>
      <c r="O474" s="190" t="s">
        <v>135</v>
      </c>
      <c r="Z474" s="190" t="s">
        <v>135</v>
      </c>
      <c r="AA474" s="190" t="s">
        <v>136</v>
      </c>
      <c r="AC474" s="190" t="s">
        <v>135</v>
      </c>
      <c r="AD474" s="190" t="s">
        <v>136</v>
      </c>
      <c r="AE474" s="190" t="s">
        <v>135</v>
      </c>
      <c r="AF474" s="190" t="s">
        <v>135</v>
      </c>
      <c r="AG474" s="190" t="s">
        <v>135</v>
      </c>
      <c r="AH474" s="190" t="s">
        <v>135</v>
      </c>
      <c r="AI474" s="190" t="s">
        <v>136</v>
      </c>
      <c r="AJ474" s="190" t="s">
        <v>136</v>
      </c>
      <c r="AK474" s="190" t="s">
        <v>135</v>
      </c>
      <c r="AL474" s="190" t="s">
        <v>135</v>
      </c>
    </row>
    <row r="475" spans="1:38" x14ac:dyDescent="0.2">
      <c r="A475" s="190">
        <v>807172</v>
      </c>
      <c r="B475" s="190" t="s">
        <v>257</v>
      </c>
      <c r="N475" s="190" t="s">
        <v>134</v>
      </c>
      <c r="O475" s="190" t="s">
        <v>136</v>
      </c>
      <c r="Z475" s="190" t="s">
        <v>136</v>
      </c>
      <c r="AB475" s="190" t="s">
        <v>135</v>
      </c>
      <c r="AD475" s="190" t="s">
        <v>136</v>
      </c>
      <c r="AH475" s="190" t="s">
        <v>135</v>
      </c>
      <c r="AI475" s="190" t="s">
        <v>136</v>
      </c>
      <c r="AJ475" s="190" t="s">
        <v>135</v>
      </c>
      <c r="AK475" s="190" t="s">
        <v>135</v>
      </c>
      <c r="AL475" s="190" t="s">
        <v>135</v>
      </c>
    </row>
    <row r="476" spans="1:38" x14ac:dyDescent="0.2">
      <c r="A476" s="190">
        <v>807178</v>
      </c>
      <c r="B476" s="190" t="s">
        <v>257</v>
      </c>
      <c r="M476" s="190" t="s">
        <v>134</v>
      </c>
      <c r="O476" s="190" t="s">
        <v>134</v>
      </c>
      <c r="AG476" s="190" t="s">
        <v>134</v>
      </c>
      <c r="AJ476" s="190" t="s">
        <v>136</v>
      </c>
      <c r="AK476" s="190" t="s">
        <v>135</v>
      </c>
    </row>
    <row r="477" spans="1:38" x14ac:dyDescent="0.2">
      <c r="A477" s="190">
        <v>807185</v>
      </c>
      <c r="B477" s="190" t="s">
        <v>257</v>
      </c>
      <c r="F477" s="190" t="s">
        <v>134</v>
      </c>
      <c r="R477" s="190" t="s">
        <v>134</v>
      </c>
      <c r="Z477" s="190" t="s">
        <v>134</v>
      </c>
      <c r="AB477" s="190" t="s">
        <v>136</v>
      </c>
      <c r="AC477" s="190" t="s">
        <v>136</v>
      </c>
      <c r="AD477" s="190" t="s">
        <v>136</v>
      </c>
      <c r="AE477" s="190" t="s">
        <v>136</v>
      </c>
      <c r="AF477" s="190" t="s">
        <v>136</v>
      </c>
      <c r="AG477" s="190" t="s">
        <v>136</v>
      </c>
      <c r="AH477" s="190" t="s">
        <v>136</v>
      </c>
      <c r="AI477" s="190" t="s">
        <v>136</v>
      </c>
      <c r="AJ477" s="190" t="s">
        <v>136</v>
      </c>
      <c r="AK477" s="190" t="s">
        <v>136</v>
      </c>
      <c r="AL477" s="190" t="s">
        <v>136</v>
      </c>
    </row>
    <row r="478" spans="1:38" x14ac:dyDescent="0.2">
      <c r="A478" s="190">
        <v>807201</v>
      </c>
      <c r="B478" s="190" t="s">
        <v>257</v>
      </c>
      <c r="O478" s="190" t="s">
        <v>136</v>
      </c>
      <c r="R478" s="190" t="s">
        <v>134</v>
      </c>
      <c r="AA478" s="190" t="s">
        <v>136</v>
      </c>
      <c r="AB478" s="190" t="s">
        <v>136</v>
      </c>
      <c r="AC478" s="190" t="s">
        <v>136</v>
      </c>
      <c r="AD478" s="190" t="s">
        <v>135</v>
      </c>
      <c r="AE478" s="190" t="s">
        <v>136</v>
      </c>
      <c r="AF478" s="190" t="s">
        <v>136</v>
      </c>
      <c r="AG478" s="190" t="s">
        <v>135</v>
      </c>
      <c r="AH478" s="190" t="s">
        <v>135</v>
      </c>
      <c r="AI478" s="190" t="s">
        <v>135</v>
      </c>
      <c r="AJ478" s="190" t="s">
        <v>135</v>
      </c>
      <c r="AK478" s="190" t="s">
        <v>135</v>
      </c>
      <c r="AL478" s="190" t="s">
        <v>135</v>
      </c>
    </row>
    <row r="479" spans="1:38" x14ac:dyDescent="0.2">
      <c r="A479" s="190">
        <v>807203</v>
      </c>
      <c r="B479" s="190" t="s">
        <v>257</v>
      </c>
      <c r="O479" s="190" t="s">
        <v>136</v>
      </c>
      <c r="P479" s="190" t="s">
        <v>134</v>
      </c>
      <c r="R479" s="190" t="s">
        <v>134</v>
      </c>
      <c r="AA479" s="190" t="s">
        <v>136</v>
      </c>
      <c r="AB479" s="190" t="s">
        <v>136</v>
      </c>
      <c r="AC479" s="190" t="s">
        <v>136</v>
      </c>
      <c r="AD479" s="190" t="s">
        <v>136</v>
      </c>
      <c r="AE479" s="190" t="s">
        <v>136</v>
      </c>
      <c r="AG479" s="190" t="s">
        <v>135</v>
      </c>
      <c r="AH479" s="190" t="s">
        <v>135</v>
      </c>
      <c r="AI479" s="190" t="s">
        <v>135</v>
      </c>
      <c r="AJ479" s="190" t="s">
        <v>135</v>
      </c>
      <c r="AK479" s="190" t="s">
        <v>135</v>
      </c>
      <c r="AL479" s="190" t="s">
        <v>135</v>
      </c>
    </row>
    <row r="480" spans="1:38" x14ac:dyDescent="0.2">
      <c r="A480" s="190">
        <v>807204</v>
      </c>
      <c r="B480" s="190" t="s">
        <v>257</v>
      </c>
      <c r="G480" s="190" t="s">
        <v>134</v>
      </c>
      <c r="K480" s="190" t="s">
        <v>134</v>
      </c>
      <c r="R480" s="190" t="s">
        <v>134</v>
      </c>
      <c r="AC480" s="190" t="s">
        <v>134</v>
      </c>
      <c r="AH480" s="190" t="s">
        <v>134</v>
      </c>
    </row>
    <row r="481" spans="1:38" x14ac:dyDescent="0.2">
      <c r="A481" s="190">
        <v>807219</v>
      </c>
      <c r="B481" s="190" t="s">
        <v>257</v>
      </c>
      <c r="D481" s="190" t="s">
        <v>134</v>
      </c>
      <c r="O481" s="190" t="s">
        <v>135</v>
      </c>
      <c r="R481" s="190" t="s">
        <v>134</v>
      </c>
      <c r="Y481" s="190" t="s">
        <v>136</v>
      </c>
      <c r="AC481" s="190" t="s">
        <v>136</v>
      </c>
      <c r="AE481" s="190" t="s">
        <v>136</v>
      </c>
      <c r="AG481" s="190" t="s">
        <v>134</v>
      </c>
      <c r="AH481" s="190" t="s">
        <v>136</v>
      </c>
      <c r="AI481" s="190" t="s">
        <v>136</v>
      </c>
    </row>
    <row r="482" spans="1:38" x14ac:dyDescent="0.2">
      <c r="A482" s="190">
        <v>807225</v>
      </c>
      <c r="B482" s="190" t="s">
        <v>257</v>
      </c>
      <c r="O482" s="190" t="s">
        <v>135</v>
      </c>
      <c r="Y482" s="190" t="s">
        <v>136</v>
      </c>
      <c r="AC482" s="190" t="s">
        <v>134</v>
      </c>
      <c r="AD482" s="190" t="s">
        <v>135</v>
      </c>
      <c r="AG482" s="190" t="s">
        <v>136</v>
      </c>
      <c r="AJ482" s="190" t="s">
        <v>136</v>
      </c>
      <c r="AK482" s="190" t="s">
        <v>135</v>
      </c>
    </row>
    <row r="483" spans="1:38" x14ac:dyDescent="0.2">
      <c r="A483" s="190">
        <v>807242</v>
      </c>
      <c r="B483" s="190" t="s">
        <v>257</v>
      </c>
      <c r="D483" s="190" t="s">
        <v>134</v>
      </c>
      <c r="E483" s="190" t="s">
        <v>134</v>
      </c>
      <c r="R483" s="190" t="s">
        <v>134</v>
      </c>
      <c r="Y483" s="190" t="s">
        <v>134</v>
      </c>
      <c r="AC483" s="190" t="s">
        <v>134</v>
      </c>
      <c r="AE483" s="190" t="s">
        <v>134</v>
      </c>
      <c r="AG483" s="190" t="s">
        <v>136</v>
      </c>
      <c r="AH483" s="190" t="s">
        <v>136</v>
      </c>
      <c r="AI483" s="190" t="s">
        <v>136</v>
      </c>
      <c r="AJ483" s="190" t="s">
        <v>136</v>
      </c>
      <c r="AK483" s="190" t="s">
        <v>136</v>
      </c>
      <c r="AL483" s="190" t="s">
        <v>136</v>
      </c>
    </row>
    <row r="484" spans="1:38" x14ac:dyDescent="0.2">
      <c r="A484" s="190">
        <v>807258</v>
      </c>
      <c r="B484" s="190" t="s">
        <v>257</v>
      </c>
      <c r="M484" s="190" t="s">
        <v>134</v>
      </c>
      <c r="O484" s="190" t="s">
        <v>136</v>
      </c>
      <c r="V484" s="190" t="s">
        <v>134</v>
      </c>
      <c r="Z484" s="190" t="s">
        <v>136</v>
      </c>
      <c r="AA484" s="190" t="s">
        <v>135</v>
      </c>
      <c r="AB484" s="190" t="s">
        <v>135</v>
      </c>
      <c r="AC484" s="190" t="s">
        <v>136</v>
      </c>
      <c r="AD484" s="190" t="s">
        <v>136</v>
      </c>
      <c r="AE484" s="190" t="s">
        <v>136</v>
      </c>
      <c r="AF484" s="190" t="s">
        <v>136</v>
      </c>
      <c r="AG484" s="190" t="s">
        <v>135</v>
      </c>
      <c r="AH484" s="190" t="s">
        <v>135</v>
      </c>
      <c r="AI484" s="190" t="s">
        <v>135</v>
      </c>
      <c r="AJ484" s="190" t="s">
        <v>135</v>
      </c>
      <c r="AK484" s="190" t="s">
        <v>135</v>
      </c>
      <c r="AL484" s="190" t="s">
        <v>135</v>
      </c>
    </row>
    <row r="485" spans="1:38" x14ac:dyDescent="0.2">
      <c r="A485" s="190">
        <v>807265</v>
      </c>
      <c r="B485" s="190" t="s">
        <v>257</v>
      </c>
      <c r="R485" s="190" t="s">
        <v>134</v>
      </c>
      <c r="AC485" s="190" t="s">
        <v>135</v>
      </c>
      <c r="AG485" s="190" t="s">
        <v>134</v>
      </c>
      <c r="AH485" s="190" t="s">
        <v>134</v>
      </c>
      <c r="AJ485" s="190" t="s">
        <v>134</v>
      </c>
      <c r="AK485" s="190" t="s">
        <v>134</v>
      </c>
    </row>
    <row r="486" spans="1:38" x14ac:dyDescent="0.2">
      <c r="A486" s="190">
        <v>807298</v>
      </c>
      <c r="B486" s="190" t="s">
        <v>257</v>
      </c>
      <c r="O486" s="190" t="s">
        <v>136</v>
      </c>
      <c r="P486" s="190" t="s">
        <v>134</v>
      </c>
      <c r="AA486" s="190" t="s">
        <v>136</v>
      </c>
      <c r="AB486" s="190" t="s">
        <v>136</v>
      </c>
      <c r="AC486" s="190" t="s">
        <v>136</v>
      </c>
      <c r="AD486" s="190" t="s">
        <v>136</v>
      </c>
      <c r="AE486" s="190" t="s">
        <v>136</v>
      </c>
      <c r="AF486" s="190" t="s">
        <v>136</v>
      </c>
      <c r="AG486" s="190" t="s">
        <v>135</v>
      </c>
      <c r="AH486" s="190" t="s">
        <v>135</v>
      </c>
      <c r="AI486" s="190" t="s">
        <v>135</v>
      </c>
      <c r="AJ486" s="190" t="s">
        <v>135</v>
      </c>
      <c r="AK486" s="190" t="s">
        <v>135</v>
      </c>
      <c r="AL486" s="190" t="s">
        <v>135</v>
      </c>
    </row>
    <row r="487" spans="1:38" x14ac:dyDescent="0.2">
      <c r="A487" s="190">
        <v>807320</v>
      </c>
      <c r="B487" s="190" t="s">
        <v>257</v>
      </c>
      <c r="O487" s="190" t="s">
        <v>134</v>
      </c>
      <c r="Y487" s="190" t="s">
        <v>134</v>
      </c>
      <c r="AC487" s="190" t="s">
        <v>134</v>
      </c>
      <c r="AH487" s="190" t="s">
        <v>134</v>
      </c>
      <c r="AI487" s="190" t="s">
        <v>134</v>
      </c>
      <c r="AJ487" s="190" t="s">
        <v>134</v>
      </c>
      <c r="AK487" s="190" t="s">
        <v>135</v>
      </c>
      <c r="AL487" s="190" t="s">
        <v>134</v>
      </c>
    </row>
    <row r="488" spans="1:38" x14ac:dyDescent="0.2">
      <c r="A488" s="190">
        <v>807328</v>
      </c>
      <c r="B488" s="190" t="s">
        <v>257</v>
      </c>
      <c r="J488" s="190" t="s">
        <v>134</v>
      </c>
      <c r="M488" s="190" t="s">
        <v>134</v>
      </c>
      <c r="R488" s="190" t="s">
        <v>134</v>
      </c>
      <c r="AA488" s="190" t="s">
        <v>135</v>
      </c>
      <c r="AC488" s="190" t="s">
        <v>135</v>
      </c>
      <c r="AD488" s="190" t="s">
        <v>135</v>
      </c>
      <c r="AE488" s="190" t="s">
        <v>136</v>
      </c>
      <c r="AF488" s="190" t="s">
        <v>136</v>
      </c>
      <c r="AG488" s="190" t="s">
        <v>135</v>
      </c>
      <c r="AH488" s="190" t="s">
        <v>135</v>
      </c>
      <c r="AI488" s="190" t="s">
        <v>135</v>
      </c>
      <c r="AJ488" s="190" t="s">
        <v>135</v>
      </c>
      <c r="AK488" s="190" t="s">
        <v>135</v>
      </c>
      <c r="AL488" s="190" t="s">
        <v>135</v>
      </c>
    </row>
    <row r="489" spans="1:38" x14ac:dyDescent="0.2">
      <c r="A489" s="190">
        <v>807345</v>
      </c>
      <c r="B489" s="190" t="s">
        <v>257</v>
      </c>
      <c r="D489" s="190" t="s">
        <v>134</v>
      </c>
      <c r="O489" s="190" t="s">
        <v>134</v>
      </c>
      <c r="AB489" s="190" t="s">
        <v>134</v>
      </c>
      <c r="AC489" s="190" t="s">
        <v>136</v>
      </c>
      <c r="AF489" s="190" t="s">
        <v>134</v>
      </c>
      <c r="AG489" s="190" t="s">
        <v>134</v>
      </c>
      <c r="AH489" s="190" t="s">
        <v>135</v>
      </c>
      <c r="AJ489" s="190" t="s">
        <v>135</v>
      </c>
      <c r="AK489" s="190" t="s">
        <v>135</v>
      </c>
    </row>
    <row r="490" spans="1:38" x14ac:dyDescent="0.2">
      <c r="A490" s="190">
        <v>807347</v>
      </c>
      <c r="B490" s="190" t="s">
        <v>257</v>
      </c>
      <c r="AC490" s="190" t="s">
        <v>136</v>
      </c>
      <c r="AD490" s="190" t="s">
        <v>136</v>
      </c>
      <c r="AG490" s="190" t="s">
        <v>136</v>
      </c>
      <c r="AH490" s="190" t="s">
        <v>136</v>
      </c>
      <c r="AI490" s="190" t="s">
        <v>136</v>
      </c>
      <c r="AJ490" s="190" t="s">
        <v>136</v>
      </c>
      <c r="AK490" s="190" t="s">
        <v>136</v>
      </c>
      <c r="AL490" s="190" t="s">
        <v>136</v>
      </c>
    </row>
    <row r="491" spans="1:38" x14ac:dyDescent="0.2">
      <c r="A491" s="190">
        <v>807368</v>
      </c>
      <c r="B491" s="190" t="s">
        <v>257</v>
      </c>
      <c r="H491" s="190" t="s">
        <v>134</v>
      </c>
      <c r="N491" s="190" t="s">
        <v>134</v>
      </c>
      <c r="O491" s="190" t="s">
        <v>136</v>
      </c>
      <c r="AG491" s="190" t="s">
        <v>134</v>
      </c>
      <c r="AH491" s="190" t="s">
        <v>134</v>
      </c>
      <c r="AI491" s="190" t="s">
        <v>134</v>
      </c>
      <c r="AJ491" s="190" t="s">
        <v>134</v>
      </c>
      <c r="AK491" s="190" t="s">
        <v>135</v>
      </c>
      <c r="AL491" s="190" t="s">
        <v>134</v>
      </c>
    </row>
    <row r="492" spans="1:38" x14ac:dyDescent="0.2">
      <c r="A492" s="190">
        <v>807376</v>
      </c>
      <c r="B492" s="190" t="s">
        <v>257</v>
      </c>
      <c r="L492" s="190" t="s">
        <v>134</v>
      </c>
      <c r="AC492" s="190" t="s">
        <v>136</v>
      </c>
      <c r="AD492" s="190" t="s">
        <v>136</v>
      </c>
      <c r="AE492" s="190" t="s">
        <v>136</v>
      </c>
      <c r="AH492" s="190" t="s">
        <v>135</v>
      </c>
      <c r="AJ492" s="190" t="s">
        <v>135</v>
      </c>
      <c r="AK492" s="190" t="s">
        <v>135</v>
      </c>
      <c r="AL492" s="190" t="s">
        <v>135</v>
      </c>
    </row>
    <row r="493" spans="1:38" x14ac:dyDescent="0.2">
      <c r="A493" s="190">
        <v>807383</v>
      </c>
      <c r="B493" s="190" t="s">
        <v>257</v>
      </c>
      <c r="H493" s="190" t="s">
        <v>134</v>
      </c>
      <c r="N493" s="190" t="s">
        <v>134</v>
      </c>
      <c r="O493" s="190" t="s">
        <v>136</v>
      </c>
      <c r="Z493" s="190" t="s">
        <v>134</v>
      </c>
      <c r="AA493" s="190" t="s">
        <v>136</v>
      </c>
      <c r="AB493" s="190" t="s">
        <v>134</v>
      </c>
      <c r="AF493" s="190" t="s">
        <v>136</v>
      </c>
      <c r="AG493" s="190" t="s">
        <v>135</v>
      </c>
      <c r="AH493" s="190" t="s">
        <v>135</v>
      </c>
      <c r="AI493" s="190" t="s">
        <v>134</v>
      </c>
      <c r="AJ493" s="190" t="s">
        <v>135</v>
      </c>
      <c r="AK493" s="190" t="s">
        <v>135</v>
      </c>
      <c r="AL493" s="190" t="s">
        <v>135</v>
      </c>
    </row>
    <row r="494" spans="1:38" x14ac:dyDescent="0.2">
      <c r="A494" s="190">
        <v>807388</v>
      </c>
      <c r="B494" s="190" t="s">
        <v>257</v>
      </c>
      <c r="N494" s="190" t="s">
        <v>134</v>
      </c>
      <c r="O494" s="190" t="s">
        <v>135</v>
      </c>
      <c r="R494" s="190" t="s">
        <v>134</v>
      </c>
      <c r="W494" s="190" t="s">
        <v>134</v>
      </c>
      <c r="AA494" s="190" t="s">
        <v>136</v>
      </c>
      <c r="AB494" s="190" t="s">
        <v>136</v>
      </c>
      <c r="AC494" s="190" t="s">
        <v>135</v>
      </c>
      <c r="AD494" s="190" t="s">
        <v>136</v>
      </c>
      <c r="AE494" s="190" t="s">
        <v>136</v>
      </c>
      <c r="AF494" s="190" t="s">
        <v>135</v>
      </c>
      <c r="AG494" s="190" t="s">
        <v>136</v>
      </c>
      <c r="AH494" s="190" t="s">
        <v>135</v>
      </c>
      <c r="AJ494" s="190" t="s">
        <v>136</v>
      </c>
      <c r="AK494" s="190" t="s">
        <v>135</v>
      </c>
      <c r="AL494" s="190" t="s">
        <v>136</v>
      </c>
    </row>
    <row r="495" spans="1:38" x14ac:dyDescent="0.2">
      <c r="A495" s="190">
        <v>807410</v>
      </c>
      <c r="B495" s="190" t="s">
        <v>257</v>
      </c>
      <c r="N495" s="190" t="s">
        <v>134</v>
      </c>
      <c r="O495" s="190" t="s">
        <v>135</v>
      </c>
      <c r="AD495" s="190" t="s">
        <v>134</v>
      </c>
      <c r="AH495" s="190" t="s">
        <v>134</v>
      </c>
      <c r="AK495" s="190" t="s">
        <v>135</v>
      </c>
    </row>
    <row r="496" spans="1:38" x14ac:dyDescent="0.2">
      <c r="A496" s="190">
        <v>807418</v>
      </c>
      <c r="B496" s="190" t="s">
        <v>257</v>
      </c>
      <c r="O496" s="190" t="s">
        <v>135</v>
      </c>
      <c r="P496" s="190" t="s">
        <v>136</v>
      </c>
      <c r="V496" s="190" t="s">
        <v>136</v>
      </c>
      <c r="AA496" s="190" t="s">
        <v>136</v>
      </c>
      <c r="AB496" s="190" t="s">
        <v>135</v>
      </c>
      <c r="AC496" s="190" t="s">
        <v>136</v>
      </c>
      <c r="AD496" s="190" t="s">
        <v>136</v>
      </c>
      <c r="AF496" s="190" t="s">
        <v>136</v>
      </c>
      <c r="AG496" s="190" t="s">
        <v>135</v>
      </c>
      <c r="AH496" s="190" t="s">
        <v>135</v>
      </c>
      <c r="AI496" s="190" t="s">
        <v>135</v>
      </c>
      <c r="AJ496" s="190" t="s">
        <v>135</v>
      </c>
      <c r="AK496" s="190" t="s">
        <v>135</v>
      </c>
      <c r="AL496" s="190" t="s">
        <v>135</v>
      </c>
    </row>
    <row r="497" spans="1:38" x14ac:dyDescent="0.2">
      <c r="A497" s="190">
        <v>807438</v>
      </c>
      <c r="B497" s="190" t="s">
        <v>257</v>
      </c>
      <c r="H497" s="190" t="s">
        <v>136</v>
      </c>
      <c r="N497" s="190" t="s">
        <v>135</v>
      </c>
      <c r="O497" s="190" t="s">
        <v>135</v>
      </c>
      <c r="Z497" s="190" t="s">
        <v>136</v>
      </c>
      <c r="AA497" s="190" t="s">
        <v>135</v>
      </c>
      <c r="AB497" s="190" t="s">
        <v>135</v>
      </c>
      <c r="AD497" s="190" t="s">
        <v>136</v>
      </c>
      <c r="AG497" s="190" t="s">
        <v>136</v>
      </c>
      <c r="AH497" s="190" t="s">
        <v>136</v>
      </c>
      <c r="AI497" s="190" t="s">
        <v>136</v>
      </c>
      <c r="AJ497" s="190" t="s">
        <v>135</v>
      </c>
      <c r="AK497" s="190" t="s">
        <v>135</v>
      </c>
      <c r="AL497" s="190" t="s">
        <v>135</v>
      </c>
    </row>
    <row r="498" spans="1:38" x14ac:dyDescent="0.2">
      <c r="A498" s="190">
        <v>807441</v>
      </c>
      <c r="B498" s="190" t="s">
        <v>257</v>
      </c>
      <c r="D498" s="190" t="s">
        <v>134</v>
      </c>
      <c r="H498" s="190" t="s">
        <v>134</v>
      </c>
      <c r="O498" s="190" t="s">
        <v>136</v>
      </c>
      <c r="Z498" s="190" t="s">
        <v>135</v>
      </c>
      <c r="AA498" s="190" t="s">
        <v>135</v>
      </c>
      <c r="AB498" s="190" t="s">
        <v>134</v>
      </c>
      <c r="AD498" s="190" t="s">
        <v>134</v>
      </c>
      <c r="AG498" s="190" t="s">
        <v>135</v>
      </c>
      <c r="AH498" s="190" t="s">
        <v>136</v>
      </c>
      <c r="AI498" s="190" t="s">
        <v>136</v>
      </c>
      <c r="AJ498" s="190" t="s">
        <v>136</v>
      </c>
      <c r="AK498" s="190" t="s">
        <v>135</v>
      </c>
      <c r="AL498" s="190" t="s">
        <v>136</v>
      </c>
    </row>
    <row r="499" spans="1:38" x14ac:dyDescent="0.2">
      <c r="A499" s="190">
        <v>807445</v>
      </c>
      <c r="B499" s="190" t="s">
        <v>257</v>
      </c>
      <c r="M499" s="190" t="s">
        <v>134</v>
      </c>
      <c r="AA499" s="190" t="s">
        <v>136</v>
      </c>
      <c r="AB499" s="190" t="s">
        <v>136</v>
      </c>
      <c r="AD499" s="190" t="s">
        <v>136</v>
      </c>
      <c r="AF499" s="190" t="s">
        <v>136</v>
      </c>
      <c r="AG499" s="190" t="s">
        <v>135</v>
      </c>
      <c r="AH499" s="190" t="s">
        <v>135</v>
      </c>
      <c r="AI499" s="190" t="s">
        <v>136</v>
      </c>
      <c r="AJ499" s="190" t="s">
        <v>135</v>
      </c>
      <c r="AK499" s="190" t="s">
        <v>135</v>
      </c>
      <c r="AL499" s="190" t="s">
        <v>135</v>
      </c>
    </row>
    <row r="500" spans="1:38" x14ac:dyDescent="0.2">
      <c r="A500" s="190">
        <v>807447</v>
      </c>
      <c r="B500" s="190" t="s">
        <v>257</v>
      </c>
      <c r="D500" s="190" t="s">
        <v>134</v>
      </c>
      <c r="O500" s="190" t="s">
        <v>134</v>
      </c>
      <c r="R500" s="190" t="s">
        <v>134</v>
      </c>
      <c r="AI500" s="190" t="s">
        <v>134</v>
      </c>
      <c r="AJ500" s="190" t="s">
        <v>134</v>
      </c>
      <c r="AK500" s="190" t="s">
        <v>136</v>
      </c>
      <c r="AL500" s="190" t="s">
        <v>134</v>
      </c>
    </row>
    <row r="501" spans="1:38" x14ac:dyDescent="0.2">
      <c r="A501" s="190">
        <v>807450</v>
      </c>
      <c r="B501" s="190" t="s">
        <v>257</v>
      </c>
      <c r="N501" s="190" t="s">
        <v>134</v>
      </c>
      <c r="O501" s="190" t="s">
        <v>134</v>
      </c>
      <c r="V501" s="190" t="s">
        <v>134</v>
      </c>
      <c r="AA501" s="190" t="s">
        <v>136</v>
      </c>
      <c r="AB501" s="190" t="s">
        <v>136</v>
      </c>
      <c r="AC501" s="190" t="s">
        <v>136</v>
      </c>
      <c r="AD501" s="190" t="s">
        <v>136</v>
      </c>
      <c r="AE501" s="190" t="s">
        <v>135</v>
      </c>
      <c r="AF501" s="190" t="s">
        <v>135</v>
      </c>
      <c r="AG501" s="190" t="s">
        <v>135</v>
      </c>
      <c r="AH501" s="190" t="s">
        <v>135</v>
      </c>
      <c r="AI501" s="190" t="s">
        <v>135</v>
      </c>
      <c r="AJ501" s="190" t="s">
        <v>135</v>
      </c>
      <c r="AK501" s="190" t="s">
        <v>135</v>
      </c>
      <c r="AL501" s="190" t="s">
        <v>135</v>
      </c>
    </row>
    <row r="502" spans="1:38" x14ac:dyDescent="0.2">
      <c r="A502" s="190">
        <v>807490</v>
      </c>
      <c r="B502" s="190" t="s">
        <v>257</v>
      </c>
      <c r="T502" s="190" t="s">
        <v>134</v>
      </c>
      <c r="Y502" s="190" t="s">
        <v>135</v>
      </c>
      <c r="AA502" s="190" t="s">
        <v>136</v>
      </c>
      <c r="AB502" s="190" t="s">
        <v>136</v>
      </c>
      <c r="AF502" s="190" t="s">
        <v>136</v>
      </c>
      <c r="AG502" s="190" t="s">
        <v>136</v>
      </c>
      <c r="AI502" s="190" t="s">
        <v>136</v>
      </c>
      <c r="AJ502" s="190" t="s">
        <v>136</v>
      </c>
      <c r="AK502" s="190" t="s">
        <v>136</v>
      </c>
    </row>
    <row r="503" spans="1:38" x14ac:dyDescent="0.2">
      <c r="A503" s="190">
        <v>807493</v>
      </c>
      <c r="B503" s="190" t="s">
        <v>257</v>
      </c>
      <c r="D503" s="190" t="s">
        <v>134</v>
      </c>
      <c r="O503" s="190" t="s">
        <v>136</v>
      </c>
      <c r="R503" s="190" t="s">
        <v>134</v>
      </c>
      <c r="W503" s="190" t="s">
        <v>136</v>
      </c>
      <c r="AA503" s="190" t="s">
        <v>136</v>
      </c>
      <c r="AB503" s="190" t="s">
        <v>136</v>
      </c>
      <c r="AC503" s="190" t="s">
        <v>136</v>
      </c>
      <c r="AD503" s="190" t="s">
        <v>136</v>
      </c>
      <c r="AE503" s="190" t="s">
        <v>136</v>
      </c>
      <c r="AF503" s="190" t="s">
        <v>136</v>
      </c>
      <c r="AG503" s="190" t="s">
        <v>135</v>
      </c>
      <c r="AH503" s="190" t="s">
        <v>135</v>
      </c>
      <c r="AI503" s="190" t="s">
        <v>135</v>
      </c>
      <c r="AJ503" s="190" t="s">
        <v>135</v>
      </c>
      <c r="AK503" s="190" t="s">
        <v>135</v>
      </c>
      <c r="AL503" s="190" t="s">
        <v>135</v>
      </c>
    </row>
    <row r="504" spans="1:38" x14ac:dyDescent="0.2">
      <c r="A504" s="190">
        <v>807501</v>
      </c>
      <c r="B504" s="190" t="s">
        <v>257</v>
      </c>
      <c r="K504" s="190" t="s">
        <v>134</v>
      </c>
      <c r="R504" s="190" t="s">
        <v>135</v>
      </c>
      <c r="W504" s="190" t="s">
        <v>135</v>
      </c>
      <c r="AA504" s="190" t="s">
        <v>134</v>
      </c>
      <c r="AC504" s="190" t="s">
        <v>135</v>
      </c>
      <c r="AF504" s="190" t="s">
        <v>134</v>
      </c>
      <c r="AG504" s="190" t="s">
        <v>134</v>
      </c>
      <c r="AI504" s="190" t="s">
        <v>134</v>
      </c>
      <c r="AL504" s="190" t="s">
        <v>134</v>
      </c>
    </row>
    <row r="505" spans="1:38" x14ac:dyDescent="0.2">
      <c r="A505" s="190">
        <v>807544</v>
      </c>
      <c r="B505" s="190" t="s">
        <v>257</v>
      </c>
      <c r="O505" s="190" t="s">
        <v>136</v>
      </c>
      <c r="AA505" s="190" t="s">
        <v>134</v>
      </c>
      <c r="AC505" s="190" t="s">
        <v>136</v>
      </c>
      <c r="AG505" s="190" t="s">
        <v>136</v>
      </c>
      <c r="AH505" s="190" t="s">
        <v>134</v>
      </c>
      <c r="AJ505" s="190" t="s">
        <v>136</v>
      </c>
      <c r="AK505" s="190" t="s">
        <v>136</v>
      </c>
      <c r="AL505" s="190" t="s">
        <v>135</v>
      </c>
    </row>
    <row r="506" spans="1:38" x14ac:dyDescent="0.2">
      <c r="A506" s="190">
        <v>807548</v>
      </c>
      <c r="B506" s="190" t="s">
        <v>257</v>
      </c>
      <c r="E506" s="190" t="s">
        <v>134</v>
      </c>
      <c r="O506" s="190" t="s">
        <v>136</v>
      </c>
      <c r="V506" s="190" t="s">
        <v>136</v>
      </c>
      <c r="Z506" s="190" t="s">
        <v>135</v>
      </c>
      <c r="AB506" s="190" t="s">
        <v>136</v>
      </c>
      <c r="AC506" s="190" t="s">
        <v>136</v>
      </c>
      <c r="AE506" s="190" t="s">
        <v>135</v>
      </c>
      <c r="AF506" s="190" t="s">
        <v>135</v>
      </c>
      <c r="AG506" s="190" t="s">
        <v>135</v>
      </c>
      <c r="AH506" s="190" t="s">
        <v>135</v>
      </c>
      <c r="AI506" s="190" t="s">
        <v>135</v>
      </c>
      <c r="AJ506" s="190" t="s">
        <v>135</v>
      </c>
      <c r="AK506" s="190" t="s">
        <v>135</v>
      </c>
      <c r="AL506" s="190" t="s">
        <v>135</v>
      </c>
    </row>
    <row r="507" spans="1:38" x14ac:dyDescent="0.2">
      <c r="A507" s="190">
        <v>807590</v>
      </c>
      <c r="B507" s="190" t="s">
        <v>257</v>
      </c>
      <c r="O507" s="190" t="s">
        <v>136</v>
      </c>
      <c r="Y507" s="190" t="s">
        <v>134</v>
      </c>
      <c r="AC507" s="190" t="s">
        <v>136</v>
      </c>
      <c r="AE507" s="190" t="s">
        <v>136</v>
      </c>
      <c r="AH507" s="190" t="s">
        <v>135</v>
      </c>
      <c r="AI507" s="190" t="s">
        <v>134</v>
      </c>
      <c r="AK507" s="190" t="s">
        <v>135</v>
      </c>
      <c r="AL507" s="190" t="s">
        <v>136</v>
      </c>
    </row>
    <row r="508" spans="1:38" x14ac:dyDescent="0.2">
      <c r="A508" s="190">
        <v>807602</v>
      </c>
      <c r="B508" s="190" t="s">
        <v>257</v>
      </c>
      <c r="N508" s="190" t="s">
        <v>135</v>
      </c>
      <c r="O508" s="190" t="s">
        <v>135</v>
      </c>
      <c r="R508" s="190" t="s">
        <v>134</v>
      </c>
      <c r="AA508" s="190" t="s">
        <v>136</v>
      </c>
      <c r="AC508" s="190" t="s">
        <v>136</v>
      </c>
      <c r="AG508" s="190" t="s">
        <v>135</v>
      </c>
      <c r="AH508" s="190" t="s">
        <v>135</v>
      </c>
      <c r="AI508" s="190" t="s">
        <v>135</v>
      </c>
      <c r="AJ508" s="190" t="s">
        <v>135</v>
      </c>
      <c r="AK508" s="190" t="s">
        <v>135</v>
      </c>
      <c r="AL508" s="190" t="s">
        <v>135</v>
      </c>
    </row>
    <row r="509" spans="1:38" x14ac:dyDescent="0.2">
      <c r="A509" s="190">
        <v>807605</v>
      </c>
      <c r="B509" s="190" t="s">
        <v>257</v>
      </c>
      <c r="O509" s="190" t="s">
        <v>134</v>
      </c>
      <c r="AC509" s="190" t="s">
        <v>135</v>
      </c>
      <c r="AF509" s="190" t="s">
        <v>136</v>
      </c>
      <c r="AG509" s="190" t="s">
        <v>136</v>
      </c>
      <c r="AI509" s="190" t="s">
        <v>134</v>
      </c>
      <c r="AJ509" s="190" t="s">
        <v>135</v>
      </c>
      <c r="AK509" s="190" t="s">
        <v>134</v>
      </c>
      <c r="AL509" s="190" t="s">
        <v>135</v>
      </c>
    </row>
    <row r="510" spans="1:38" x14ac:dyDescent="0.2">
      <c r="A510" s="190">
        <v>807623</v>
      </c>
      <c r="B510" s="190" t="s">
        <v>257</v>
      </c>
      <c r="Z510" s="190" t="s">
        <v>134</v>
      </c>
      <c r="AC510" s="190" t="s">
        <v>136</v>
      </c>
      <c r="AF510" s="190" t="s">
        <v>134</v>
      </c>
      <c r="AH510" s="190" t="s">
        <v>136</v>
      </c>
      <c r="AK510" s="190" t="s">
        <v>135</v>
      </c>
    </row>
    <row r="511" spans="1:38" x14ac:dyDescent="0.2">
      <c r="A511" s="190">
        <v>807627</v>
      </c>
      <c r="B511" s="190" t="s">
        <v>257</v>
      </c>
      <c r="L511" s="190" t="s">
        <v>134</v>
      </c>
      <c r="Q511" s="190" t="s">
        <v>134</v>
      </c>
      <c r="AG511" s="190" t="s">
        <v>136</v>
      </c>
      <c r="AH511" s="190" t="s">
        <v>136</v>
      </c>
      <c r="AJ511" s="190" t="s">
        <v>134</v>
      </c>
    </row>
    <row r="512" spans="1:38" x14ac:dyDescent="0.2">
      <c r="A512" s="190">
        <v>807640</v>
      </c>
      <c r="B512" s="190" t="s">
        <v>257</v>
      </c>
      <c r="V512" s="190" t="s">
        <v>136</v>
      </c>
      <c r="Z512" s="190" t="s">
        <v>136</v>
      </c>
      <c r="AA512" s="190" t="s">
        <v>136</v>
      </c>
      <c r="AC512" s="190" t="s">
        <v>136</v>
      </c>
      <c r="AD512" s="190" t="s">
        <v>136</v>
      </c>
      <c r="AF512" s="190" t="s">
        <v>136</v>
      </c>
      <c r="AG512" s="190" t="s">
        <v>135</v>
      </c>
      <c r="AH512" s="190" t="s">
        <v>135</v>
      </c>
      <c r="AI512" s="190" t="s">
        <v>135</v>
      </c>
      <c r="AJ512" s="190" t="s">
        <v>135</v>
      </c>
      <c r="AK512" s="190" t="s">
        <v>135</v>
      </c>
      <c r="AL512" s="190" t="s">
        <v>135</v>
      </c>
    </row>
    <row r="513" spans="1:38" x14ac:dyDescent="0.2">
      <c r="A513" s="190">
        <v>807668</v>
      </c>
      <c r="B513" s="190" t="s">
        <v>257</v>
      </c>
      <c r="R513" s="190" t="s">
        <v>134</v>
      </c>
      <c r="AB513" s="190" t="s">
        <v>134</v>
      </c>
      <c r="AC513" s="190" t="s">
        <v>135</v>
      </c>
      <c r="AD513" s="190" t="s">
        <v>135</v>
      </c>
      <c r="AE513" s="190" t="s">
        <v>134</v>
      </c>
      <c r="AG513" s="190" t="s">
        <v>136</v>
      </c>
      <c r="AH513" s="190" t="s">
        <v>135</v>
      </c>
      <c r="AI513" s="190" t="s">
        <v>135</v>
      </c>
      <c r="AJ513" s="190" t="s">
        <v>135</v>
      </c>
      <c r="AK513" s="190" t="s">
        <v>134</v>
      </c>
      <c r="AL513" s="190" t="s">
        <v>135</v>
      </c>
    </row>
    <row r="514" spans="1:38" x14ac:dyDescent="0.2">
      <c r="A514" s="190">
        <v>807670</v>
      </c>
      <c r="B514" s="190" t="s">
        <v>257</v>
      </c>
      <c r="K514" s="190" t="s">
        <v>134</v>
      </c>
      <c r="O514" s="190" t="s">
        <v>136</v>
      </c>
      <c r="V514" s="190" t="s">
        <v>134</v>
      </c>
      <c r="Y514" s="190" t="s">
        <v>134</v>
      </c>
      <c r="AC514" s="190" t="s">
        <v>136</v>
      </c>
      <c r="AK514" s="190" t="s">
        <v>136</v>
      </c>
      <c r="AL514" s="190" t="s">
        <v>136</v>
      </c>
    </row>
    <row r="515" spans="1:38" x14ac:dyDescent="0.2">
      <c r="A515" s="190">
        <v>807675</v>
      </c>
      <c r="B515" s="190" t="s">
        <v>257</v>
      </c>
      <c r="O515" s="190" t="s">
        <v>136</v>
      </c>
      <c r="U515" s="190" t="s">
        <v>135</v>
      </c>
      <c r="V515" s="190" t="s">
        <v>136</v>
      </c>
      <c r="Z515" s="190" t="s">
        <v>135</v>
      </c>
      <c r="AA515" s="190" t="s">
        <v>136</v>
      </c>
      <c r="AB515" s="190" t="s">
        <v>135</v>
      </c>
      <c r="AC515" s="190" t="s">
        <v>135</v>
      </c>
      <c r="AD515" s="190" t="s">
        <v>136</v>
      </c>
      <c r="AE515" s="190" t="s">
        <v>135</v>
      </c>
      <c r="AF515" s="190" t="s">
        <v>136</v>
      </c>
      <c r="AG515" s="190" t="s">
        <v>135</v>
      </c>
      <c r="AH515" s="190" t="s">
        <v>135</v>
      </c>
      <c r="AI515" s="190" t="s">
        <v>135</v>
      </c>
      <c r="AJ515" s="190" t="s">
        <v>135</v>
      </c>
      <c r="AK515" s="190" t="s">
        <v>135</v>
      </c>
      <c r="AL515" s="190" t="s">
        <v>135</v>
      </c>
    </row>
    <row r="516" spans="1:38" x14ac:dyDescent="0.2">
      <c r="A516" s="190">
        <v>807723</v>
      </c>
      <c r="B516" s="190" t="s">
        <v>257</v>
      </c>
      <c r="E516" s="190" t="s">
        <v>134</v>
      </c>
      <c r="G516" s="190" t="s">
        <v>134</v>
      </c>
      <c r="O516" s="190" t="s">
        <v>134</v>
      </c>
      <c r="R516" s="190" t="s">
        <v>134</v>
      </c>
      <c r="AC516" s="190" t="s">
        <v>134</v>
      </c>
      <c r="AG516" s="190" t="s">
        <v>134</v>
      </c>
    </row>
    <row r="517" spans="1:38" x14ac:dyDescent="0.2">
      <c r="A517" s="190">
        <v>807732</v>
      </c>
      <c r="B517" s="190" t="s">
        <v>257</v>
      </c>
      <c r="H517" s="190" t="s">
        <v>134</v>
      </c>
      <c r="N517" s="190" t="s">
        <v>134</v>
      </c>
      <c r="O517" s="190" t="s">
        <v>136</v>
      </c>
      <c r="AB517" s="190" t="s">
        <v>134</v>
      </c>
      <c r="AC517" s="190" t="s">
        <v>134</v>
      </c>
      <c r="AF517" s="190" t="s">
        <v>134</v>
      </c>
      <c r="AG517" s="190" t="s">
        <v>134</v>
      </c>
      <c r="AH517" s="190" t="s">
        <v>135</v>
      </c>
      <c r="AI517" s="190" t="s">
        <v>136</v>
      </c>
      <c r="AJ517" s="190" t="s">
        <v>134</v>
      </c>
      <c r="AK517" s="190" t="s">
        <v>135</v>
      </c>
      <c r="AL517" s="190" t="s">
        <v>135</v>
      </c>
    </row>
    <row r="518" spans="1:38" x14ac:dyDescent="0.2">
      <c r="A518" s="190">
        <v>807733</v>
      </c>
      <c r="B518" s="190" t="s">
        <v>257</v>
      </c>
      <c r="F518" s="190" t="s">
        <v>134</v>
      </c>
      <c r="O518" s="190" t="s">
        <v>136</v>
      </c>
      <c r="R518" s="190" t="s">
        <v>134</v>
      </c>
      <c r="Y518" s="190" t="s">
        <v>134</v>
      </c>
      <c r="AA518" s="190" t="s">
        <v>134</v>
      </c>
      <c r="AB518" s="190" t="s">
        <v>136</v>
      </c>
      <c r="AC518" s="190" t="s">
        <v>136</v>
      </c>
      <c r="AD518" s="190" t="s">
        <v>134</v>
      </c>
      <c r="AE518" s="190" t="s">
        <v>134</v>
      </c>
      <c r="AF518" s="190" t="s">
        <v>134</v>
      </c>
      <c r="AG518" s="190" t="s">
        <v>135</v>
      </c>
      <c r="AH518" s="190" t="s">
        <v>135</v>
      </c>
      <c r="AI518" s="190" t="s">
        <v>135</v>
      </c>
      <c r="AJ518" s="190" t="s">
        <v>135</v>
      </c>
      <c r="AK518" s="190" t="s">
        <v>135</v>
      </c>
      <c r="AL518" s="190" t="s">
        <v>135</v>
      </c>
    </row>
    <row r="519" spans="1:38" x14ac:dyDescent="0.2">
      <c r="A519" s="190">
        <v>807763</v>
      </c>
      <c r="B519" s="190" t="s">
        <v>257</v>
      </c>
      <c r="K519" s="190" t="s">
        <v>134</v>
      </c>
      <c r="O519" s="190" t="s">
        <v>134</v>
      </c>
      <c r="R519" s="190" t="s">
        <v>134</v>
      </c>
      <c r="AA519" s="190" t="s">
        <v>136</v>
      </c>
      <c r="AB519" s="190" t="s">
        <v>136</v>
      </c>
      <c r="AC519" s="190" t="s">
        <v>134</v>
      </c>
      <c r="AG519" s="190" t="s">
        <v>136</v>
      </c>
      <c r="AH519" s="190" t="s">
        <v>136</v>
      </c>
      <c r="AI519" s="190" t="s">
        <v>134</v>
      </c>
      <c r="AJ519" s="190" t="s">
        <v>134</v>
      </c>
      <c r="AK519" s="190" t="s">
        <v>134</v>
      </c>
      <c r="AL519" s="190" t="s">
        <v>136</v>
      </c>
    </row>
    <row r="520" spans="1:38" x14ac:dyDescent="0.2">
      <c r="A520" s="190">
        <v>807780</v>
      </c>
      <c r="B520" s="190" t="s">
        <v>257</v>
      </c>
      <c r="O520" s="190" t="s">
        <v>134</v>
      </c>
      <c r="AB520" s="190" t="s">
        <v>136</v>
      </c>
      <c r="AF520" s="190" t="s">
        <v>135</v>
      </c>
      <c r="AG520" s="190" t="s">
        <v>135</v>
      </c>
      <c r="AH520" s="190" t="s">
        <v>135</v>
      </c>
      <c r="AI520" s="190" t="s">
        <v>135</v>
      </c>
      <c r="AJ520" s="190" t="s">
        <v>135</v>
      </c>
      <c r="AK520" s="190" t="s">
        <v>136</v>
      </c>
      <c r="AL520" s="190" t="s">
        <v>135</v>
      </c>
    </row>
    <row r="521" spans="1:38" x14ac:dyDescent="0.2">
      <c r="A521" s="190">
        <v>807810</v>
      </c>
      <c r="B521" s="190" t="s">
        <v>257</v>
      </c>
      <c r="O521" s="190" t="s">
        <v>134</v>
      </c>
      <c r="Y521" s="190" t="s">
        <v>134</v>
      </c>
      <c r="AA521" s="190" t="s">
        <v>136</v>
      </c>
      <c r="AB521" s="190" t="s">
        <v>136</v>
      </c>
      <c r="AE521" s="190" t="s">
        <v>136</v>
      </c>
      <c r="AF521" s="190" t="s">
        <v>136</v>
      </c>
      <c r="AG521" s="190" t="s">
        <v>135</v>
      </c>
      <c r="AH521" s="190" t="s">
        <v>135</v>
      </c>
      <c r="AI521" s="190" t="s">
        <v>135</v>
      </c>
      <c r="AJ521" s="190" t="s">
        <v>135</v>
      </c>
      <c r="AK521" s="190" t="s">
        <v>135</v>
      </c>
      <c r="AL521" s="190" t="s">
        <v>135</v>
      </c>
    </row>
    <row r="522" spans="1:38" x14ac:dyDescent="0.2">
      <c r="A522" s="190">
        <v>807820</v>
      </c>
      <c r="B522" s="190" t="s">
        <v>257</v>
      </c>
      <c r="H522" s="190" t="s">
        <v>134</v>
      </c>
      <c r="N522" s="190" t="s">
        <v>134</v>
      </c>
      <c r="O522" s="190" t="s">
        <v>135</v>
      </c>
      <c r="AA522" s="190" t="s">
        <v>136</v>
      </c>
      <c r="AB522" s="190" t="s">
        <v>136</v>
      </c>
      <c r="AC522" s="190" t="s">
        <v>136</v>
      </c>
      <c r="AD522" s="190" t="s">
        <v>135</v>
      </c>
      <c r="AE522" s="190" t="s">
        <v>136</v>
      </c>
      <c r="AF522" s="190" t="s">
        <v>136</v>
      </c>
      <c r="AG522" s="190" t="s">
        <v>135</v>
      </c>
      <c r="AH522" s="190" t="s">
        <v>135</v>
      </c>
      <c r="AI522" s="190" t="s">
        <v>135</v>
      </c>
      <c r="AJ522" s="190" t="s">
        <v>135</v>
      </c>
      <c r="AK522" s="190" t="s">
        <v>135</v>
      </c>
      <c r="AL522" s="190" t="s">
        <v>135</v>
      </c>
    </row>
    <row r="523" spans="1:38" x14ac:dyDescent="0.2">
      <c r="A523" s="190">
        <v>807821</v>
      </c>
      <c r="B523" s="190" t="s">
        <v>257</v>
      </c>
      <c r="N523" s="190" t="s">
        <v>134</v>
      </c>
      <c r="O523" s="190" t="s">
        <v>134</v>
      </c>
      <c r="R523" s="190" t="s">
        <v>134</v>
      </c>
      <c r="AA523" s="190" t="s">
        <v>134</v>
      </c>
      <c r="AB523" s="190" t="s">
        <v>134</v>
      </c>
      <c r="AC523" s="190" t="s">
        <v>134</v>
      </c>
      <c r="AF523" s="190" t="s">
        <v>134</v>
      </c>
      <c r="AH523" s="190" t="s">
        <v>134</v>
      </c>
      <c r="AI523" s="190" t="s">
        <v>134</v>
      </c>
      <c r="AJ523" s="190" t="s">
        <v>134</v>
      </c>
      <c r="AK523" s="190" t="s">
        <v>134</v>
      </c>
      <c r="AL523" s="190" t="s">
        <v>134</v>
      </c>
    </row>
    <row r="524" spans="1:38" x14ac:dyDescent="0.2">
      <c r="A524" s="190">
        <v>807851</v>
      </c>
      <c r="B524" s="190" t="s">
        <v>257</v>
      </c>
      <c r="O524" s="190" t="s">
        <v>134</v>
      </c>
      <c r="Z524" s="190" t="s">
        <v>134</v>
      </c>
      <c r="AF524" s="190" t="s">
        <v>134</v>
      </c>
      <c r="AG524" s="190" t="s">
        <v>134</v>
      </c>
      <c r="AH524" s="190" t="s">
        <v>134</v>
      </c>
      <c r="AJ524" s="190" t="s">
        <v>134</v>
      </c>
      <c r="AK524" s="190" t="s">
        <v>134</v>
      </c>
      <c r="AL524" s="190" t="s">
        <v>134</v>
      </c>
    </row>
    <row r="525" spans="1:38" x14ac:dyDescent="0.2">
      <c r="A525" s="190">
        <v>807855</v>
      </c>
      <c r="B525" s="190" t="s">
        <v>257</v>
      </c>
      <c r="C525" s="190" t="s">
        <v>134</v>
      </c>
      <c r="O525" s="190" t="s">
        <v>134</v>
      </c>
      <c r="Z525" s="190" t="s">
        <v>136</v>
      </c>
      <c r="AA525" s="190" t="s">
        <v>134</v>
      </c>
      <c r="AB525" s="190" t="s">
        <v>136</v>
      </c>
      <c r="AG525" s="190" t="s">
        <v>136</v>
      </c>
      <c r="AH525" s="190" t="s">
        <v>136</v>
      </c>
      <c r="AI525" s="190" t="s">
        <v>136</v>
      </c>
      <c r="AJ525" s="190" t="s">
        <v>136</v>
      </c>
      <c r="AK525" s="190" t="s">
        <v>135</v>
      </c>
      <c r="AL525" s="190" t="s">
        <v>136</v>
      </c>
    </row>
    <row r="526" spans="1:38" x14ac:dyDescent="0.2">
      <c r="A526" s="190">
        <v>807859</v>
      </c>
      <c r="B526" s="190" t="s">
        <v>257</v>
      </c>
      <c r="O526" s="190" t="s">
        <v>135</v>
      </c>
      <c r="U526" s="190" t="s">
        <v>134</v>
      </c>
      <c r="V526" s="190" t="s">
        <v>134</v>
      </c>
      <c r="AI526" s="190" t="s">
        <v>134</v>
      </c>
      <c r="AK526" s="190" t="s">
        <v>136</v>
      </c>
    </row>
    <row r="527" spans="1:38" x14ac:dyDescent="0.2">
      <c r="A527" s="190">
        <v>807860</v>
      </c>
      <c r="B527" s="190" t="s">
        <v>257</v>
      </c>
      <c r="L527" s="190" t="s">
        <v>134</v>
      </c>
      <c r="M527" s="190" t="s">
        <v>134</v>
      </c>
      <c r="V527" s="190" t="s">
        <v>134</v>
      </c>
      <c r="AA527" s="190" t="s">
        <v>135</v>
      </c>
      <c r="AC527" s="190" t="s">
        <v>134</v>
      </c>
      <c r="AD527" s="190" t="s">
        <v>136</v>
      </c>
      <c r="AE527" s="190" t="s">
        <v>136</v>
      </c>
      <c r="AG527" s="190" t="s">
        <v>135</v>
      </c>
      <c r="AH527" s="190" t="s">
        <v>135</v>
      </c>
      <c r="AI527" s="190" t="s">
        <v>136</v>
      </c>
      <c r="AJ527" s="190" t="s">
        <v>136</v>
      </c>
      <c r="AK527" s="190" t="s">
        <v>135</v>
      </c>
      <c r="AL527" s="190" t="s">
        <v>136</v>
      </c>
    </row>
    <row r="528" spans="1:38" x14ac:dyDescent="0.2">
      <c r="A528" s="190">
        <v>807865</v>
      </c>
      <c r="B528" s="190" t="s">
        <v>257</v>
      </c>
      <c r="O528" s="190" t="s">
        <v>136</v>
      </c>
      <c r="R528" s="190" t="s">
        <v>134</v>
      </c>
      <c r="Y528" s="190" t="s">
        <v>134</v>
      </c>
      <c r="AA528" s="190" t="s">
        <v>136</v>
      </c>
      <c r="AC528" s="190" t="s">
        <v>136</v>
      </c>
      <c r="AF528" s="190" t="s">
        <v>136</v>
      </c>
      <c r="AG528" s="190" t="s">
        <v>136</v>
      </c>
      <c r="AH528" s="190" t="s">
        <v>136</v>
      </c>
      <c r="AI528" s="190" t="s">
        <v>136</v>
      </c>
      <c r="AJ528" s="190" t="s">
        <v>136</v>
      </c>
      <c r="AK528" s="190" t="s">
        <v>135</v>
      </c>
      <c r="AL528" s="190" t="s">
        <v>134</v>
      </c>
    </row>
    <row r="529" spans="1:38" x14ac:dyDescent="0.2">
      <c r="A529" s="190">
        <v>807881</v>
      </c>
      <c r="B529" s="190" t="s">
        <v>257</v>
      </c>
      <c r="O529" s="190" t="s">
        <v>134</v>
      </c>
      <c r="R529" s="190" t="s">
        <v>134</v>
      </c>
      <c r="AD529" s="190" t="s">
        <v>134</v>
      </c>
      <c r="AE529" s="190" t="s">
        <v>134</v>
      </c>
      <c r="AG529" s="190" t="s">
        <v>136</v>
      </c>
      <c r="AH529" s="190" t="s">
        <v>134</v>
      </c>
      <c r="AI529" s="190" t="s">
        <v>134</v>
      </c>
      <c r="AJ529" s="190" t="s">
        <v>134</v>
      </c>
      <c r="AK529" s="190" t="s">
        <v>136</v>
      </c>
    </row>
    <row r="530" spans="1:38" x14ac:dyDescent="0.2">
      <c r="A530" s="190">
        <v>807887</v>
      </c>
      <c r="B530" s="190" t="s">
        <v>257</v>
      </c>
      <c r="D530" s="190" t="s">
        <v>134</v>
      </c>
      <c r="K530" s="190" t="s">
        <v>135</v>
      </c>
      <c r="AA530" s="190" t="s">
        <v>136</v>
      </c>
      <c r="AB530" s="190" t="s">
        <v>136</v>
      </c>
      <c r="AD530" s="190" t="s">
        <v>136</v>
      </c>
      <c r="AF530" s="190" t="s">
        <v>136</v>
      </c>
      <c r="AG530" s="190" t="s">
        <v>136</v>
      </c>
      <c r="AH530" s="190" t="s">
        <v>136</v>
      </c>
      <c r="AI530" s="190" t="s">
        <v>136</v>
      </c>
      <c r="AJ530" s="190" t="s">
        <v>136</v>
      </c>
      <c r="AK530" s="190" t="s">
        <v>135</v>
      </c>
      <c r="AL530" s="190" t="s">
        <v>136</v>
      </c>
    </row>
    <row r="531" spans="1:38" x14ac:dyDescent="0.2">
      <c r="A531" s="190">
        <v>807889</v>
      </c>
      <c r="B531" s="190" t="s">
        <v>257</v>
      </c>
      <c r="O531" s="190" t="s">
        <v>135</v>
      </c>
      <c r="V531" s="190" t="s">
        <v>134</v>
      </c>
      <c r="AA531" s="190" t="s">
        <v>134</v>
      </c>
      <c r="AC531" s="190" t="s">
        <v>134</v>
      </c>
      <c r="AG531" s="190" t="s">
        <v>134</v>
      </c>
      <c r="AH531" s="190" t="s">
        <v>134</v>
      </c>
      <c r="AJ531" s="190" t="s">
        <v>134</v>
      </c>
      <c r="AK531" s="190" t="s">
        <v>135</v>
      </c>
    </row>
    <row r="532" spans="1:38" x14ac:dyDescent="0.2">
      <c r="A532" s="190">
        <v>807896</v>
      </c>
      <c r="B532" s="190" t="s">
        <v>257</v>
      </c>
      <c r="O532" s="190" t="s">
        <v>135</v>
      </c>
      <c r="R532" s="190" t="s">
        <v>134</v>
      </c>
      <c r="V532" s="190" t="s">
        <v>136</v>
      </c>
      <c r="AD532" s="190" t="s">
        <v>136</v>
      </c>
      <c r="AG532" s="190" t="s">
        <v>136</v>
      </c>
      <c r="AH532" s="190" t="s">
        <v>135</v>
      </c>
      <c r="AI532" s="190" t="s">
        <v>136</v>
      </c>
      <c r="AJ532" s="190" t="s">
        <v>135</v>
      </c>
      <c r="AK532" s="190" t="s">
        <v>135</v>
      </c>
      <c r="AL532" s="190" t="s">
        <v>135</v>
      </c>
    </row>
    <row r="533" spans="1:38" x14ac:dyDescent="0.2">
      <c r="A533" s="190">
        <v>807906</v>
      </c>
      <c r="B533" s="190" t="s">
        <v>257</v>
      </c>
      <c r="O533" s="190" t="s">
        <v>134</v>
      </c>
      <c r="V533" s="190" t="s">
        <v>134</v>
      </c>
      <c r="Y533" s="190" t="s">
        <v>134</v>
      </c>
      <c r="AA533" s="190" t="s">
        <v>134</v>
      </c>
      <c r="AB533" s="190" t="s">
        <v>136</v>
      </c>
      <c r="AC533" s="190" t="s">
        <v>134</v>
      </c>
      <c r="AF533" s="190" t="s">
        <v>136</v>
      </c>
      <c r="AG533" s="190" t="s">
        <v>135</v>
      </c>
      <c r="AH533" s="190" t="s">
        <v>134</v>
      </c>
      <c r="AI533" s="190" t="s">
        <v>136</v>
      </c>
      <c r="AJ533" s="190" t="s">
        <v>136</v>
      </c>
      <c r="AK533" s="190" t="s">
        <v>136</v>
      </c>
      <c r="AL533" s="190" t="s">
        <v>136</v>
      </c>
    </row>
    <row r="534" spans="1:38" x14ac:dyDescent="0.2">
      <c r="A534" s="190">
        <v>807926</v>
      </c>
      <c r="B534" s="190" t="s">
        <v>257</v>
      </c>
      <c r="V534" s="190" t="s">
        <v>134</v>
      </c>
      <c r="AF534" s="190" t="s">
        <v>134</v>
      </c>
      <c r="AH534" s="190" t="s">
        <v>134</v>
      </c>
      <c r="AJ534" s="190" t="s">
        <v>134</v>
      </c>
      <c r="AK534" s="190" t="s">
        <v>134</v>
      </c>
    </row>
    <row r="535" spans="1:38" x14ac:dyDescent="0.2">
      <c r="A535" s="190">
        <v>807943</v>
      </c>
      <c r="B535" s="190" t="s">
        <v>257</v>
      </c>
      <c r="N535" s="190" t="s">
        <v>134</v>
      </c>
      <c r="O535" s="190" t="s">
        <v>136</v>
      </c>
      <c r="AF535" s="190" t="s">
        <v>134</v>
      </c>
      <c r="AG535" s="190" t="s">
        <v>134</v>
      </c>
      <c r="AJ535" s="190" t="s">
        <v>134</v>
      </c>
      <c r="AK535" s="190" t="s">
        <v>135</v>
      </c>
    </row>
    <row r="536" spans="1:38" x14ac:dyDescent="0.2">
      <c r="A536" s="190">
        <v>807983</v>
      </c>
      <c r="B536" s="190" t="s">
        <v>257</v>
      </c>
      <c r="E536" s="190" t="s">
        <v>134</v>
      </c>
      <c r="O536" s="190" t="s">
        <v>134</v>
      </c>
      <c r="X536" s="190" t="s">
        <v>134</v>
      </c>
      <c r="AA536" s="190" t="s">
        <v>136</v>
      </c>
      <c r="AB536" s="190" t="s">
        <v>136</v>
      </c>
      <c r="AC536" s="190" t="s">
        <v>136</v>
      </c>
      <c r="AD536" s="190" t="s">
        <v>134</v>
      </c>
      <c r="AF536" s="190" t="s">
        <v>136</v>
      </c>
      <c r="AG536" s="190" t="s">
        <v>135</v>
      </c>
      <c r="AH536" s="190" t="s">
        <v>136</v>
      </c>
      <c r="AI536" s="190" t="s">
        <v>136</v>
      </c>
      <c r="AJ536" s="190" t="s">
        <v>135</v>
      </c>
      <c r="AK536" s="190" t="s">
        <v>135</v>
      </c>
      <c r="AL536" s="190" t="s">
        <v>135</v>
      </c>
    </row>
    <row r="537" spans="1:38" x14ac:dyDescent="0.2">
      <c r="A537" s="190">
        <v>807995</v>
      </c>
      <c r="B537" s="190" t="s">
        <v>257</v>
      </c>
      <c r="AB537" s="190" t="s">
        <v>136</v>
      </c>
      <c r="AC537" s="190" t="s">
        <v>136</v>
      </c>
      <c r="AF537" s="190" t="s">
        <v>135</v>
      </c>
      <c r="AG537" s="190" t="s">
        <v>135</v>
      </c>
      <c r="AH537" s="190" t="s">
        <v>135</v>
      </c>
      <c r="AI537" s="190" t="s">
        <v>135</v>
      </c>
      <c r="AJ537" s="190" t="s">
        <v>135</v>
      </c>
      <c r="AK537" s="190" t="s">
        <v>135</v>
      </c>
      <c r="AL537" s="190" t="s">
        <v>135</v>
      </c>
    </row>
    <row r="538" spans="1:38" x14ac:dyDescent="0.2">
      <c r="A538" s="190">
        <v>807998</v>
      </c>
      <c r="B538" s="190" t="s">
        <v>257</v>
      </c>
      <c r="N538" s="190" t="s">
        <v>134</v>
      </c>
      <c r="O538" s="190" t="s">
        <v>135</v>
      </c>
      <c r="Z538" s="190" t="s">
        <v>134</v>
      </c>
      <c r="AA538" s="190" t="s">
        <v>136</v>
      </c>
      <c r="AB538" s="190" t="s">
        <v>136</v>
      </c>
      <c r="AC538" s="190" t="s">
        <v>136</v>
      </c>
      <c r="AD538" s="190" t="s">
        <v>135</v>
      </c>
      <c r="AF538" s="190" t="s">
        <v>136</v>
      </c>
      <c r="AG538" s="190" t="s">
        <v>135</v>
      </c>
      <c r="AH538" s="190" t="s">
        <v>135</v>
      </c>
      <c r="AI538" s="190" t="s">
        <v>135</v>
      </c>
      <c r="AJ538" s="190" t="s">
        <v>135</v>
      </c>
      <c r="AK538" s="190" t="s">
        <v>135</v>
      </c>
      <c r="AL538" s="190" t="s">
        <v>135</v>
      </c>
    </row>
    <row r="539" spans="1:38" x14ac:dyDescent="0.2">
      <c r="A539" s="190">
        <v>808023</v>
      </c>
      <c r="B539" s="190" t="s">
        <v>257</v>
      </c>
      <c r="O539" s="190" t="s">
        <v>134</v>
      </c>
      <c r="AA539" s="190" t="s">
        <v>136</v>
      </c>
      <c r="AB539" s="190" t="s">
        <v>136</v>
      </c>
      <c r="AD539" s="190" t="s">
        <v>136</v>
      </c>
      <c r="AG539" s="190" t="s">
        <v>135</v>
      </c>
      <c r="AH539" s="190" t="s">
        <v>135</v>
      </c>
      <c r="AI539" s="190" t="s">
        <v>135</v>
      </c>
      <c r="AJ539" s="190" t="s">
        <v>135</v>
      </c>
      <c r="AK539" s="190" t="s">
        <v>135</v>
      </c>
      <c r="AL539" s="190" t="s">
        <v>135</v>
      </c>
    </row>
    <row r="540" spans="1:38" x14ac:dyDescent="0.2">
      <c r="A540" s="190">
        <v>808042</v>
      </c>
      <c r="B540" s="190" t="s">
        <v>257</v>
      </c>
      <c r="D540" s="190" t="s">
        <v>134</v>
      </c>
      <c r="E540" s="190" t="s">
        <v>134</v>
      </c>
      <c r="L540" s="190" t="s">
        <v>136</v>
      </c>
      <c r="AA540" s="190" t="s">
        <v>135</v>
      </c>
      <c r="AB540" s="190" t="s">
        <v>135</v>
      </c>
      <c r="AC540" s="190" t="s">
        <v>136</v>
      </c>
      <c r="AD540" s="190" t="s">
        <v>136</v>
      </c>
      <c r="AF540" s="190" t="s">
        <v>135</v>
      </c>
      <c r="AG540" s="190" t="s">
        <v>135</v>
      </c>
      <c r="AH540" s="190" t="s">
        <v>135</v>
      </c>
      <c r="AI540" s="190" t="s">
        <v>135</v>
      </c>
      <c r="AJ540" s="190" t="s">
        <v>135</v>
      </c>
      <c r="AL540" s="190" t="s">
        <v>135</v>
      </c>
    </row>
    <row r="541" spans="1:38" x14ac:dyDescent="0.2">
      <c r="A541" s="190">
        <v>808050</v>
      </c>
      <c r="B541" s="190" t="s">
        <v>257</v>
      </c>
      <c r="AD541" s="190" t="s">
        <v>134</v>
      </c>
      <c r="AG541" s="190" t="s">
        <v>134</v>
      </c>
      <c r="AH541" s="190" t="s">
        <v>134</v>
      </c>
      <c r="AI541" s="190" t="s">
        <v>134</v>
      </c>
      <c r="AJ541" s="190" t="s">
        <v>134</v>
      </c>
      <c r="AK541" s="190" t="s">
        <v>134</v>
      </c>
    </row>
    <row r="542" spans="1:38" x14ac:dyDescent="0.2">
      <c r="A542" s="190">
        <v>808052</v>
      </c>
      <c r="B542" s="190" t="s">
        <v>257</v>
      </c>
      <c r="P542" s="190" t="s">
        <v>134</v>
      </c>
      <c r="W542" s="190" t="s">
        <v>134</v>
      </c>
      <c r="X542" s="190" t="s">
        <v>134</v>
      </c>
      <c r="AA542" s="190" t="s">
        <v>134</v>
      </c>
      <c r="AB542" s="190" t="s">
        <v>134</v>
      </c>
      <c r="AC542" s="190" t="s">
        <v>134</v>
      </c>
      <c r="AD542" s="190" t="s">
        <v>134</v>
      </c>
      <c r="AE542" s="190" t="s">
        <v>134</v>
      </c>
      <c r="AF542" s="190" t="s">
        <v>134</v>
      </c>
      <c r="AG542" s="190" t="s">
        <v>135</v>
      </c>
      <c r="AH542" s="190" t="s">
        <v>135</v>
      </c>
      <c r="AI542" s="190" t="s">
        <v>135</v>
      </c>
      <c r="AJ542" s="190" t="s">
        <v>135</v>
      </c>
      <c r="AK542" s="190" t="s">
        <v>135</v>
      </c>
      <c r="AL542" s="190" t="s">
        <v>135</v>
      </c>
    </row>
    <row r="543" spans="1:38" x14ac:dyDescent="0.2">
      <c r="A543" s="190">
        <v>808069</v>
      </c>
      <c r="B543" s="190" t="s">
        <v>257</v>
      </c>
      <c r="O543" s="190" t="s">
        <v>134</v>
      </c>
      <c r="Q543" s="190" t="s">
        <v>134</v>
      </c>
      <c r="V543" s="190" t="s">
        <v>134</v>
      </c>
      <c r="Y543" s="190" t="s">
        <v>134</v>
      </c>
      <c r="AA543" s="190" t="s">
        <v>136</v>
      </c>
      <c r="AB543" s="190" t="s">
        <v>136</v>
      </c>
      <c r="AC543" s="190" t="s">
        <v>136</v>
      </c>
      <c r="AD543" s="190" t="s">
        <v>136</v>
      </c>
      <c r="AE543" s="190" t="s">
        <v>136</v>
      </c>
      <c r="AF543" s="190" t="s">
        <v>136</v>
      </c>
      <c r="AG543" s="190" t="s">
        <v>135</v>
      </c>
      <c r="AH543" s="190" t="s">
        <v>135</v>
      </c>
      <c r="AI543" s="190" t="s">
        <v>135</v>
      </c>
      <c r="AJ543" s="190" t="s">
        <v>135</v>
      </c>
      <c r="AK543" s="190" t="s">
        <v>135</v>
      </c>
      <c r="AL543" s="190" t="s">
        <v>135</v>
      </c>
    </row>
    <row r="544" spans="1:38" x14ac:dyDescent="0.2">
      <c r="A544" s="190">
        <v>808111</v>
      </c>
      <c r="B544" s="190" t="s">
        <v>257</v>
      </c>
      <c r="H544" s="190" t="s">
        <v>134</v>
      </c>
      <c r="N544" s="190" t="s">
        <v>134</v>
      </c>
      <c r="O544" s="190" t="s">
        <v>136</v>
      </c>
      <c r="AG544" s="190" t="s">
        <v>134</v>
      </c>
      <c r="AI544" s="190" t="s">
        <v>134</v>
      </c>
      <c r="AK544" s="190" t="s">
        <v>136</v>
      </c>
    </row>
    <row r="545" spans="1:38" x14ac:dyDescent="0.2">
      <c r="A545" s="190">
        <v>808120</v>
      </c>
      <c r="B545" s="190" t="s">
        <v>257</v>
      </c>
      <c r="F545" s="190" t="s">
        <v>136</v>
      </c>
      <c r="N545" s="190" t="s">
        <v>134</v>
      </c>
      <c r="O545" s="190" t="s">
        <v>135</v>
      </c>
      <c r="R545" s="190" t="s">
        <v>136</v>
      </c>
      <c r="AA545" s="190" t="s">
        <v>134</v>
      </c>
      <c r="AC545" s="190" t="s">
        <v>135</v>
      </c>
      <c r="AD545" s="190" t="s">
        <v>134</v>
      </c>
      <c r="AF545" s="190" t="s">
        <v>135</v>
      </c>
      <c r="AG545" s="190" t="s">
        <v>136</v>
      </c>
      <c r="AH545" s="190" t="s">
        <v>135</v>
      </c>
      <c r="AJ545" s="190" t="s">
        <v>135</v>
      </c>
      <c r="AK545" s="190" t="s">
        <v>135</v>
      </c>
    </row>
    <row r="546" spans="1:38" x14ac:dyDescent="0.2">
      <c r="A546" s="190">
        <v>808173</v>
      </c>
      <c r="B546" s="190" t="s">
        <v>257</v>
      </c>
      <c r="O546" s="190" t="s">
        <v>134</v>
      </c>
      <c r="Z546" s="190" t="s">
        <v>135</v>
      </c>
      <c r="AG546" s="190" t="s">
        <v>134</v>
      </c>
      <c r="AH546" s="190" t="s">
        <v>134</v>
      </c>
      <c r="AI546" s="190" t="s">
        <v>134</v>
      </c>
      <c r="AJ546" s="190" t="s">
        <v>134</v>
      </c>
      <c r="AK546" s="190" t="s">
        <v>135</v>
      </c>
    </row>
    <row r="547" spans="1:38" x14ac:dyDescent="0.2">
      <c r="A547" s="190">
        <v>808184</v>
      </c>
      <c r="B547" s="190" t="s">
        <v>257</v>
      </c>
      <c r="D547" s="190" t="s">
        <v>136</v>
      </c>
      <c r="V547" s="190" t="s">
        <v>135</v>
      </c>
      <c r="AA547" s="190" t="s">
        <v>135</v>
      </c>
      <c r="AD547" s="190" t="s">
        <v>135</v>
      </c>
      <c r="AE547" s="190" t="s">
        <v>135</v>
      </c>
      <c r="AF547" s="190" t="s">
        <v>135</v>
      </c>
      <c r="AG547" s="190" t="s">
        <v>135</v>
      </c>
      <c r="AH547" s="190" t="s">
        <v>135</v>
      </c>
      <c r="AI547" s="190" t="s">
        <v>135</v>
      </c>
      <c r="AJ547" s="190" t="s">
        <v>135</v>
      </c>
      <c r="AK547" s="190" t="s">
        <v>135</v>
      </c>
      <c r="AL547" s="190" t="s">
        <v>135</v>
      </c>
    </row>
    <row r="548" spans="1:38" x14ac:dyDescent="0.2">
      <c r="A548" s="190">
        <v>808198</v>
      </c>
      <c r="B548" s="190" t="s">
        <v>257</v>
      </c>
      <c r="D548" s="190" t="s">
        <v>134</v>
      </c>
      <c r="K548" s="190" t="s">
        <v>134</v>
      </c>
      <c r="O548" s="190" t="s">
        <v>135</v>
      </c>
      <c r="R548" s="190" t="s">
        <v>134</v>
      </c>
      <c r="AA548" s="190" t="s">
        <v>134</v>
      </c>
      <c r="AB548" s="190" t="s">
        <v>134</v>
      </c>
      <c r="AC548" s="190" t="s">
        <v>134</v>
      </c>
      <c r="AD548" s="190" t="s">
        <v>134</v>
      </c>
      <c r="AF548" s="190" t="s">
        <v>134</v>
      </c>
      <c r="AG548" s="190" t="s">
        <v>134</v>
      </c>
      <c r="AH548" s="190" t="s">
        <v>135</v>
      </c>
      <c r="AI548" s="190" t="s">
        <v>135</v>
      </c>
      <c r="AJ548" s="190" t="s">
        <v>135</v>
      </c>
      <c r="AK548" s="190" t="s">
        <v>135</v>
      </c>
      <c r="AL548" s="190" t="s">
        <v>136</v>
      </c>
    </row>
    <row r="549" spans="1:38" x14ac:dyDescent="0.2">
      <c r="A549" s="190">
        <v>808220</v>
      </c>
      <c r="B549" s="190" t="s">
        <v>257</v>
      </c>
      <c r="N549" s="190" t="s">
        <v>134</v>
      </c>
      <c r="O549" s="190" t="s">
        <v>135</v>
      </c>
      <c r="Z549" s="190" t="s">
        <v>136</v>
      </c>
      <c r="AC549" s="190" t="s">
        <v>134</v>
      </c>
      <c r="AG549" s="190" t="s">
        <v>136</v>
      </c>
      <c r="AH549" s="190" t="s">
        <v>134</v>
      </c>
      <c r="AJ549" s="190" t="s">
        <v>134</v>
      </c>
      <c r="AK549" s="190" t="s">
        <v>135</v>
      </c>
    </row>
    <row r="550" spans="1:38" x14ac:dyDescent="0.2">
      <c r="A550" s="190">
        <v>808224</v>
      </c>
      <c r="B550" s="190" t="s">
        <v>257</v>
      </c>
      <c r="O550" s="190" t="s">
        <v>135</v>
      </c>
      <c r="P550" s="190" t="s">
        <v>136</v>
      </c>
      <c r="Y550" s="190" t="s">
        <v>136</v>
      </c>
      <c r="Z550" s="190" t="s">
        <v>135</v>
      </c>
      <c r="AB550" s="190" t="s">
        <v>134</v>
      </c>
      <c r="AC550" s="190" t="s">
        <v>134</v>
      </c>
      <c r="AE550" s="190" t="s">
        <v>134</v>
      </c>
      <c r="AF550" s="190" t="s">
        <v>134</v>
      </c>
      <c r="AH550" s="190" t="s">
        <v>135</v>
      </c>
      <c r="AI550" s="190" t="s">
        <v>135</v>
      </c>
      <c r="AJ550" s="190" t="s">
        <v>135</v>
      </c>
      <c r="AK550" s="190" t="s">
        <v>135</v>
      </c>
      <c r="AL550" s="190" t="s">
        <v>135</v>
      </c>
    </row>
    <row r="551" spans="1:38" x14ac:dyDescent="0.2">
      <c r="A551" s="190">
        <v>808237</v>
      </c>
      <c r="B551" s="190" t="s">
        <v>257</v>
      </c>
      <c r="O551" s="190" t="s">
        <v>134</v>
      </c>
      <c r="X551" s="190" t="s">
        <v>134</v>
      </c>
      <c r="AA551" s="190" t="s">
        <v>136</v>
      </c>
      <c r="AB551" s="190" t="s">
        <v>136</v>
      </c>
      <c r="AD551" s="190" t="s">
        <v>135</v>
      </c>
      <c r="AE551" s="190" t="s">
        <v>136</v>
      </c>
      <c r="AG551" s="190" t="s">
        <v>135</v>
      </c>
      <c r="AH551" s="190" t="s">
        <v>135</v>
      </c>
      <c r="AI551" s="190" t="s">
        <v>135</v>
      </c>
      <c r="AJ551" s="190" t="s">
        <v>135</v>
      </c>
      <c r="AK551" s="190" t="s">
        <v>135</v>
      </c>
      <c r="AL551" s="190" t="s">
        <v>135</v>
      </c>
    </row>
    <row r="552" spans="1:38" x14ac:dyDescent="0.2">
      <c r="A552" s="190">
        <v>808244</v>
      </c>
      <c r="B552" s="190" t="s">
        <v>257</v>
      </c>
      <c r="O552" s="190" t="s">
        <v>134</v>
      </c>
      <c r="V552" s="190" t="s">
        <v>134</v>
      </c>
      <c r="AA552" s="190" t="s">
        <v>136</v>
      </c>
      <c r="AB552" s="190" t="s">
        <v>135</v>
      </c>
      <c r="AC552" s="190" t="s">
        <v>135</v>
      </c>
      <c r="AD552" s="190" t="s">
        <v>135</v>
      </c>
      <c r="AG552" s="190" t="s">
        <v>135</v>
      </c>
      <c r="AH552" s="190" t="s">
        <v>135</v>
      </c>
      <c r="AI552" s="190" t="s">
        <v>136</v>
      </c>
      <c r="AJ552" s="190" t="s">
        <v>135</v>
      </c>
      <c r="AK552" s="190" t="s">
        <v>135</v>
      </c>
      <c r="AL552" s="190" t="s">
        <v>136</v>
      </c>
    </row>
    <row r="553" spans="1:38" x14ac:dyDescent="0.2">
      <c r="A553" s="190">
        <v>808309</v>
      </c>
      <c r="B553" s="190" t="s">
        <v>257</v>
      </c>
      <c r="O553" s="190" t="s">
        <v>134</v>
      </c>
      <c r="R553" s="190" t="s">
        <v>134</v>
      </c>
      <c r="Y553" s="190" t="s">
        <v>134</v>
      </c>
      <c r="AA553" s="190" t="s">
        <v>134</v>
      </c>
      <c r="AC553" s="190" t="s">
        <v>136</v>
      </c>
      <c r="AD553" s="190" t="s">
        <v>135</v>
      </c>
      <c r="AE553" s="190" t="s">
        <v>136</v>
      </c>
      <c r="AG553" s="190" t="s">
        <v>135</v>
      </c>
      <c r="AH553" s="190" t="s">
        <v>135</v>
      </c>
      <c r="AI553" s="190" t="s">
        <v>136</v>
      </c>
      <c r="AJ553" s="190" t="s">
        <v>134</v>
      </c>
      <c r="AK553" s="190" t="s">
        <v>135</v>
      </c>
      <c r="AL553" s="190" t="s">
        <v>134</v>
      </c>
    </row>
    <row r="554" spans="1:38" x14ac:dyDescent="0.2">
      <c r="A554" s="190">
        <v>808313</v>
      </c>
      <c r="B554" s="190" t="s">
        <v>257</v>
      </c>
      <c r="K554" s="190" t="s">
        <v>136</v>
      </c>
      <c r="O554" s="190" t="s">
        <v>135</v>
      </c>
      <c r="R554" s="190" t="s">
        <v>134</v>
      </c>
      <c r="AA554" s="190" t="s">
        <v>135</v>
      </c>
      <c r="AB554" s="190" t="s">
        <v>135</v>
      </c>
      <c r="AC554" s="190" t="s">
        <v>135</v>
      </c>
      <c r="AD554" s="190" t="s">
        <v>135</v>
      </c>
      <c r="AE554" s="190" t="s">
        <v>135</v>
      </c>
      <c r="AF554" s="190" t="s">
        <v>135</v>
      </c>
      <c r="AG554" s="190" t="s">
        <v>135</v>
      </c>
      <c r="AH554" s="190" t="s">
        <v>135</v>
      </c>
      <c r="AI554" s="190" t="s">
        <v>135</v>
      </c>
      <c r="AJ554" s="190" t="s">
        <v>135</v>
      </c>
      <c r="AK554" s="190" t="s">
        <v>135</v>
      </c>
      <c r="AL554" s="190" t="s">
        <v>135</v>
      </c>
    </row>
    <row r="555" spans="1:38" x14ac:dyDescent="0.2">
      <c r="A555" s="190">
        <v>808324</v>
      </c>
      <c r="B555" s="190" t="s">
        <v>257</v>
      </c>
      <c r="K555" s="190" t="s">
        <v>134</v>
      </c>
      <c r="O555" s="190" t="s">
        <v>136</v>
      </c>
      <c r="R555" s="190" t="s">
        <v>134</v>
      </c>
      <c r="Y555" s="190" t="s">
        <v>134</v>
      </c>
      <c r="AB555" s="190" t="s">
        <v>134</v>
      </c>
      <c r="AC555" s="190" t="s">
        <v>136</v>
      </c>
      <c r="AD555" s="190" t="s">
        <v>134</v>
      </c>
      <c r="AE555" s="190" t="s">
        <v>135</v>
      </c>
      <c r="AG555" s="190" t="s">
        <v>136</v>
      </c>
      <c r="AH555" s="190" t="s">
        <v>135</v>
      </c>
      <c r="AI555" s="190" t="s">
        <v>136</v>
      </c>
      <c r="AJ555" s="190" t="s">
        <v>136</v>
      </c>
      <c r="AK555" s="190" t="s">
        <v>135</v>
      </c>
      <c r="AL555" s="190" t="s">
        <v>136</v>
      </c>
    </row>
    <row r="556" spans="1:38" x14ac:dyDescent="0.2">
      <c r="A556" s="190">
        <v>808325</v>
      </c>
      <c r="B556" s="190" t="s">
        <v>257</v>
      </c>
      <c r="E556" s="190" t="s">
        <v>136</v>
      </c>
      <c r="J556" s="190" t="s">
        <v>134</v>
      </c>
      <c r="O556" s="190" t="s">
        <v>135</v>
      </c>
      <c r="AA556" s="190" t="s">
        <v>135</v>
      </c>
      <c r="AB556" s="190" t="s">
        <v>135</v>
      </c>
      <c r="AC556" s="190" t="s">
        <v>135</v>
      </c>
      <c r="AD556" s="190" t="s">
        <v>135</v>
      </c>
      <c r="AE556" s="190" t="s">
        <v>135</v>
      </c>
      <c r="AF556" s="190" t="s">
        <v>135</v>
      </c>
      <c r="AG556" s="190" t="s">
        <v>135</v>
      </c>
      <c r="AH556" s="190" t="s">
        <v>135</v>
      </c>
      <c r="AI556" s="190" t="s">
        <v>135</v>
      </c>
      <c r="AJ556" s="190" t="s">
        <v>135</v>
      </c>
      <c r="AK556" s="190" t="s">
        <v>135</v>
      </c>
      <c r="AL556" s="190" t="s">
        <v>135</v>
      </c>
    </row>
    <row r="557" spans="1:38" x14ac:dyDescent="0.2">
      <c r="A557" s="190">
        <v>808336</v>
      </c>
      <c r="B557" s="190" t="s">
        <v>257</v>
      </c>
      <c r="K557" s="190" t="s">
        <v>134</v>
      </c>
      <c r="O557" s="190" t="s">
        <v>136</v>
      </c>
      <c r="R557" s="190" t="s">
        <v>134</v>
      </c>
      <c r="AH557" s="190" t="s">
        <v>134</v>
      </c>
      <c r="AJ557" s="190" t="s">
        <v>134</v>
      </c>
      <c r="AK557" s="190" t="s">
        <v>135</v>
      </c>
    </row>
    <row r="558" spans="1:38" x14ac:dyDescent="0.2">
      <c r="A558" s="190">
        <v>808340</v>
      </c>
      <c r="B558" s="190" t="s">
        <v>257</v>
      </c>
      <c r="L558" s="190" t="s">
        <v>135</v>
      </c>
      <c r="Y558" s="190" t="s">
        <v>136</v>
      </c>
      <c r="AE558" s="190" t="s">
        <v>136</v>
      </c>
      <c r="AG558" s="190" t="s">
        <v>134</v>
      </c>
      <c r="AJ558" s="190" t="s">
        <v>134</v>
      </c>
    </row>
    <row r="559" spans="1:38" x14ac:dyDescent="0.2">
      <c r="A559" s="190">
        <v>808350</v>
      </c>
      <c r="B559" s="190" t="s">
        <v>257</v>
      </c>
      <c r="K559" s="190" t="s">
        <v>134</v>
      </c>
      <c r="O559" s="190" t="s">
        <v>134</v>
      </c>
      <c r="R559" s="190" t="s">
        <v>134</v>
      </c>
      <c r="AA559" s="190" t="s">
        <v>135</v>
      </c>
      <c r="AB559" s="190" t="s">
        <v>136</v>
      </c>
      <c r="AC559" s="190" t="s">
        <v>135</v>
      </c>
      <c r="AD559" s="190" t="s">
        <v>135</v>
      </c>
      <c r="AE559" s="190" t="s">
        <v>136</v>
      </c>
      <c r="AF559" s="190" t="s">
        <v>136</v>
      </c>
      <c r="AG559" s="190" t="s">
        <v>135</v>
      </c>
      <c r="AH559" s="190" t="s">
        <v>135</v>
      </c>
      <c r="AI559" s="190" t="s">
        <v>135</v>
      </c>
      <c r="AJ559" s="190" t="s">
        <v>135</v>
      </c>
      <c r="AK559" s="190" t="s">
        <v>135</v>
      </c>
      <c r="AL559" s="190" t="s">
        <v>135</v>
      </c>
    </row>
    <row r="560" spans="1:38" x14ac:dyDescent="0.2">
      <c r="A560" s="190">
        <v>808351</v>
      </c>
      <c r="B560" s="190" t="s">
        <v>257</v>
      </c>
      <c r="D560" s="190" t="s">
        <v>134</v>
      </c>
      <c r="AC560" s="190" t="s">
        <v>136</v>
      </c>
      <c r="AD560" s="190" t="s">
        <v>136</v>
      </c>
      <c r="AG560" s="190" t="s">
        <v>135</v>
      </c>
      <c r="AH560" s="190" t="s">
        <v>135</v>
      </c>
      <c r="AI560" s="190" t="s">
        <v>135</v>
      </c>
      <c r="AJ560" s="190" t="s">
        <v>135</v>
      </c>
      <c r="AK560" s="190" t="s">
        <v>135</v>
      </c>
      <c r="AL560" s="190" t="s">
        <v>135</v>
      </c>
    </row>
    <row r="561" spans="1:38" x14ac:dyDescent="0.2">
      <c r="A561" s="190">
        <v>808353</v>
      </c>
      <c r="B561" s="190" t="s">
        <v>257</v>
      </c>
      <c r="S561" s="190" t="s">
        <v>136</v>
      </c>
      <c r="AG561" s="190" t="s">
        <v>135</v>
      </c>
      <c r="AH561" s="190" t="s">
        <v>135</v>
      </c>
      <c r="AI561" s="190" t="s">
        <v>135</v>
      </c>
      <c r="AJ561" s="190" t="s">
        <v>135</v>
      </c>
      <c r="AK561" s="190" t="s">
        <v>135</v>
      </c>
      <c r="AL561" s="190" t="s">
        <v>135</v>
      </c>
    </row>
    <row r="562" spans="1:38" x14ac:dyDescent="0.2">
      <c r="A562" s="190">
        <v>808369</v>
      </c>
      <c r="B562" s="190" t="s">
        <v>257</v>
      </c>
      <c r="W562" s="190" t="s">
        <v>136</v>
      </c>
      <c r="Y562" s="190" t="s">
        <v>136</v>
      </c>
      <c r="AB562" s="190" t="s">
        <v>136</v>
      </c>
      <c r="AC562" s="190" t="s">
        <v>135</v>
      </c>
      <c r="AE562" s="190" t="s">
        <v>135</v>
      </c>
      <c r="AF562" s="190" t="s">
        <v>135</v>
      </c>
      <c r="AG562" s="190" t="s">
        <v>135</v>
      </c>
      <c r="AH562" s="190" t="s">
        <v>135</v>
      </c>
      <c r="AI562" s="190" t="s">
        <v>135</v>
      </c>
      <c r="AJ562" s="190" t="s">
        <v>135</v>
      </c>
      <c r="AK562" s="190" t="s">
        <v>135</v>
      </c>
      <c r="AL562" s="190" t="s">
        <v>135</v>
      </c>
    </row>
    <row r="563" spans="1:38" x14ac:dyDescent="0.2">
      <c r="A563" s="190">
        <v>808373</v>
      </c>
      <c r="B563" s="190" t="s">
        <v>257</v>
      </c>
      <c r="O563" s="190" t="s">
        <v>135</v>
      </c>
      <c r="Z563" s="190" t="s">
        <v>135</v>
      </c>
      <c r="AB563" s="190" t="s">
        <v>136</v>
      </c>
      <c r="AG563" s="190" t="s">
        <v>136</v>
      </c>
      <c r="AH563" s="190" t="s">
        <v>136</v>
      </c>
      <c r="AI563" s="190" t="s">
        <v>136</v>
      </c>
      <c r="AJ563" s="190" t="s">
        <v>136</v>
      </c>
      <c r="AK563" s="190" t="s">
        <v>135</v>
      </c>
      <c r="AL563" s="190" t="s">
        <v>136</v>
      </c>
    </row>
    <row r="564" spans="1:38" x14ac:dyDescent="0.2">
      <c r="A564" s="190">
        <v>808374</v>
      </c>
      <c r="B564" s="190" t="s">
        <v>257</v>
      </c>
      <c r="O564" s="190" t="s">
        <v>135</v>
      </c>
      <c r="S564" s="190" t="s">
        <v>134</v>
      </c>
      <c r="X564" s="190" t="s">
        <v>134</v>
      </c>
      <c r="AA564" s="190" t="s">
        <v>136</v>
      </c>
      <c r="AB564" s="190" t="s">
        <v>134</v>
      </c>
      <c r="AC564" s="190" t="s">
        <v>134</v>
      </c>
      <c r="AD564" s="190" t="s">
        <v>134</v>
      </c>
      <c r="AE564" s="190" t="s">
        <v>134</v>
      </c>
      <c r="AF564" s="190" t="s">
        <v>134</v>
      </c>
      <c r="AG564" s="190" t="s">
        <v>135</v>
      </c>
      <c r="AH564" s="190" t="s">
        <v>136</v>
      </c>
      <c r="AI564" s="190" t="s">
        <v>135</v>
      </c>
      <c r="AJ564" s="190" t="s">
        <v>135</v>
      </c>
      <c r="AK564" s="190" t="s">
        <v>135</v>
      </c>
      <c r="AL564" s="190" t="s">
        <v>135</v>
      </c>
    </row>
    <row r="565" spans="1:38" x14ac:dyDescent="0.2">
      <c r="A565" s="190">
        <v>808380</v>
      </c>
      <c r="B565" s="190" t="s">
        <v>257</v>
      </c>
      <c r="AA565" s="190" t="s">
        <v>135</v>
      </c>
      <c r="AB565" s="190" t="s">
        <v>135</v>
      </c>
      <c r="AF565" s="190" t="s">
        <v>135</v>
      </c>
      <c r="AG565" s="190" t="s">
        <v>135</v>
      </c>
      <c r="AH565" s="190" t="s">
        <v>135</v>
      </c>
      <c r="AI565" s="190" t="s">
        <v>135</v>
      </c>
      <c r="AJ565" s="190" t="s">
        <v>135</v>
      </c>
      <c r="AK565" s="190" t="s">
        <v>135</v>
      </c>
      <c r="AL565" s="190" t="s">
        <v>135</v>
      </c>
    </row>
    <row r="566" spans="1:38" x14ac:dyDescent="0.2">
      <c r="A566" s="190">
        <v>808384</v>
      </c>
      <c r="B566" s="190" t="s">
        <v>257</v>
      </c>
      <c r="O566" s="190" t="s">
        <v>135</v>
      </c>
      <c r="AB566" s="190" t="s">
        <v>136</v>
      </c>
      <c r="AE566" s="190" t="s">
        <v>136</v>
      </c>
      <c r="AG566" s="190" t="s">
        <v>135</v>
      </c>
      <c r="AH566" s="190" t="s">
        <v>135</v>
      </c>
      <c r="AI566" s="190" t="s">
        <v>135</v>
      </c>
      <c r="AJ566" s="190" t="s">
        <v>135</v>
      </c>
      <c r="AK566" s="190" t="s">
        <v>135</v>
      </c>
      <c r="AL566" s="190" t="s">
        <v>135</v>
      </c>
    </row>
    <row r="567" spans="1:38" x14ac:dyDescent="0.2">
      <c r="A567" s="190">
        <v>808385</v>
      </c>
      <c r="B567" s="190" t="s">
        <v>257</v>
      </c>
      <c r="K567" s="190" t="s">
        <v>136</v>
      </c>
      <c r="R567" s="190" t="s">
        <v>136</v>
      </c>
      <c r="AB567" s="190" t="s">
        <v>136</v>
      </c>
      <c r="AC567" s="190" t="s">
        <v>135</v>
      </c>
      <c r="AG567" s="190" t="s">
        <v>135</v>
      </c>
      <c r="AH567" s="190" t="s">
        <v>135</v>
      </c>
      <c r="AI567" s="190" t="s">
        <v>135</v>
      </c>
      <c r="AJ567" s="190" t="s">
        <v>135</v>
      </c>
      <c r="AK567" s="190" t="s">
        <v>135</v>
      </c>
      <c r="AL567" s="190" t="s">
        <v>136</v>
      </c>
    </row>
    <row r="568" spans="1:38" x14ac:dyDescent="0.2">
      <c r="A568" s="190">
        <v>808388</v>
      </c>
      <c r="B568" s="190" t="s">
        <v>257</v>
      </c>
      <c r="O568" s="190" t="s">
        <v>135</v>
      </c>
      <c r="AB568" s="190" t="s">
        <v>135</v>
      </c>
      <c r="AD568" s="190" t="s">
        <v>134</v>
      </c>
      <c r="AF568" s="190" t="s">
        <v>136</v>
      </c>
      <c r="AG568" s="190" t="s">
        <v>135</v>
      </c>
      <c r="AH568" s="190" t="s">
        <v>134</v>
      </c>
      <c r="AI568" s="190" t="s">
        <v>134</v>
      </c>
      <c r="AJ568" s="190" t="s">
        <v>134</v>
      </c>
      <c r="AK568" s="190" t="s">
        <v>135</v>
      </c>
    </row>
    <row r="569" spans="1:38" x14ac:dyDescent="0.2">
      <c r="A569" s="190">
        <v>808395</v>
      </c>
      <c r="B569" s="190" t="s">
        <v>257</v>
      </c>
      <c r="M569" s="190" t="s">
        <v>134</v>
      </c>
      <c r="O569" s="190" t="s">
        <v>136</v>
      </c>
      <c r="P569" s="190" t="s">
        <v>134</v>
      </c>
      <c r="AC569" s="190" t="s">
        <v>134</v>
      </c>
      <c r="AF569" s="190" t="s">
        <v>136</v>
      </c>
      <c r="AG569" s="190" t="s">
        <v>136</v>
      </c>
      <c r="AH569" s="190" t="s">
        <v>135</v>
      </c>
      <c r="AI569" s="190" t="s">
        <v>135</v>
      </c>
      <c r="AJ569" s="190" t="s">
        <v>136</v>
      </c>
      <c r="AK569" s="190" t="s">
        <v>135</v>
      </c>
      <c r="AL569" s="190" t="s">
        <v>135</v>
      </c>
    </row>
    <row r="570" spans="1:38" x14ac:dyDescent="0.2">
      <c r="A570" s="190">
        <v>808398</v>
      </c>
      <c r="B570" s="190" t="s">
        <v>257</v>
      </c>
      <c r="N570" s="190" t="s">
        <v>134</v>
      </c>
      <c r="O570" s="190" t="s">
        <v>136</v>
      </c>
      <c r="X570" s="190" t="s">
        <v>134</v>
      </c>
      <c r="Y570" s="190" t="s">
        <v>134</v>
      </c>
      <c r="AA570" s="190" t="s">
        <v>136</v>
      </c>
      <c r="AB570" s="190" t="s">
        <v>136</v>
      </c>
      <c r="AC570" s="190" t="s">
        <v>134</v>
      </c>
      <c r="AD570" s="190" t="s">
        <v>136</v>
      </c>
      <c r="AE570" s="190" t="s">
        <v>136</v>
      </c>
      <c r="AF570" s="190" t="s">
        <v>135</v>
      </c>
      <c r="AG570" s="190" t="s">
        <v>135</v>
      </c>
      <c r="AH570" s="190" t="s">
        <v>135</v>
      </c>
      <c r="AI570" s="190" t="s">
        <v>135</v>
      </c>
      <c r="AJ570" s="190" t="s">
        <v>135</v>
      </c>
      <c r="AK570" s="190" t="s">
        <v>135</v>
      </c>
      <c r="AL570" s="190" t="s">
        <v>135</v>
      </c>
    </row>
    <row r="571" spans="1:38" x14ac:dyDescent="0.2">
      <c r="A571" s="190">
        <v>808399</v>
      </c>
      <c r="B571" s="190" t="s">
        <v>257</v>
      </c>
      <c r="O571" s="190" t="s">
        <v>134</v>
      </c>
      <c r="AB571" s="190" t="s">
        <v>134</v>
      </c>
      <c r="AJ571" s="190" t="s">
        <v>134</v>
      </c>
      <c r="AK571" s="190" t="s">
        <v>135</v>
      </c>
      <c r="AL571" s="190" t="s">
        <v>134</v>
      </c>
    </row>
    <row r="572" spans="1:38" x14ac:dyDescent="0.2">
      <c r="A572" s="190">
        <v>808405</v>
      </c>
      <c r="B572" s="190" t="s">
        <v>257</v>
      </c>
      <c r="O572" s="190" t="s">
        <v>135</v>
      </c>
      <c r="V572" s="190" t="s">
        <v>134</v>
      </c>
      <c r="Z572" s="190" t="s">
        <v>136</v>
      </c>
      <c r="AA572" s="190" t="s">
        <v>135</v>
      </c>
      <c r="AB572" s="190" t="s">
        <v>135</v>
      </c>
      <c r="AC572" s="190" t="s">
        <v>136</v>
      </c>
      <c r="AD572" s="190" t="s">
        <v>136</v>
      </c>
      <c r="AE572" s="190" t="s">
        <v>135</v>
      </c>
      <c r="AF572" s="190" t="s">
        <v>136</v>
      </c>
      <c r="AG572" s="190" t="s">
        <v>135</v>
      </c>
      <c r="AH572" s="190" t="s">
        <v>135</v>
      </c>
      <c r="AI572" s="190" t="s">
        <v>135</v>
      </c>
      <c r="AJ572" s="190" t="s">
        <v>135</v>
      </c>
      <c r="AK572" s="190" t="s">
        <v>135</v>
      </c>
      <c r="AL572" s="190" t="s">
        <v>135</v>
      </c>
    </row>
    <row r="573" spans="1:38" x14ac:dyDescent="0.2">
      <c r="A573" s="190">
        <v>808417</v>
      </c>
      <c r="B573" s="190" t="s">
        <v>257</v>
      </c>
      <c r="O573" s="190" t="s">
        <v>135</v>
      </c>
      <c r="R573" s="190" t="s">
        <v>134</v>
      </c>
      <c r="Y573" s="190" t="s">
        <v>134</v>
      </c>
      <c r="AE573" s="190" t="s">
        <v>134</v>
      </c>
      <c r="AG573" s="190" t="s">
        <v>134</v>
      </c>
      <c r="AH573" s="190" t="s">
        <v>134</v>
      </c>
      <c r="AI573" s="190" t="s">
        <v>134</v>
      </c>
      <c r="AJ573" s="190" t="s">
        <v>134</v>
      </c>
      <c r="AK573" s="190" t="s">
        <v>136</v>
      </c>
      <c r="AL573" s="190" t="s">
        <v>134</v>
      </c>
    </row>
    <row r="574" spans="1:38" x14ac:dyDescent="0.2">
      <c r="A574" s="190">
        <v>808419</v>
      </c>
      <c r="B574" s="190" t="s">
        <v>257</v>
      </c>
      <c r="O574" s="190" t="s">
        <v>134</v>
      </c>
      <c r="AB574" s="190" t="s">
        <v>136</v>
      </c>
      <c r="AF574" s="190" t="s">
        <v>136</v>
      </c>
      <c r="AG574" s="190" t="s">
        <v>135</v>
      </c>
      <c r="AH574" s="190" t="s">
        <v>135</v>
      </c>
      <c r="AI574" s="190" t="s">
        <v>135</v>
      </c>
      <c r="AJ574" s="190" t="s">
        <v>135</v>
      </c>
      <c r="AK574" s="190" t="s">
        <v>135</v>
      </c>
      <c r="AL574" s="190" t="s">
        <v>135</v>
      </c>
    </row>
    <row r="575" spans="1:38" x14ac:dyDescent="0.2">
      <c r="A575" s="190">
        <v>808438</v>
      </c>
      <c r="B575" s="190" t="s">
        <v>257</v>
      </c>
      <c r="C575" s="190" t="s">
        <v>134</v>
      </c>
      <c r="V575" s="190" t="s">
        <v>136</v>
      </c>
      <c r="W575" s="190" t="s">
        <v>134</v>
      </c>
      <c r="AA575" s="190" t="s">
        <v>135</v>
      </c>
      <c r="AB575" s="190" t="s">
        <v>135</v>
      </c>
      <c r="AD575" s="190" t="s">
        <v>135</v>
      </c>
      <c r="AF575" s="190" t="s">
        <v>135</v>
      </c>
      <c r="AG575" s="190" t="s">
        <v>135</v>
      </c>
      <c r="AH575" s="190" t="s">
        <v>135</v>
      </c>
      <c r="AI575" s="190" t="s">
        <v>135</v>
      </c>
      <c r="AJ575" s="190" t="s">
        <v>135</v>
      </c>
      <c r="AK575" s="190" t="s">
        <v>135</v>
      </c>
      <c r="AL575" s="190" t="s">
        <v>135</v>
      </c>
    </row>
    <row r="576" spans="1:38" x14ac:dyDescent="0.2">
      <c r="A576" s="190">
        <v>808470</v>
      </c>
      <c r="B576" s="190" t="s">
        <v>257</v>
      </c>
      <c r="O576" s="190" t="s">
        <v>135</v>
      </c>
      <c r="Y576" s="190" t="s">
        <v>134</v>
      </c>
      <c r="Z576" s="190" t="s">
        <v>134</v>
      </c>
      <c r="AA576" s="190" t="s">
        <v>136</v>
      </c>
      <c r="AB576" s="190" t="s">
        <v>136</v>
      </c>
      <c r="AC576" s="190" t="s">
        <v>136</v>
      </c>
      <c r="AD576" s="190" t="s">
        <v>136</v>
      </c>
      <c r="AF576" s="190" t="s">
        <v>136</v>
      </c>
      <c r="AG576" s="190" t="s">
        <v>135</v>
      </c>
      <c r="AH576" s="190" t="s">
        <v>135</v>
      </c>
      <c r="AI576" s="190" t="s">
        <v>135</v>
      </c>
      <c r="AJ576" s="190" t="s">
        <v>135</v>
      </c>
      <c r="AK576" s="190" t="s">
        <v>135</v>
      </c>
      <c r="AL576" s="190" t="s">
        <v>135</v>
      </c>
    </row>
    <row r="577" spans="1:38" x14ac:dyDescent="0.2">
      <c r="A577" s="190">
        <v>808484</v>
      </c>
      <c r="B577" s="190" t="s">
        <v>257</v>
      </c>
      <c r="O577" s="190" t="s">
        <v>134</v>
      </c>
      <c r="Z577" s="190" t="s">
        <v>136</v>
      </c>
      <c r="AH577" s="190" t="s">
        <v>136</v>
      </c>
      <c r="AK577" s="190" t="s">
        <v>135</v>
      </c>
      <c r="AL577" s="190" t="s">
        <v>136</v>
      </c>
    </row>
    <row r="578" spans="1:38" x14ac:dyDescent="0.2">
      <c r="A578" s="190">
        <v>808489</v>
      </c>
      <c r="B578" s="190" t="s">
        <v>257</v>
      </c>
      <c r="K578" s="190" t="s">
        <v>134</v>
      </c>
      <c r="O578" s="190" t="s">
        <v>134</v>
      </c>
      <c r="Z578" s="190" t="s">
        <v>134</v>
      </c>
      <c r="AC578" s="190" t="s">
        <v>134</v>
      </c>
      <c r="AG578" s="190" t="s">
        <v>134</v>
      </c>
      <c r="AH578" s="190" t="s">
        <v>134</v>
      </c>
    </row>
    <row r="579" spans="1:38" x14ac:dyDescent="0.2">
      <c r="A579" s="190">
        <v>808501</v>
      </c>
      <c r="B579" s="190" t="s">
        <v>257</v>
      </c>
      <c r="D579" s="190" t="s">
        <v>134</v>
      </c>
      <c r="H579" s="190" t="s">
        <v>134</v>
      </c>
      <c r="O579" s="190" t="s">
        <v>135</v>
      </c>
      <c r="Z579" s="190" t="s">
        <v>136</v>
      </c>
      <c r="AC579" s="190" t="s">
        <v>136</v>
      </c>
      <c r="AF579" s="190" t="s">
        <v>136</v>
      </c>
      <c r="AJ579" s="190" t="s">
        <v>136</v>
      </c>
      <c r="AK579" s="190" t="s">
        <v>135</v>
      </c>
    </row>
    <row r="580" spans="1:38" x14ac:dyDescent="0.2">
      <c r="A580" s="190">
        <v>808512</v>
      </c>
      <c r="B580" s="190" t="s">
        <v>257</v>
      </c>
      <c r="N580" s="190" t="s">
        <v>135</v>
      </c>
      <c r="O580" s="190" t="s">
        <v>135</v>
      </c>
      <c r="V580" s="190" t="s">
        <v>136</v>
      </c>
      <c r="Z580" s="190" t="s">
        <v>135</v>
      </c>
      <c r="AA580" s="190" t="s">
        <v>135</v>
      </c>
      <c r="AB580" s="190" t="s">
        <v>135</v>
      </c>
      <c r="AC580" s="190" t="s">
        <v>134</v>
      </c>
      <c r="AD580" s="190" t="s">
        <v>134</v>
      </c>
      <c r="AE580" s="190" t="s">
        <v>136</v>
      </c>
      <c r="AF580" s="190" t="s">
        <v>135</v>
      </c>
      <c r="AG580" s="190" t="s">
        <v>135</v>
      </c>
      <c r="AH580" s="190" t="s">
        <v>135</v>
      </c>
      <c r="AI580" s="190" t="s">
        <v>135</v>
      </c>
      <c r="AJ580" s="190" t="s">
        <v>135</v>
      </c>
      <c r="AK580" s="190" t="s">
        <v>135</v>
      </c>
      <c r="AL580" s="190" t="s">
        <v>135</v>
      </c>
    </row>
    <row r="581" spans="1:38" x14ac:dyDescent="0.2">
      <c r="A581" s="190">
        <v>808521</v>
      </c>
      <c r="B581" s="190" t="s">
        <v>257</v>
      </c>
      <c r="O581" s="190" t="s">
        <v>136</v>
      </c>
      <c r="U581" s="190" t="s">
        <v>134</v>
      </c>
      <c r="AG581" s="190" t="s">
        <v>134</v>
      </c>
      <c r="AJ581" s="190" t="s">
        <v>134</v>
      </c>
      <c r="AK581" s="190" t="s">
        <v>136</v>
      </c>
      <c r="AL581" s="190" t="s">
        <v>134</v>
      </c>
    </row>
    <row r="582" spans="1:38" x14ac:dyDescent="0.2">
      <c r="A582" s="190">
        <v>808522</v>
      </c>
      <c r="B582" s="190" t="s">
        <v>257</v>
      </c>
      <c r="O582" s="190" t="s">
        <v>134</v>
      </c>
      <c r="Y582" s="190" t="s">
        <v>136</v>
      </c>
      <c r="AB582" s="190" t="s">
        <v>135</v>
      </c>
      <c r="AC582" s="190" t="s">
        <v>135</v>
      </c>
      <c r="AD582" s="190" t="s">
        <v>136</v>
      </c>
      <c r="AE582" s="190" t="s">
        <v>136</v>
      </c>
      <c r="AG582" s="190" t="s">
        <v>135</v>
      </c>
      <c r="AH582" s="190" t="s">
        <v>134</v>
      </c>
      <c r="AI582" s="190" t="s">
        <v>135</v>
      </c>
      <c r="AK582" s="190" t="s">
        <v>135</v>
      </c>
      <c r="AL582" s="190" t="s">
        <v>134</v>
      </c>
    </row>
    <row r="583" spans="1:38" x14ac:dyDescent="0.2">
      <c r="A583" s="190">
        <v>808529</v>
      </c>
      <c r="B583" s="190" t="s">
        <v>257</v>
      </c>
      <c r="D583" s="190" t="s">
        <v>134</v>
      </c>
      <c r="O583" s="190" t="s">
        <v>135</v>
      </c>
      <c r="V583" s="190" t="s">
        <v>136</v>
      </c>
      <c r="AA583" s="190" t="s">
        <v>136</v>
      </c>
      <c r="AB583" s="190" t="s">
        <v>136</v>
      </c>
      <c r="AC583" s="190" t="s">
        <v>136</v>
      </c>
      <c r="AD583" s="190" t="s">
        <v>136</v>
      </c>
      <c r="AE583" s="190" t="s">
        <v>136</v>
      </c>
      <c r="AF583" s="190" t="s">
        <v>136</v>
      </c>
      <c r="AG583" s="190" t="s">
        <v>135</v>
      </c>
      <c r="AH583" s="190" t="s">
        <v>135</v>
      </c>
      <c r="AI583" s="190" t="s">
        <v>135</v>
      </c>
      <c r="AJ583" s="190" t="s">
        <v>135</v>
      </c>
      <c r="AK583" s="190" t="s">
        <v>135</v>
      </c>
      <c r="AL583" s="190" t="s">
        <v>135</v>
      </c>
    </row>
    <row r="584" spans="1:38" x14ac:dyDescent="0.2">
      <c r="A584" s="190">
        <v>808552</v>
      </c>
      <c r="B584" s="190" t="s">
        <v>257</v>
      </c>
      <c r="P584" s="190" t="s">
        <v>136</v>
      </c>
      <c r="AB584" s="190" t="s">
        <v>134</v>
      </c>
      <c r="AC584" s="190" t="s">
        <v>134</v>
      </c>
      <c r="AD584" s="190" t="s">
        <v>136</v>
      </c>
      <c r="AG584" s="190" t="s">
        <v>136</v>
      </c>
      <c r="AH584" s="190" t="s">
        <v>136</v>
      </c>
      <c r="AJ584" s="190" t="s">
        <v>135</v>
      </c>
      <c r="AL584" s="190" t="s">
        <v>135</v>
      </c>
    </row>
    <row r="585" spans="1:38" x14ac:dyDescent="0.2">
      <c r="A585" s="190">
        <v>808582</v>
      </c>
      <c r="B585" s="190" t="s">
        <v>257</v>
      </c>
      <c r="K585" s="190" t="s">
        <v>134</v>
      </c>
      <c r="Y585" s="190" t="s">
        <v>134</v>
      </c>
      <c r="AA585" s="190" t="s">
        <v>134</v>
      </c>
      <c r="AB585" s="190" t="s">
        <v>134</v>
      </c>
      <c r="AD585" s="190" t="s">
        <v>134</v>
      </c>
      <c r="AG585" s="190" t="s">
        <v>134</v>
      </c>
      <c r="AH585" s="190" t="s">
        <v>134</v>
      </c>
      <c r="AJ585" s="190" t="s">
        <v>134</v>
      </c>
    </row>
    <row r="586" spans="1:38" x14ac:dyDescent="0.2">
      <c r="A586" s="190">
        <v>808606</v>
      </c>
      <c r="B586" s="190" t="s">
        <v>257</v>
      </c>
      <c r="J586" s="190" t="s">
        <v>136</v>
      </c>
      <c r="AD586" s="190" t="s">
        <v>135</v>
      </c>
      <c r="AE586" s="190" t="s">
        <v>135</v>
      </c>
      <c r="AG586" s="190" t="s">
        <v>136</v>
      </c>
      <c r="AH586" s="190" t="s">
        <v>136</v>
      </c>
      <c r="AI586" s="190" t="s">
        <v>136</v>
      </c>
      <c r="AJ586" s="190" t="s">
        <v>136</v>
      </c>
      <c r="AK586" s="190" t="s">
        <v>135</v>
      </c>
      <c r="AL586" s="190" t="s">
        <v>136</v>
      </c>
    </row>
    <row r="587" spans="1:38" x14ac:dyDescent="0.2">
      <c r="A587" s="190">
        <v>808609</v>
      </c>
      <c r="B587" s="190" t="s">
        <v>257</v>
      </c>
      <c r="O587" s="190" t="s">
        <v>135</v>
      </c>
      <c r="S587" s="190" t="s">
        <v>135</v>
      </c>
      <c r="Z587" s="190" t="s">
        <v>135</v>
      </c>
      <c r="AF587" s="190" t="s">
        <v>135</v>
      </c>
      <c r="AG587" s="190" t="s">
        <v>135</v>
      </c>
      <c r="AI587" s="190" t="s">
        <v>135</v>
      </c>
      <c r="AJ587" s="190" t="s">
        <v>135</v>
      </c>
      <c r="AK587" s="190" t="s">
        <v>135</v>
      </c>
      <c r="AL587" s="190" t="s">
        <v>135</v>
      </c>
    </row>
    <row r="588" spans="1:38" x14ac:dyDescent="0.2">
      <c r="A588" s="190">
        <v>808622</v>
      </c>
      <c r="B588" s="190" t="s">
        <v>257</v>
      </c>
      <c r="N588" s="190" t="s">
        <v>134</v>
      </c>
      <c r="O588" s="190" t="s">
        <v>135</v>
      </c>
      <c r="V588" s="190" t="s">
        <v>134</v>
      </c>
      <c r="AC588" s="190" t="s">
        <v>134</v>
      </c>
      <c r="AG588" s="190" t="s">
        <v>134</v>
      </c>
      <c r="AH588" s="190" t="s">
        <v>136</v>
      </c>
      <c r="AJ588" s="190" t="s">
        <v>134</v>
      </c>
      <c r="AK588" s="190" t="s">
        <v>135</v>
      </c>
    </row>
    <row r="589" spans="1:38" x14ac:dyDescent="0.2">
      <c r="A589" s="190">
        <v>808649</v>
      </c>
      <c r="B589" s="190" t="s">
        <v>257</v>
      </c>
      <c r="L589" s="190" t="s">
        <v>135</v>
      </c>
      <c r="O589" s="190" t="s">
        <v>135</v>
      </c>
      <c r="V589" s="190" t="s">
        <v>136</v>
      </c>
      <c r="AC589" s="190" t="s">
        <v>134</v>
      </c>
      <c r="AH589" s="190" t="s">
        <v>134</v>
      </c>
      <c r="AJ589" s="190" t="s">
        <v>134</v>
      </c>
      <c r="AK589" s="190" t="s">
        <v>134</v>
      </c>
    </row>
    <row r="590" spans="1:38" x14ac:dyDescent="0.2">
      <c r="A590" s="190">
        <v>808653</v>
      </c>
      <c r="B590" s="190" t="s">
        <v>257</v>
      </c>
      <c r="K590" s="190" t="s">
        <v>134</v>
      </c>
      <c r="L590" s="190" t="s">
        <v>134</v>
      </c>
      <c r="O590" s="190" t="s">
        <v>134</v>
      </c>
      <c r="Y590" s="190" t="s">
        <v>134</v>
      </c>
      <c r="AA590" s="190" t="s">
        <v>136</v>
      </c>
      <c r="AB590" s="190" t="s">
        <v>136</v>
      </c>
      <c r="AC590" s="190" t="s">
        <v>136</v>
      </c>
      <c r="AD590" s="190" t="s">
        <v>136</v>
      </c>
      <c r="AE590" s="190" t="s">
        <v>136</v>
      </c>
      <c r="AF590" s="190" t="s">
        <v>136</v>
      </c>
      <c r="AG590" s="190" t="s">
        <v>135</v>
      </c>
      <c r="AH590" s="190" t="s">
        <v>135</v>
      </c>
      <c r="AI590" s="190" t="s">
        <v>135</v>
      </c>
      <c r="AJ590" s="190" t="s">
        <v>135</v>
      </c>
      <c r="AK590" s="190" t="s">
        <v>135</v>
      </c>
      <c r="AL590" s="190" t="s">
        <v>135</v>
      </c>
    </row>
    <row r="591" spans="1:38" x14ac:dyDescent="0.2">
      <c r="A591" s="190">
        <v>808661</v>
      </c>
      <c r="B591" s="190" t="s">
        <v>257</v>
      </c>
      <c r="M591" s="190" t="s">
        <v>136</v>
      </c>
      <c r="O591" s="190" t="s">
        <v>134</v>
      </c>
      <c r="V591" s="190" t="s">
        <v>136</v>
      </c>
      <c r="AA591" s="190" t="s">
        <v>136</v>
      </c>
      <c r="AB591" s="190" t="s">
        <v>136</v>
      </c>
      <c r="AC591" s="190" t="s">
        <v>135</v>
      </c>
      <c r="AD591" s="190" t="s">
        <v>135</v>
      </c>
      <c r="AE591" s="190" t="s">
        <v>136</v>
      </c>
      <c r="AF591" s="190" t="s">
        <v>136</v>
      </c>
      <c r="AG591" s="190" t="s">
        <v>135</v>
      </c>
      <c r="AH591" s="190" t="s">
        <v>135</v>
      </c>
      <c r="AI591" s="190" t="s">
        <v>135</v>
      </c>
      <c r="AJ591" s="190" t="s">
        <v>135</v>
      </c>
      <c r="AK591" s="190" t="s">
        <v>135</v>
      </c>
      <c r="AL591" s="190" t="s">
        <v>135</v>
      </c>
    </row>
    <row r="592" spans="1:38" x14ac:dyDescent="0.2">
      <c r="A592" s="190">
        <v>808667</v>
      </c>
      <c r="B592" s="190" t="s">
        <v>257</v>
      </c>
      <c r="D592" s="190" t="s">
        <v>134</v>
      </c>
      <c r="O592" s="190" t="s">
        <v>134</v>
      </c>
      <c r="Y592" s="190" t="s">
        <v>135</v>
      </c>
      <c r="AA592" s="190" t="s">
        <v>136</v>
      </c>
      <c r="AF592" s="190" t="s">
        <v>136</v>
      </c>
      <c r="AG592" s="190" t="s">
        <v>136</v>
      </c>
      <c r="AH592" s="190" t="s">
        <v>136</v>
      </c>
      <c r="AJ592" s="190" t="s">
        <v>136</v>
      </c>
      <c r="AK592" s="190" t="s">
        <v>136</v>
      </c>
      <c r="AL592" s="190" t="s">
        <v>136</v>
      </c>
    </row>
    <row r="593" spans="1:38" x14ac:dyDescent="0.2">
      <c r="A593" s="190">
        <v>808671</v>
      </c>
      <c r="B593" s="190" t="s">
        <v>257</v>
      </c>
      <c r="O593" s="190" t="s">
        <v>136</v>
      </c>
      <c r="AA593" s="190" t="s">
        <v>136</v>
      </c>
      <c r="AB593" s="190" t="s">
        <v>136</v>
      </c>
      <c r="AD593" s="190" t="s">
        <v>136</v>
      </c>
      <c r="AF593" s="190" t="s">
        <v>135</v>
      </c>
      <c r="AG593" s="190" t="s">
        <v>135</v>
      </c>
      <c r="AH593" s="190" t="s">
        <v>136</v>
      </c>
      <c r="AI593" s="190" t="s">
        <v>135</v>
      </c>
      <c r="AJ593" s="190" t="s">
        <v>135</v>
      </c>
      <c r="AK593" s="190" t="s">
        <v>135</v>
      </c>
      <c r="AL593" s="190" t="s">
        <v>136</v>
      </c>
    </row>
    <row r="594" spans="1:38" x14ac:dyDescent="0.2">
      <c r="A594" s="190">
        <v>808682</v>
      </c>
      <c r="B594" s="190" t="s">
        <v>257</v>
      </c>
      <c r="F594" s="190" t="s">
        <v>134</v>
      </c>
      <c r="K594" s="190" t="s">
        <v>134</v>
      </c>
      <c r="AE594" s="190" t="s">
        <v>134</v>
      </c>
      <c r="AH594" s="190" t="s">
        <v>134</v>
      </c>
      <c r="AJ594" s="190" t="s">
        <v>134</v>
      </c>
    </row>
    <row r="595" spans="1:38" x14ac:dyDescent="0.2">
      <c r="A595" s="190">
        <v>808691</v>
      </c>
      <c r="B595" s="190" t="s">
        <v>257</v>
      </c>
      <c r="K595" s="190" t="s">
        <v>134</v>
      </c>
      <c r="O595" s="190" t="s">
        <v>134</v>
      </c>
      <c r="V595" s="190" t="s">
        <v>136</v>
      </c>
      <c r="X595" s="190" t="s">
        <v>134</v>
      </c>
      <c r="AC595" s="190" t="s">
        <v>135</v>
      </c>
      <c r="AK595" s="190" t="s">
        <v>135</v>
      </c>
    </row>
    <row r="596" spans="1:38" x14ac:dyDescent="0.2">
      <c r="A596" s="190">
        <v>808709</v>
      </c>
      <c r="B596" s="190" t="s">
        <v>257</v>
      </c>
      <c r="O596" s="190" t="s">
        <v>134</v>
      </c>
      <c r="AD596" s="190" t="s">
        <v>136</v>
      </c>
      <c r="AH596" s="190" t="s">
        <v>136</v>
      </c>
      <c r="AJ596" s="190" t="s">
        <v>136</v>
      </c>
      <c r="AK596" s="190" t="s">
        <v>134</v>
      </c>
    </row>
    <row r="597" spans="1:38" x14ac:dyDescent="0.2">
      <c r="A597" s="190">
        <v>808734</v>
      </c>
      <c r="B597" s="190" t="s">
        <v>257</v>
      </c>
      <c r="D597" s="190" t="s">
        <v>134</v>
      </c>
      <c r="R597" s="190" t="s">
        <v>134</v>
      </c>
      <c r="AC597" s="190" t="s">
        <v>136</v>
      </c>
      <c r="AH597" s="190" t="s">
        <v>136</v>
      </c>
      <c r="AI597" s="190" t="s">
        <v>136</v>
      </c>
    </row>
    <row r="598" spans="1:38" x14ac:dyDescent="0.2">
      <c r="A598" s="190">
        <v>808755</v>
      </c>
      <c r="B598" s="190" t="s">
        <v>257</v>
      </c>
      <c r="Y598" s="190" t="s">
        <v>134</v>
      </c>
      <c r="Z598" s="190" t="s">
        <v>134</v>
      </c>
      <c r="AD598" s="190" t="s">
        <v>135</v>
      </c>
      <c r="AE598" s="190" t="s">
        <v>134</v>
      </c>
      <c r="AG598" s="190" t="s">
        <v>135</v>
      </c>
      <c r="AH598" s="190" t="s">
        <v>136</v>
      </c>
      <c r="AI598" s="190" t="s">
        <v>136</v>
      </c>
      <c r="AL598" s="190" t="s">
        <v>136</v>
      </c>
    </row>
    <row r="599" spans="1:38" x14ac:dyDescent="0.2">
      <c r="A599" s="190">
        <v>808760</v>
      </c>
      <c r="B599" s="190" t="s">
        <v>257</v>
      </c>
      <c r="O599" s="190" t="s">
        <v>136</v>
      </c>
      <c r="AG599" s="190" t="s">
        <v>134</v>
      </c>
      <c r="AH599" s="190" t="s">
        <v>135</v>
      </c>
      <c r="AI599" s="190" t="s">
        <v>134</v>
      </c>
      <c r="AJ599" s="190" t="s">
        <v>135</v>
      </c>
      <c r="AK599" s="190" t="s">
        <v>135</v>
      </c>
      <c r="AL599" s="190" t="s">
        <v>136</v>
      </c>
    </row>
    <row r="600" spans="1:38" x14ac:dyDescent="0.2">
      <c r="A600" s="190">
        <v>808766</v>
      </c>
      <c r="B600" s="190" t="s">
        <v>257</v>
      </c>
      <c r="N600" s="190" t="s">
        <v>136</v>
      </c>
      <c r="O600" s="190" t="s">
        <v>135</v>
      </c>
      <c r="Z600" s="190" t="s">
        <v>135</v>
      </c>
      <c r="AA600" s="190" t="s">
        <v>134</v>
      </c>
      <c r="AB600" s="190" t="s">
        <v>134</v>
      </c>
      <c r="AE600" s="190" t="s">
        <v>134</v>
      </c>
      <c r="AG600" s="190" t="s">
        <v>135</v>
      </c>
      <c r="AH600" s="190" t="s">
        <v>135</v>
      </c>
      <c r="AI600" s="190" t="s">
        <v>135</v>
      </c>
      <c r="AJ600" s="190" t="s">
        <v>135</v>
      </c>
      <c r="AK600" s="190" t="s">
        <v>135</v>
      </c>
      <c r="AL600" s="190" t="s">
        <v>135</v>
      </c>
    </row>
    <row r="601" spans="1:38" x14ac:dyDescent="0.2">
      <c r="A601" s="190">
        <v>808783</v>
      </c>
      <c r="B601" s="190" t="s">
        <v>257</v>
      </c>
      <c r="H601" s="190" t="s">
        <v>134</v>
      </c>
      <c r="N601" s="190" t="s">
        <v>134</v>
      </c>
      <c r="O601" s="190" t="s">
        <v>136</v>
      </c>
      <c r="Z601" s="190" t="s">
        <v>135</v>
      </c>
      <c r="AA601" s="190" t="s">
        <v>136</v>
      </c>
      <c r="AB601" s="190" t="s">
        <v>136</v>
      </c>
      <c r="AC601" s="190" t="s">
        <v>136</v>
      </c>
      <c r="AD601" s="190" t="s">
        <v>136</v>
      </c>
      <c r="AF601" s="190" t="s">
        <v>136</v>
      </c>
      <c r="AG601" s="190" t="s">
        <v>136</v>
      </c>
      <c r="AH601" s="190" t="s">
        <v>135</v>
      </c>
      <c r="AI601" s="190" t="s">
        <v>136</v>
      </c>
      <c r="AJ601" s="190" t="s">
        <v>136</v>
      </c>
      <c r="AK601" s="190" t="s">
        <v>135</v>
      </c>
      <c r="AL601" s="190" t="s">
        <v>135</v>
      </c>
    </row>
    <row r="602" spans="1:38" x14ac:dyDescent="0.2">
      <c r="A602" s="190">
        <v>808798</v>
      </c>
      <c r="B602" s="190" t="s">
        <v>257</v>
      </c>
      <c r="O602" s="190" t="s">
        <v>135</v>
      </c>
      <c r="AC602" s="190" t="s">
        <v>135</v>
      </c>
      <c r="AD602" s="190" t="s">
        <v>135</v>
      </c>
      <c r="AG602" s="190" t="s">
        <v>135</v>
      </c>
      <c r="AH602" s="190" t="s">
        <v>135</v>
      </c>
      <c r="AI602" s="190" t="s">
        <v>135</v>
      </c>
      <c r="AJ602" s="190" t="s">
        <v>135</v>
      </c>
      <c r="AK602" s="190" t="s">
        <v>135</v>
      </c>
      <c r="AL602" s="190" t="s">
        <v>135</v>
      </c>
    </row>
    <row r="603" spans="1:38" x14ac:dyDescent="0.2">
      <c r="A603" s="190">
        <v>808826</v>
      </c>
      <c r="B603" s="190" t="s">
        <v>257</v>
      </c>
      <c r="O603" s="190" t="s">
        <v>135</v>
      </c>
      <c r="V603" s="190" t="s">
        <v>136</v>
      </c>
      <c r="Z603" s="190" t="s">
        <v>135</v>
      </c>
      <c r="AB603" s="190" t="s">
        <v>136</v>
      </c>
      <c r="AC603" s="190" t="s">
        <v>135</v>
      </c>
      <c r="AD603" s="190" t="s">
        <v>135</v>
      </c>
      <c r="AE603" s="190" t="s">
        <v>136</v>
      </c>
      <c r="AF603" s="190" t="s">
        <v>135</v>
      </c>
      <c r="AG603" s="190" t="s">
        <v>135</v>
      </c>
      <c r="AH603" s="190" t="s">
        <v>135</v>
      </c>
      <c r="AI603" s="190" t="s">
        <v>135</v>
      </c>
      <c r="AJ603" s="190" t="s">
        <v>135</v>
      </c>
      <c r="AK603" s="190" t="s">
        <v>135</v>
      </c>
      <c r="AL603" s="190" t="s">
        <v>135</v>
      </c>
    </row>
    <row r="604" spans="1:38" x14ac:dyDescent="0.2">
      <c r="A604" s="190">
        <v>808844</v>
      </c>
      <c r="B604" s="190" t="s">
        <v>257</v>
      </c>
      <c r="O604" s="190" t="s">
        <v>136</v>
      </c>
      <c r="Z604" s="190" t="s">
        <v>136</v>
      </c>
      <c r="AC604" s="190" t="s">
        <v>135</v>
      </c>
      <c r="AD604" s="190" t="s">
        <v>136</v>
      </c>
      <c r="AH604" s="190" t="s">
        <v>136</v>
      </c>
      <c r="AK604" s="190" t="s">
        <v>135</v>
      </c>
    </row>
    <row r="605" spans="1:38" x14ac:dyDescent="0.2">
      <c r="A605" s="190">
        <v>808850</v>
      </c>
      <c r="B605" s="190" t="s">
        <v>257</v>
      </c>
      <c r="R605" s="190" t="s">
        <v>134</v>
      </c>
      <c r="Y605" s="190" t="s">
        <v>134</v>
      </c>
      <c r="Z605" s="190" t="s">
        <v>134</v>
      </c>
      <c r="AA605" s="190" t="s">
        <v>135</v>
      </c>
      <c r="AB605" s="190" t="s">
        <v>136</v>
      </c>
      <c r="AC605" s="190" t="s">
        <v>135</v>
      </c>
      <c r="AD605" s="190" t="s">
        <v>135</v>
      </c>
      <c r="AE605" s="190" t="s">
        <v>134</v>
      </c>
      <c r="AF605" s="190" t="s">
        <v>134</v>
      </c>
      <c r="AG605" s="190" t="s">
        <v>135</v>
      </c>
      <c r="AH605" s="190" t="s">
        <v>136</v>
      </c>
      <c r="AI605" s="190" t="s">
        <v>135</v>
      </c>
      <c r="AJ605" s="190" t="s">
        <v>135</v>
      </c>
      <c r="AK605" s="190" t="s">
        <v>135</v>
      </c>
      <c r="AL605" s="190" t="s">
        <v>135</v>
      </c>
    </row>
    <row r="606" spans="1:38" x14ac:dyDescent="0.2">
      <c r="A606" s="190">
        <v>808852</v>
      </c>
      <c r="B606" s="190" t="s">
        <v>257</v>
      </c>
      <c r="N606" s="190" t="s">
        <v>134</v>
      </c>
      <c r="O606" s="190" t="s">
        <v>136</v>
      </c>
      <c r="Z606" s="190" t="s">
        <v>134</v>
      </c>
      <c r="AI606" s="190" t="s">
        <v>136</v>
      </c>
      <c r="AK606" s="190" t="s">
        <v>135</v>
      </c>
      <c r="AL606" s="190" t="s">
        <v>136</v>
      </c>
    </row>
    <row r="607" spans="1:38" x14ac:dyDescent="0.2">
      <c r="A607" s="190">
        <v>808857</v>
      </c>
      <c r="B607" s="190" t="s">
        <v>257</v>
      </c>
      <c r="L607" s="190" t="s">
        <v>134</v>
      </c>
      <c r="N607" s="190" t="s">
        <v>136</v>
      </c>
      <c r="O607" s="190" t="s">
        <v>135</v>
      </c>
      <c r="AD607" s="190" t="s">
        <v>134</v>
      </c>
      <c r="AE607" s="190" t="s">
        <v>136</v>
      </c>
      <c r="AG607" s="190" t="s">
        <v>136</v>
      </c>
      <c r="AH607" s="190" t="s">
        <v>134</v>
      </c>
      <c r="AI607" s="190" t="s">
        <v>136</v>
      </c>
      <c r="AJ607" s="190" t="s">
        <v>135</v>
      </c>
      <c r="AK607" s="190" t="s">
        <v>135</v>
      </c>
      <c r="AL607" s="190" t="s">
        <v>135</v>
      </c>
    </row>
    <row r="608" spans="1:38" x14ac:dyDescent="0.2">
      <c r="A608" s="190">
        <v>808860</v>
      </c>
      <c r="B608" s="190" t="s">
        <v>257</v>
      </c>
      <c r="O608" s="190" t="s">
        <v>136</v>
      </c>
      <c r="X608" s="190" t="s">
        <v>136</v>
      </c>
      <c r="Y608" s="190" t="s">
        <v>134</v>
      </c>
      <c r="AA608" s="190" t="s">
        <v>135</v>
      </c>
      <c r="AB608" s="190" t="s">
        <v>136</v>
      </c>
      <c r="AC608" s="190" t="s">
        <v>135</v>
      </c>
      <c r="AD608" s="190" t="s">
        <v>136</v>
      </c>
      <c r="AE608" s="190" t="s">
        <v>135</v>
      </c>
      <c r="AF608" s="190" t="s">
        <v>135</v>
      </c>
      <c r="AG608" s="190" t="s">
        <v>135</v>
      </c>
      <c r="AH608" s="190" t="s">
        <v>135</v>
      </c>
      <c r="AI608" s="190" t="s">
        <v>135</v>
      </c>
      <c r="AJ608" s="190" t="s">
        <v>135</v>
      </c>
      <c r="AK608" s="190" t="s">
        <v>135</v>
      </c>
      <c r="AL608" s="190" t="s">
        <v>135</v>
      </c>
    </row>
    <row r="609" spans="1:38" x14ac:dyDescent="0.2">
      <c r="A609" s="190">
        <v>808874</v>
      </c>
      <c r="B609" s="190" t="s">
        <v>257</v>
      </c>
      <c r="O609" s="190" t="s">
        <v>135</v>
      </c>
      <c r="X609" s="190" t="s">
        <v>134</v>
      </c>
      <c r="Z609" s="190" t="s">
        <v>135</v>
      </c>
      <c r="AA609" s="190" t="s">
        <v>136</v>
      </c>
      <c r="AB609" s="190" t="s">
        <v>136</v>
      </c>
      <c r="AD609" s="190" t="s">
        <v>136</v>
      </c>
      <c r="AE609" s="190" t="s">
        <v>136</v>
      </c>
      <c r="AF609" s="190" t="s">
        <v>136</v>
      </c>
      <c r="AG609" s="190" t="s">
        <v>135</v>
      </c>
      <c r="AH609" s="190" t="s">
        <v>135</v>
      </c>
      <c r="AI609" s="190" t="s">
        <v>135</v>
      </c>
      <c r="AJ609" s="190" t="s">
        <v>135</v>
      </c>
      <c r="AK609" s="190" t="s">
        <v>135</v>
      </c>
      <c r="AL609" s="190" t="s">
        <v>135</v>
      </c>
    </row>
    <row r="610" spans="1:38" x14ac:dyDescent="0.2">
      <c r="A610" s="190">
        <v>808891</v>
      </c>
      <c r="B610" s="190" t="s">
        <v>257</v>
      </c>
      <c r="E610" s="190" t="s">
        <v>134</v>
      </c>
      <c r="O610" s="190" t="s">
        <v>136</v>
      </c>
      <c r="AC610" s="190" t="s">
        <v>136</v>
      </c>
      <c r="AD610" s="190" t="s">
        <v>135</v>
      </c>
      <c r="AF610" s="190" t="s">
        <v>134</v>
      </c>
      <c r="AH610" s="190" t="s">
        <v>135</v>
      </c>
      <c r="AI610" s="190" t="s">
        <v>134</v>
      </c>
      <c r="AJ610" s="190" t="s">
        <v>135</v>
      </c>
      <c r="AL610" s="190" t="s">
        <v>135</v>
      </c>
    </row>
    <row r="611" spans="1:38" x14ac:dyDescent="0.2">
      <c r="A611" s="190">
        <v>808897</v>
      </c>
      <c r="B611" s="190" t="s">
        <v>257</v>
      </c>
      <c r="Q611" s="190" t="s">
        <v>134</v>
      </c>
      <c r="V611" s="190" t="s">
        <v>134</v>
      </c>
      <c r="Z611" s="190" t="s">
        <v>136</v>
      </c>
      <c r="AA611" s="190" t="s">
        <v>136</v>
      </c>
      <c r="AB611" s="190" t="s">
        <v>135</v>
      </c>
      <c r="AC611" s="190" t="s">
        <v>135</v>
      </c>
      <c r="AD611" s="190" t="s">
        <v>135</v>
      </c>
      <c r="AE611" s="190" t="s">
        <v>135</v>
      </c>
      <c r="AF611" s="190" t="s">
        <v>135</v>
      </c>
      <c r="AG611" s="190" t="s">
        <v>135</v>
      </c>
      <c r="AH611" s="190" t="s">
        <v>135</v>
      </c>
      <c r="AI611" s="190" t="s">
        <v>135</v>
      </c>
      <c r="AJ611" s="190" t="s">
        <v>135</v>
      </c>
      <c r="AK611" s="190" t="s">
        <v>135</v>
      </c>
      <c r="AL611" s="190" t="s">
        <v>135</v>
      </c>
    </row>
    <row r="612" spans="1:38" x14ac:dyDescent="0.2">
      <c r="A612" s="190">
        <v>808907</v>
      </c>
      <c r="B612" s="190" t="s">
        <v>257</v>
      </c>
      <c r="N612" s="190" t="s">
        <v>134</v>
      </c>
      <c r="O612" s="190" t="s">
        <v>136</v>
      </c>
      <c r="U612" s="190" t="s">
        <v>136</v>
      </c>
      <c r="AA612" s="190" t="s">
        <v>134</v>
      </c>
      <c r="AD612" s="190" t="s">
        <v>135</v>
      </c>
      <c r="AF612" s="190" t="s">
        <v>135</v>
      </c>
      <c r="AG612" s="190" t="s">
        <v>135</v>
      </c>
      <c r="AI612" s="190" t="s">
        <v>136</v>
      </c>
      <c r="AJ612" s="190" t="s">
        <v>134</v>
      </c>
      <c r="AK612" s="190" t="s">
        <v>135</v>
      </c>
      <c r="AL612" s="190" t="s">
        <v>134</v>
      </c>
    </row>
    <row r="613" spans="1:38" x14ac:dyDescent="0.2">
      <c r="A613" s="190">
        <v>808910</v>
      </c>
      <c r="B613" s="190" t="s">
        <v>257</v>
      </c>
      <c r="O613" s="190" t="s">
        <v>136</v>
      </c>
      <c r="V613" s="190" t="s">
        <v>134</v>
      </c>
      <c r="AC613" s="190" t="s">
        <v>136</v>
      </c>
      <c r="AD613" s="190" t="s">
        <v>134</v>
      </c>
      <c r="AF613" s="190" t="s">
        <v>136</v>
      </c>
      <c r="AG613" s="190" t="s">
        <v>136</v>
      </c>
      <c r="AH613" s="190" t="s">
        <v>135</v>
      </c>
      <c r="AI613" s="190" t="s">
        <v>135</v>
      </c>
      <c r="AJ613" s="190" t="s">
        <v>135</v>
      </c>
      <c r="AK613" s="190" t="s">
        <v>135</v>
      </c>
      <c r="AL613" s="190" t="s">
        <v>135</v>
      </c>
    </row>
    <row r="614" spans="1:38" x14ac:dyDescent="0.2">
      <c r="A614" s="190">
        <v>808923</v>
      </c>
      <c r="B614" s="190" t="s">
        <v>257</v>
      </c>
      <c r="H614" s="190" t="s">
        <v>134</v>
      </c>
      <c r="N614" s="190" t="s">
        <v>135</v>
      </c>
      <c r="O614" s="190" t="s">
        <v>135</v>
      </c>
      <c r="X614" s="190" t="s">
        <v>136</v>
      </c>
      <c r="AA614" s="190" t="s">
        <v>136</v>
      </c>
      <c r="AB614" s="190" t="s">
        <v>136</v>
      </c>
      <c r="AC614" s="190" t="s">
        <v>135</v>
      </c>
      <c r="AD614" s="190" t="s">
        <v>135</v>
      </c>
      <c r="AE614" s="190" t="s">
        <v>135</v>
      </c>
      <c r="AF614" s="190" t="s">
        <v>135</v>
      </c>
      <c r="AG614" s="190" t="s">
        <v>135</v>
      </c>
      <c r="AH614" s="190" t="s">
        <v>135</v>
      </c>
      <c r="AI614" s="190" t="s">
        <v>135</v>
      </c>
      <c r="AJ614" s="190" t="s">
        <v>135</v>
      </c>
      <c r="AK614" s="190" t="s">
        <v>135</v>
      </c>
      <c r="AL614" s="190" t="s">
        <v>135</v>
      </c>
    </row>
    <row r="615" spans="1:38" x14ac:dyDescent="0.2">
      <c r="A615" s="190">
        <v>808944</v>
      </c>
      <c r="B615" s="190" t="s">
        <v>257</v>
      </c>
      <c r="G615" s="190" t="s">
        <v>134</v>
      </c>
      <c r="O615" s="190" t="s">
        <v>136</v>
      </c>
      <c r="R615" s="190" t="s">
        <v>134</v>
      </c>
      <c r="AA615" s="190" t="s">
        <v>136</v>
      </c>
      <c r="AB615" s="190" t="s">
        <v>136</v>
      </c>
      <c r="AC615" s="190" t="s">
        <v>135</v>
      </c>
      <c r="AD615" s="190" t="s">
        <v>134</v>
      </c>
      <c r="AE615" s="190" t="s">
        <v>134</v>
      </c>
      <c r="AF615" s="190" t="s">
        <v>136</v>
      </c>
      <c r="AG615" s="190" t="s">
        <v>135</v>
      </c>
      <c r="AH615" s="190" t="s">
        <v>135</v>
      </c>
      <c r="AI615" s="190" t="s">
        <v>136</v>
      </c>
      <c r="AJ615" s="190" t="s">
        <v>136</v>
      </c>
      <c r="AK615" s="190" t="s">
        <v>135</v>
      </c>
      <c r="AL615" s="190" t="s">
        <v>135</v>
      </c>
    </row>
    <row r="616" spans="1:38" x14ac:dyDescent="0.2">
      <c r="A616" s="190">
        <v>808966</v>
      </c>
      <c r="B616" s="190" t="s">
        <v>257</v>
      </c>
      <c r="O616" s="190" t="s">
        <v>134</v>
      </c>
      <c r="AA616" s="190" t="s">
        <v>134</v>
      </c>
      <c r="AD616" s="190" t="s">
        <v>136</v>
      </c>
      <c r="AE616" s="190" t="s">
        <v>134</v>
      </c>
      <c r="AF616" s="190" t="s">
        <v>134</v>
      </c>
      <c r="AG616" s="190" t="s">
        <v>136</v>
      </c>
      <c r="AH616" s="190" t="s">
        <v>134</v>
      </c>
      <c r="AJ616" s="190" t="s">
        <v>134</v>
      </c>
      <c r="AK616" s="190" t="s">
        <v>136</v>
      </c>
      <c r="AL616" s="190" t="s">
        <v>134</v>
      </c>
    </row>
    <row r="617" spans="1:38" x14ac:dyDescent="0.2">
      <c r="A617" s="190">
        <v>808974</v>
      </c>
      <c r="B617" s="190" t="s">
        <v>257</v>
      </c>
      <c r="AA617" s="190" t="s">
        <v>135</v>
      </c>
      <c r="AD617" s="190" t="s">
        <v>135</v>
      </c>
      <c r="AE617" s="190" t="s">
        <v>135</v>
      </c>
      <c r="AG617" s="190" t="s">
        <v>135</v>
      </c>
      <c r="AH617" s="190" t="s">
        <v>136</v>
      </c>
      <c r="AJ617" s="190" t="s">
        <v>135</v>
      </c>
      <c r="AK617" s="190" t="s">
        <v>135</v>
      </c>
      <c r="AL617" s="190" t="s">
        <v>135</v>
      </c>
    </row>
    <row r="618" spans="1:38" x14ac:dyDescent="0.2">
      <c r="A618" s="190">
        <v>808977</v>
      </c>
      <c r="B618" s="190" t="s">
        <v>257</v>
      </c>
      <c r="O618" s="190" t="s">
        <v>136</v>
      </c>
      <c r="V618" s="190" t="s">
        <v>136</v>
      </c>
      <c r="AA618" s="190" t="s">
        <v>135</v>
      </c>
      <c r="AB618" s="190" t="s">
        <v>136</v>
      </c>
      <c r="AC618" s="190" t="s">
        <v>135</v>
      </c>
      <c r="AD618" s="190" t="s">
        <v>136</v>
      </c>
      <c r="AE618" s="190" t="s">
        <v>136</v>
      </c>
      <c r="AG618" s="190" t="s">
        <v>135</v>
      </c>
      <c r="AH618" s="190" t="s">
        <v>135</v>
      </c>
      <c r="AI618" s="190" t="s">
        <v>135</v>
      </c>
      <c r="AJ618" s="190" t="s">
        <v>135</v>
      </c>
      <c r="AK618" s="190" t="s">
        <v>135</v>
      </c>
      <c r="AL618" s="190" t="s">
        <v>135</v>
      </c>
    </row>
    <row r="619" spans="1:38" x14ac:dyDescent="0.2">
      <c r="A619" s="190">
        <v>808979</v>
      </c>
      <c r="B619" s="190" t="s">
        <v>257</v>
      </c>
      <c r="O619" s="190" t="s">
        <v>135</v>
      </c>
      <c r="AA619" s="190" t="s">
        <v>134</v>
      </c>
      <c r="AE619" s="190" t="s">
        <v>134</v>
      </c>
      <c r="AJ619" s="190" t="s">
        <v>136</v>
      </c>
      <c r="AK619" s="190" t="s">
        <v>135</v>
      </c>
      <c r="AL619" s="190" t="s">
        <v>136</v>
      </c>
    </row>
    <row r="620" spans="1:38" x14ac:dyDescent="0.2">
      <c r="A620" s="190">
        <v>808982</v>
      </c>
      <c r="B620" s="190" t="s">
        <v>257</v>
      </c>
      <c r="O620" s="190" t="s">
        <v>136</v>
      </c>
      <c r="V620" s="190" t="s">
        <v>136</v>
      </c>
      <c r="AA620" s="190" t="s">
        <v>136</v>
      </c>
      <c r="AB620" s="190" t="s">
        <v>136</v>
      </c>
      <c r="AD620" s="190" t="s">
        <v>136</v>
      </c>
      <c r="AE620" s="190" t="s">
        <v>136</v>
      </c>
      <c r="AG620" s="190" t="s">
        <v>135</v>
      </c>
      <c r="AH620" s="190" t="s">
        <v>135</v>
      </c>
      <c r="AI620" s="190" t="s">
        <v>135</v>
      </c>
      <c r="AJ620" s="190" t="s">
        <v>135</v>
      </c>
      <c r="AK620" s="190" t="s">
        <v>135</v>
      </c>
      <c r="AL620" s="190" t="s">
        <v>135</v>
      </c>
    </row>
    <row r="621" spans="1:38" x14ac:dyDescent="0.2">
      <c r="A621" s="190">
        <v>808984</v>
      </c>
      <c r="B621" s="190" t="s">
        <v>257</v>
      </c>
      <c r="M621" s="190" t="s">
        <v>134</v>
      </c>
      <c r="R621" s="190" t="s">
        <v>134</v>
      </c>
      <c r="Y621" s="190" t="s">
        <v>136</v>
      </c>
      <c r="AB621" s="190" t="s">
        <v>134</v>
      </c>
      <c r="AC621" s="190" t="s">
        <v>135</v>
      </c>
      <c r="AE621" s="190" t="s">
        <v>134</v>
      </c>
      <c r="AH621" s="190" t="s">
        <v>135</v>
      </c>
      <c r="AI621" s="190" t="s">
        <v>135</v>
      </c>
      <c r="AJ621" s="190" t="s">
        <v>135</v>
      </c>
      <c r="AK621" s="190" t="s">
        <v>135</v>
      </c>
      <c r="AL621" s="190" t="s">
        <v>135</v>
      </c>
    </row>
    <row r="622" spans="1:38" x14ac:dyDescent="0.2">
      <c r="A622" s="190">
        <v>809014</v>
      </c>
      <c r="B622" s="190" t="s">
        <v>257</v>
      </c>
      <c r="O622" s="190" t="s">
        <v>134</v>
      </c>
      <c r="V622" s="190" t="s">
        <v>134</v>
      </c>
      <c r="AB622" s="190" t="s">
        <v>134</v>
      </c>
      <c r="AC622" s="190" t="s">
        <v>134</v>
      </c>
      <c r="AE622" s="190" t="s">
        <v>134</v>
      </c>
      <c r="AJ622" s="190" t="s">
        <v>134</v>
      </c>
    </row>
    <row r="623" spans="1:38" x14ac:dyDescent="0.2">
      <c r="A623" s="190">
        <v>809030</v>
      </c>
      <c r="B623" s="190" t="s">
        <v>257</v>
      </c>
      <c r="O623" s="190" t="s">
        <v>135</v>
      </c>
      <c r="V623" s="190" t="s">
        <v>136</v>
      </c>
      <c r="W623" s="190" t="s">
        <v>135</v>
      </c>
      <c r="AA623" s="190" t="s">
        <v>135</v>
      </c>
      <c r="AC623" s="190" t="s">
        <v>135</v>
      </c>
      <c r="AF623" s="190" t="s">
        <v>135</v>
      </c>
      <c r="AH623" s="190" t="s">
        <v>136</v>
      </c>
    </row>
    <row r="624" spans="1:38" x14ac:dyDescent="0.2">
      <c r="A624" s="190">
        <v>809037</v>
      </c>
      <c r="B624" s="190" t="s">
        <v>257</v>
      </c>
      <c r="F624" s="190" t="s">
        <v>134</v>
      </c>
      <c r="K624" s="190" t="s">
        <v>136</v>
      </c>
      <c r="L624" s="190" t="s">
        <v>134</v>
      </c>
      <c r="Z624" s="190" t="s">
        <v>134</v>
      </c>
      <c r="AA624" s="190" t="s">
        <v>136</v>
      </c>
      <c r="AC624" s="190" t="s">
        <v>136</v>
      </c>
      <c r="AF624" s="190" t="s">
        <v>135</v>
      </c>
      <c r="AG624" s="190" t="s">
        <v>135</v>
      </c>
      <c r="AI624" s="190" t="s">
        <v>135</v>
      </c>
      <c r="AJ624" s="190" t="s">
        <v>135</v>
      </c>
      <c r="AK624" s="190" t="s">
        <v>135</v>
      </c>
      <c r="AL624" s="190" t="s">
        <v>135</v>
      </c>
    </row>
    <row r="625" spans="1:38" x14ac:dyDescent="0.2">
      <c r="A625" s="190">
        <v>809040</v>
      </c>
      <c r="B625" s="190" t="s">
        <v>257</v>
      </c>
      <c r="O625" s="190" t="s">
        <v>135</v>
      </c>
      <c r="AD625" s="190" t="s">
        <v>136</v>
      </c>
      <c r="AG625" s="190" t="s">
        <v>134</v>
      </c>
      <c r="AH625" s="190" t="s">
        <v>134</v>
      </c>
      <c r="AI625" s="190" t="s">
        <v>136</v>
      </c>
      <c r="AJ625" s="190" t="s">
        <v>135</v>
      </c>
      <c r="AK625" s="190" t="s">
        <v>135</v>
      </c>
      <c r="AL625" s="190" t="s">
        <v>136</v>
      </c>
    </row>
    <row r="626" spans="1:38" x14ac:dyDescent="0.2">
      <c r="A626" s="190">
        <v>809042</v>
      </c>
      <c r="B626" s="190" t="s">
        <v>257</v>
      </c>
      <c r="U626" s="190" t="s">
        <v>136</v>
      </c>
      <c r="Z626" s="190" t="s">
        <v>136</v>
      </c>
      <c r="AA626" s="190" t="s">
        <v>135</v>
      </c>
      <c r="AB626" s="190" t="s">
        <v>135</v>
      </c>
      <c r="AC626" s="190" t="s">
        <v>135</v>
      </c>
      <c r="AD626" s="190" t="s">
        <v>135</v>
      </c>
      <c r="AF626" s="190" t="s">
        <v>135</v>
      </c>
      <c r="AG626" s="190" t="s">
        <v>135</v>
      </c>
      <c r="AI626" s="190" t="s">
        <v>135</v>
      </c>
      <c r="AJ626" s="190" t="s">
        <v>135</v>
      </c>
      <c r="AK626" s="190" t="s">
        <v>135</v>
      </c>
      <c r="AL626" s="190" t="s">
        <v>135</v>
      </c>
    </row>
    <row r="627" spans="1:38" x14ac:dyDescent="0.2">
      <c r="A627" s="190">
        <v>809044</v>
      </c>
      <c r="B627" s="190" t="s">
        <v>257</v>
      </c>
      <c r="K627" s="190" t="s">
        <v>135</v>
      </c>
      <c r="O627" s="190" t="s">
        <v>135</v>
      </c>
      <c r="V627" s="190" t="s">
        <v>136</v>
      </c>
      <c r="Z627" s="190" t="s">
        <v>135</v>
      </c>
      <c r="AF627" s="190" t="s">
        <v>135</v>
      </c>
      <c r="AH627" s="190" t="s">
        <v>135</v>
      </c>
      <c r="AK627" s="190" t="s">
        <v>135</v>
      </c>
    </row>
    <row r="628" spans="1:38" x14ac:dyDescent="0.2">
      <c r="A628" s="190">
        <v>809068</v>
      </c>
      <c r="B628" s="190" t="s">
        <v>257</v>
      </c>
      <c r="V628" s="190" t="s">
        <v>135</v>
      </c>
      <c r="W628" s="190" t="s">
        <v>134</v>
      </c>
      <c r="AA628" s="190" t="s">
        <v>136</v>
      </c>
      <c r="AB628" s="190" t="s">
        <v>136</v>
      </c>
      <c r="AC628" s="190" t="s">
        <v>135</v>
      </c>
      <c r="AG628" s="190" t="s">
        <v>135</v>
      </c>
      <c r="AH628" s="190" t="s">
        <v>135</v>
      </c>
      <c r="AI628" s="190" t="s">
        <v>135</v>
      </c>
      <c r="AJ628" s="190" t="s">
        <v>135</v>
      </c>
      <c r="AK628" s="190" t="s">
        <v>135</v>
      </c>
      <c r="AL628" s="190" t="s">
        <v>135</v>
      </c>
    </row>
    <row r="629" spans="1:38" x14ac:dyDescent="0.2">
      <c r="A629" s="190">
        <v>809073</v>
      </c>
      <c r="B629" s="190" t="s">
        <v>257</v>
      </c>
      <c r="O629" s="190" t="s">
        <v>134</v>
      </c>
      <c r="R629" s="190" t="s">
        <v>134</v>
      </c>
      <c r="V629" s="190" t="s">
        <v>134</v>
      </c>
      <c r="W629" s="190" t="s">
        <v>136</v>
      </c>
      <c r="AC629" s="190" t="s">
        <v>136</v>
      </c>
      <c r="AD629" s="190" t="s">
        <v>136</v>
      </c>
      <c r="AE629" s="190" t="s">
        <v>136</v>
      </c>
      <c r="AG629" s="190" t="s">
        <v>134</v>
      </c>
      <c r="AH629" s="190" t="s">
        <v>136</v>
      </c>
      <c r="AI629" s="190" t="s">
        <v>136</v>
      </c>
      <c r="AJ629" s="190" t="s">
        <v>134</v>
      </c>
      <c r="AL629" s="190" t="s">
        <v>136</v>
      </c>
    </row>
    <row r="630" spans="1:38" x14ac:dyDescent="0.2">
      <c r="A630" s="190">
        <v>809078</v>
      </c>
      <c r="B630" s="190" t="s">
        <v>257</v>
      </c>
      <c r="K630" s="190" t="s">
        <v>136</v>
      </c>
      <c r="O630" s="190" t="s">
        <v>135</v>
      </c>
      <c r="V630" s="190" t="s">
        <v>136</v>
      </c>
      <c r="Y630" s="190" t="s">
        <v>134</v>
      </c>
      <c r="AC630" s="190" t="s">
        <v>135</v>
      </c>
      <c r="AD630" s="190" t="s">
        <v>135</v>
      </c>
      <c r="AE630" s="190" t="s">
        <v>135</v>
      </c>
      <c r="AG630" s="190" t="s">
        <v>135</v>
      </c>
      <c r="AH630" s="190" t="s">
        <v>135</v>
      </c>
      <c r="AI630" s="190" t="s">
        <v>135</v>
      </c>
      <c r="AJ630" s="190" t="s">
        <v>135</v>
      </c>
      <c r="AK630" s="190" t="s">
        <v>135</v>
      </c>
      <c r="AL630" s="190" t="s">
        <v>135</v>
      </c>
    </row>
    <row r="631" spans="1:38" x14ac:dyDescent="0.2">
      <c r="A631" s="190">
        <v>809081</v>
      </c>
      <c r="B631" s="190" t="s">
        <v>257</v>
      </c>
      <c r="Q631" s="190" t="s">
        <v>134</v>
      </c>
      <c r="Y631" s="190" t="s">
        <v>135</v>
      </c>
      <c r="AA631" s="190" t="s">
        <v>136</v>
      </c>
      <c r="AC631" s="190" t="s">
        <v>135</v>
      </c>
      <c r="AD631" s="190" t="s">
        <v>135</v>
      </c>
      <c r="AF631" s="190" t="s">
        <v>134</v>
      </c>
      <c r="AG631" s="190" t="s">
        <v>136</v>
      </c>
      <c r="AI631" s="190" t="s">
        <v>136</v>
      </c>
      <c r="AJ631" s="190" t="s">
        <v>135</v>
      </c>
      <c r="AL631" s="190" t="s">
        <v>135</v>
      </c>
    </row>
    <row r="632" spans="1:38" x14ac:dyDescent="0.2">
      <c r="A632" s="190">
        <v>809091</v>
      </c>
      <c r="B632" s="190" t="s">
        <v>257</v>
      </c>
      <c r="Z632" s="190" t="s">
        <v>135</v>
      </c>
      <c r="AA632" s="190" t="s">
        <v>135</v>
      </c>
      <c r="AJ632" s="190" t="s">
        <v>135</v>
      </c>
      <c r="AK632" s="190" t="s">
        <v>135</v>
      </c>
      <c r="AL632" s="190" t="s">
        <v>136</v>
      </c>
    </row>
    <row r="633" spans="1:38" x14ac:dyDescent="0.2">
      <c r="A633" s="190">
        <v>809106</v>
      </c>
      <c r="B633" s="190" t="s">
        <v>257</v>
      </c>
      <c r="L633" s="190" t="s">
        <v>134</v>
      </c>
      <c r="O633" s="190" t="s">
        <v>136</v>
      </c>
      <c r="Y633" s="190" t="s">
        <v>134</v>
      </c>
      <c r="Z633" s="190" t="s">
        <v>135</v>
      </c>
      <c r="AA633" s="190" t="s">
        <v>135</v>
      </c>
      <c r="AB633" s="190" t="s">
        <v>135</v>
      </c>
      <c r="AC633" s="190" t="s">
        <v>135</v>
      </c>
      <c r="AD633" s="190" t="s">
        <v>135</v>
      </c>
      <c r="AE633" s="190" t="s">
        <v>135</v>
      </c>
      <c r="AF633" s="190" t="s">
        <v>135</v>
      </c>
      <c r="AG633" s="190" t="s">
        <v>135</v>
      </c>
      <c r="AH633" s="190" t="s">
        <v>135</v>
      </c>
      <c r="AI633" s="190" t="s">
        <v>135</v>
      </c>
      <c r="AJ633" s="190" t="s">
        <v>135</v>
      </c>
      <c r="AK633" s="190" t="s">
        <v>135</v>
      </c>
      <c r="AL633" s="190" t="s">
        <v>135</v>
      </c>
    </row>
    <row r="634" spans="1:38" x14ac:dyDescent="0.2">
      <c r="A634" s="190">
        <v>809115</v>
      </c>
      <c r="B634" s="190" t="s">
        <v>257</v>
      </c>
      <c r="O634" s="190" t="s">
        <v>135</v>
      </c>
      <c r="T634" s="190" t="s">
        <v>134</v>
      </c>
      <c r="U634" s="190" t="s">
        <v>136</v>
      </c>
      <c r="Y634" s="190" t="s">
        <v>135</v>
      </c>
      <c r="AA634" s="190" t="s">
        <v>136</v>
      </c>
      <c r="AB634" s="190" t="s">
        <v>136</v>
      </c>
      <c r="AC634" s="190" t="s">
        <v>136</v>
      </c>
      <c r="AD634" s="190" t="s">
        <v>136</v>
      </c>
      <c r="AE634" s="190" t="s">
        <v>135</v>
      </c>
      <c r="AF634" s="190" t="s">
        <v>135</v>
      </c>
      <c r="AG634" s="190" t="s">
        <v>135</v>
      </c>
      <c r="AH634" s="190" t="s">
        <v>135</v>
      </c>
      <c r="AI634" s="190" t="s">
        <v>135</v>
      </c>
      <c r="AJ634" s="190" t="s">
        <v>135</v>
      </c>
      <c r="AK634" s="190" t="s">
        <v>135</v>
      </c>
      <c r="AL634" s="190" t="s">
        <v>135</v>
      </c>
    </row>
    <row r="635" spans="1:38" x14ac:dyDescent="0.2">
      <c r="A635" s="190">
        <v>809116</v>
      </c>
      <c r="B635" s="190" t="s">
        <v>257</v>
      </c>
      <c r="O635" s="190" t="s">
        <v>136</v>
      </c>
      <c r="V635" s="190" t="s">
        <v>134</v>
      </c>
      <c r="X635" s="190" t="s">
        <v>134</v>
      </c>
      <c r="AA635" s="190" t="s">
        <v>135</v>
      </c>
      <c r="AB635" s="190" t="s">
        <v>135</v>
      </c>
      <c r="AD635" s="190" t="s">
        <v>136</v>
      </c>
      <c r="AE635" s="190" t="s">
        <v>135</v>
      </c>
      <c r="AF635" s="190" t="s">
        <v>136</v>
      </c>
      <c r="AG635" s="190" t="s">
        <v>135</v>
      </c>
      <c r="AH635" s="190" t="s">
        <v>135</v>
      </c>
      <c r="AI635" s="190" t="s">
        <v>135</v>
      </c>
      <c r="AJ635" s="190" t="s">
        <v>135</v>
      </c>
      <c r="AK635" s="190" t="s">
        <v>135</v>
      </c>
      <c r="AL635" s="190" t="s">
        <v>135</v>
      </c>
    </row>
    <row r="636" spans="1:38" x14ac:dyDescent="0.2">
      <c r="A636" s="190">
        <v>809118</v>
      </c>
      <c r="B636" s="190" t="s">
        <v>257</v>
      </c>
      <c r="O636" s="190" t="s">
        <v>136</v>
      </c>
      <c r="W636" s="190" t="s">
        <v>134</v>
      </c>
      <c r="AA636" s="190" t="s">
        <v>136</v>
      </c>
      <c r="AB636" s="190" t="s">
        <v>136</v>
      </c>
      <c r="AE636" s="190" t="s">
        <v>136</v>
      </c>
      <c r="AH636" s="190" t="s">
        <v>136</v>
      </c>
      <c r="AJ636" s="190" t="s">
        <v>136</v>
      </c>
      <c r="AK636" s="190" t="s">
        <v>135</v>
      </c>
    </row>
    <row r="637" spans="1:38" x14ac:dyDescent="0.2">
      <c r="A637" s="190">
        <v>809133</v>
      </c>
      <c r="B637" s="190" t="s">
        <v>257</v>
      </c>
      <c r="L637" s="190" t="s">
        <v>134</v>
      </c>
      <c r="O637" s="190" t="s">
        <v>134</v>
      </c>
      <c r="Q637" s="190" t="s">
        <v>134</v>
      </c>
      <c r="Z637" s="190" t="s">
        <v>136</v>
      </c>
      <c r="AA637" s="190" t="s">
        <v>134</v>
      </c>
      <c r="AB637" s="190" t="s">
        <v>134</v>
      </c>
      <c r="AC637" s="190" t="s">
        <v>135</v>
      </c>
      <c r="AD637" s="190" t="s">
        <v>135</v>
      </c>
      <c r="AE637" s="190" t="s">
        <v>134</v>
      </c>
      <c r="AF637" s="190" t="s">
        <v>136</v>
      </c>
      <c r="AG637" s="190" t="s">
        <v>135</v>
      </c>
      <c r="AH637" s="190" t="s">
        <v>135</v>
      </c>
      <c r="AI637" s="190" t="s">
        <v>135</v>
      </c>
      <c r="AJ637" s="190" t="s">
        <v>135</v>
      </c>
      <c r="AK637" s="190" t="s">
        <v>135</v>
      </c>
      <c r="AL637" s="190" t="s">
        <v>135</v>
      </c>
    </row>
    <row r="638" spans="1:38" x14ac:dyDescent="0.2">
      <c r="A638" s="190">
        <v>809144</v>
      </c>
      <c r="B638" s="190" t="s">
        <v>257</v>
      </c>
      <c r="D638" s="190" t="s">
        <v>134</v>
      </c>
      <c r="K638" s="190" t="s">
        <v>134</v>
      </c>
      <c r="M638" s="190" t="s">
        <v>134</v>
      </c>
      <c r="O638" s="190" t="s">
        <v>134</v>
      </c>
      <c r="AA638" s="190" t="s">
        <v>134</v>
      </c>
      <c r="AB638" s="190" t="s">
        <v>136</v>
      </c>
      <c r="AC638" s="190" t="s">
        <v>134</v>
      </c>
      <c r="AD638" s="190" t="s">
        <v>136</v>
      </c>
      <c r="AE638" s="190" t="s">
        <v>134</v>
      </c>
      <c r="AF638" s="190" t="s">
        <v>136</v>
      </c>
      <c r="AH638" s="190" t="s">
        <v>136</v>
      </c>
      <c r="AI638" s="190" t="s">
        <v>136</v>
      </c>
      <c r="AJ638" s="190" t="s">
        <v>135</v>
      </c>
      <c r="AK638" s="190" t="s">
        <v>136</v>
      </c>
      <c r="AL638" s="190" t="s">
        <v>135</v>
      </c>
    </row>
    <row r="639" spans="1:38" x14ac:dyDescent="0.2">
      <c r="A639" s="190">
        <v>809161</v>
      </c>
      <c r="B639" s="190" t="s">
        <v>257</v>
      </c>
      <c r="O639" s="190" t="s">
        <v>136</v>
      </c>
      <c r="V639" s="190" t="s">
        <v>136</v>
      </c>
      <c r="Z639" s="190" t="s">
        <v>136</v>
      </c>
      <c r="AA639" s="190" t="s">
        <v>135</v>
      </c>
      <c r="AB639" s="190" t="s">
        <v>135</v>
      </c>
      <c r="AC639" s="190" t="s">
        <v>135</v>
      </c>
      <c r="AD639" s="190" t="s">
        <v>135</v>
      </c>
      <c r="AE639" s="190" t="s">
        <v>135</v>
      </c>
      <c r="AF639" s="190" t="s">
        <v>135</v>
      </c>
      <c r="AG639" s="190" t="s">
        <v>135</v>
      </c>
      <c r="AH639" s="190" t="s">
        <v>135</v>
      </c>
      <c r="AI639" s="190" t="s">
        <v>135</v>
      </c>
      <c r="AJ639" s="190" t="s">
        <v>135</v>
      </c>
      <c r="AK639" s="190" t="s">
        <v>135</v>
      </c>
      <c r="AL639" s="190" t="s">
        <v>135</v>
      </c>
    </row>
    <row r="640" spans="1:38" x14ac:dyDescent="0.2">
      <c r="A640" s="190">
        <v>809176</v>
      </c>
      <c r="B640" s="190" t="s">
        <v>257</v>
      </c>
      <c r="C640" s="190" t="s">
        <v>134</v>
      </c>
      <c r="U640" s="190" t="s">
        <v>136</v>
      </c>
      <c r="Y640" s="190" t="s">
        <v>136</v>
      </c>
      <c r="AB640" s="190" t="s">
        <v>136</v>
      </c>
      <c r="AC640" s="190" t="s">
        <v>134</v>
      </c>
      <c r="AD640" s="190" t="s">
        <v>136</v>
      </c>
      <c r="AF640" s="190" t="s">
        <v>134</v>
      </c>
      <c r="AG640" s="190" t="s">
        <v>135</v>
      </c>
      <c r="AH640" s="190" t="s">
        <v>135</v>
      </c>
      <c r="AI640" s="190" t="s">
        <v>135</v>
      </c>
      <c r="AJ640" s="190" t="s">
        <v>135</v>
      </c>
      <c r="AK640" s="190" t="s">
        <v>136</v>
      </c>
      <c r="AL640" s="190" t="s">
        <v>135</v>
      </c>
    </row>
    <row r="641" spans="1:38" x14ac:dyDescent="0.2">
      <c r="A641" s="190">
        <v>809184</v>
      </c>
      <c r="B641" s="190" t="s">
        <v>257</v>
      </c>
      <c r="K641" s="190" t="s">
        <v>136</v>
      </c>
      <c r="L641" s="190" t="s">
        <v>134</v>
      </c>
      <c r="S641" s="190" t="s">
        <v>136</v>
      </c>
      <c r="V641" s="190" t="s">
        <v>136</v>
      </c>
      <c r="AB641" s="190" t="s">
        <v>136</v>
      </c>
      <c r="AD641" s="190" t="s">
        <v>136</v>
      </c>
      <c r="AE641" s="190" t="s">
        <v>136</v>
      </c>
      <c r="AG641" s="190" t="s">
        <v>135</v>
      </c>
      <c r="AH641" s="190" t="s">
        <v>135</v>
      </c>
      <c r="AI641" s="190" t="s">
        <v>135</v>
      </c>
      <c r="AJ641" s="190" t="s">
        <v>135</v>
      </c>
      <c r="AK641" s="190" t="s">
        <v>135</v>
      </c>
      <c r="AL641" s="190" t="s">
        <v>135</v>
      </c>
    </row>
    <row r="642" spans="1:38" x14ac:dyDescent="0.2">
      <c r="A642" s="190">
        <v>809190</v>
      </c>
      <c r="B642" s="190" t="s">
        <v>257</v>
      </c>
      <c r="O642" s="190" t="s">
        <v>136</v>
      </c>
      <c r="R642" s="190" t="s">
        <v>136</v>
      </c>
      <c r="AA642" s="190" t="s">
        <v>136</v>
      </c>
      <c r="AB642" s="190" t="s">
        <v>136</v>
      </c>
      <c r="AC642" s="190" t="s">
        <v>135</v>
      </c>
      <c r="AD642" s="190" t="s">
        <v>135</v>
      </c>
      <c r="AE642" s="190" t="s">
        <v>135</v>
      </c>
      <c r="AF642" s="190" t="s">
        <v>135</v>
      </c>
      <c r="AG642" s="190" t="s">
        <v>135</v>
      </c>
      <c r="AH642" s="190" t="s">
        <v>135</v>
      </c>
      <c r="AI642" s="190" t="s">
        <v>135</v>
      </c>
      <c r="AJ642" s="190" t="s">
        <v>135</v>
      </c>
      <c r="AK642" s="190" t="s">
        <v>135</v>
      </c>
      <c r="AL642" s="190" t="s">
        <v>135</v>
      </c>
    </row>
    <row r="643" spans="1:38" x14ac:dyDescent="0.2">
      <c r="A643" s="190">
        <v>809238</v>
      </c>
      <c r="B643" s="190" t="s">
        <v>257</v>
      </c>
      <c r="O643" s="190" t="s">
        <v>135</v>
      </c>
      <c r="Z643" s="190" t="s">
        <v>136</v>
      </c>
      <c r="AI643" s="190" t="s">
        <v>134</v>
      </c>
      <c r="AJ643" s="190" t="s">
        <v>134</v>
      </c>
      <c r="AK643" s="190" t="s">
        <v>136</v>
      </c>
    </row>
    <row r="644" spans="1:38" x14ac:dyDescent="0.2">
      <c r="A644" s="190">
        <v>809242</v>
      </c>
      <c r="B644" s="190" t="s">
        <v>257</v>
      </c>
      <c r="E644" s="190" t="s">
        <v>136</v>
      </c>
      <c r="O644" s="190" t="s">
        <v>134</v>
      </c>
      <c r="AA644" s="190" t="s">
        <v>134</v>
      </c>
      <c r="AB644" s="190" t="s">
        <v>134</v>
      </c>
      <c r="AF644" s="190" t="s">
        <v>134</v>
      </c>
      <c r="AG644" s="190" t="s">
        <v>134</v>
      </c>
      <c r="AH644" s="190" t="s">
        <v>134</v>
      </c>
      <c r="AI644" s="190" t="s">
        <v>135</v>
      </c>
      <c r="AJ644" s="190" t="s">
        <v>135</v>
      </c>
      <c r="AK644" s="190" t="s">
        <v>136</v>
      </c>
      <c r="AL644" s="190" t="s">
        <v>136</v>
      </c>
    </row>
    <row r="645" spans="1:38" x14ac:dyDescent="0.2">
      <c r="A645" s="190">
        <v>809269</v>
      </c>
      <c r="B645" s="190" t="s">
        <v>257</v>
      </c>
      <c r="H645" s="190" t="s">
        <v>134</v>
      </c>
      <c r="O645" s="190" t="s">
        <v>134</v>
      </c>
      <c r="AG645" s="190" t="s">
        <v>134</v>
      </c>
      <c r="AJ645" s="190" t="s">
        <v>134</v>
      </c>
      <c r="AK645" s="190" t="s">
        <v>135</v>
      </c>
      <c r="AL645" s="190" t="s">
        <v>134</v>
      </c>
    </row>
    <row r="646" spans="1:38" x14ac:dyDescent="0.2">
      <c r="A646" s="190">
        <v>809272</v>
      </c>
      <c r="B646" s="190" t="s">
        <v>257</v>
      </c>
      <c r="R646" s="190" t="s">
        <v>134</v>
      </c>
      <c r="AG646" s="190" t="s">
        <v>136</v>
      </c>
      <c r="AH646" s="190" t="s">
        <v>136</v>
      </c>
      <c r="AI646" s="190" t="s">
        <v>136</v>
      </c>
      <c r="AJ646" s="190" t="s">
        <v>136</v>
      </c>
      <c r="AK646" s="190" t="s">
        <v>136</v>
      </c>
      <c r="AL646" s="190" t="s">
        <v>136</v>
      </c>
    </row>
    <row r="647" spans="1:38" x14ac:dyDescent="0.2">
      <c r="A647" s="190">
        <v>809279</v>
      </c>
      <c r="B647" s="190" t="s">
        <v>257</v>
      </c>
      <c r="O647" s="190" t="s">
        <v>135</v>
      </c>
      <c r="W647" s="190" t="s">
        <v>134</v>
      </c>
      <c r="AC647" s="190" t="s">
        <v>135</v>
      </c>
      <c r="AD647" s="190" t="s">
        <v>136</v>
      </c>
      <c r="AE647" s="190" t="s">
        <v>136</v>
      </c>
      <c r="AG647" s="190" t="s">
        <v>136</v>
      </c>
      <c r="AI647" s="190" t="s">
        <v>135</v>
      </c>
      <c r="AJ647" s="190" t="s">
        <v>135</v>
      </c>
      <c r="AK647" s="190" t="s">
        <v>135</v>
      </c>
      <c r="AL647" s="190" t="s">
        <v>135</v>
      </c>
    </row>
    <row r="648" spans="1:38" x14ac:dyDescent="0.2">
      <c r="A648" s="190">
        <v>809283</v>
      </c>
      <c r="B648" s="190" t="s">
        <v>257</v>
      </c>
      <c r="O648" s="190" t="s">
        <v>136</v>
      </c>
      <c r="Y648" s="190" t="s">
        <v>136</v>
      </c>
      <c r="AD648" s="190" t="s">
        <v>135</v>
      </c>
      <c r="AH648" s="190" t="s">
        <v>136</v>
      </c>
      <c r="AI648" s="190" t="s">
        <v>135</v>
      </c>
      <c r="AK648" s="190" t="s">
        <v>135</v>
      </c>
      <c r="AL648" s="190" t="s">
        <v>135</v>
      </c>
    </row>
    <row r="649" spans="1:38" x14ac:dyDescent="0.2">
      <c r="A649" s="190">
        <v>809288</v>
      </c>
      <c r="B649" s="190" t="s">
        <v>257</v>
      </c>
      <c r="O649" s="190" t="s">
        <v>134</v>
      </c>
      <c r="V649" s="190" t="s">
        <v>136</v>
      </c>
      <c r="AA649" s="190" t="s">
        <v>136</v>
      </c>
      <c r="AB649" s="190" t="s">
        <v>136</v>
      </c>
      <c r="AC649" s="190" t="s">
        <v>135</v>
      </c>
      <c r="AE649" s="190" t="s">
        <v>136</v>
      </c>
      <c r="AF649" s="190" t="s">
        <v>135</v>
      </c>
      <c r="AG649" s="190" t="s">
        <v>135</v>
      </c>
      <c r="AI649" s="190" t="s">
        <v>135</v>
      </c>
      <c r="AJ649" s="190" t="s">
        <v>135</v>
      </c>
      <c r="AK649" s="190" t="s">
        <v>135</v>
      </c>
      <c r="AL649" s="190" t="s">
        <v>135</v>
      </c>
    </row>
    <row r="650" spans="1:38" x14ac:dyDescent="0.2">
      <c r="A650" s="190">
        <v>809311</v>
      </c>
      <c r="B650" s="190" t="s">
        <v>257</v>
      </c>
      <c r="L650" s="190" t="s">
        <v>134</v>
      </c>
      <c r="W650" s="190" t="s">
        <v>136</v>
      </c>
      <c r="AA650" s="190" t="s">
        <v>136</v>
      </c>
      <c r="AB650" s="190" t="s">
        <v>136</v>
      </c>
      <c r="AC650" s="190" t="s">
        <v>136</v>
      </c>
      <c r="AD650" s="190" t="s">
        <v>136</v>
      </c>
      <c r="AE650" s="190" t="s">
        <v>136</v>
      </c>
      <c r="AG650" s="190" t="s">
        <v>135</v>
      </c>
      <c r="AH650" s="190" t="s">
        <v>135</v>
      </c>
      <c r="AI650" s="190" t="s">
        <v>135</v>
      </c>
      <c r="AJ650" s="190" t="s">
        <v>135</v>
      </c>
      <c r="AK650" s="190" t="s">
        <v>135</v>
      </c>
      <c r="AL650" s="190" t="s">
        <v>135</v>
      </c>
    </row>
    <row r="651" spans="1:38" x14ac:dyDescent="0.2">
      <c r="A651" s="190">
        <v>809313</v>
      </c>
      <c r="B651" s="190" t="s">
        <v>257</v>
      </c>
      <c r="D651" s="190" t="s">
        <v>134</v>
      </c>
      <c r="E651" s="190" t="s">
        <v>136</v>
      </c>
      <c r="O651" s="190" t="s">
        <v>135</v>
      </c>
      <c r="V651" s="190" t="s">
        <v>135</v>
      </c>
      <c r="AD651" s="190" t="s">
        <v>135</v>
      </c>
      <c r="AG651" s="190" t="s">
        <v>135</v>
      </c>
      <c r="AH651" s="190" t="s">
        <v>135</v>
      </c>
      <c r="AI651" s="190" t="s">
        <v>135</v>
      </c>
      <c r="AJ651" s="190" t="s">
        <v>135</v>
      </c>
      <c r="AK651" s="190" t="s">
        <v>135</v>
      </c>
      <c r="AL651" s="190" t="s">
        <v>135</v>
      </c>
    </row>
    <row r="652" spans="1:38" x14ac:dyDescent="0.2">
      <c r="A652" s="190">
        <v>809317</v>
      </c>
      <c r="B652" s="190" t="s">
        <v>257</v>
      </c>
      <c r="O652" s="190" t="s">
        <v>135</v>
      </c>
      <c r="R652" s="190" t="s">
        <v>136</v>
      </c>
      <c r="AA652" s="190" t="s">
        <v>134</v>
      </c>
      <c r="AB652" s="190" t="s">
        <v>136</v>
      </c>
      <c r="AC652" s="190" t="s">
        <v>134</v>
      </c>
      <c r="AD652" s="190" t="s">
        <v>134</v>
      </c>
      <c r="AE652" s="190" t="s">
        <v>136</v>
      </c>
      <c r="AG652" s="190" t="s">
        <v>136</v>
      </c>
      <c r="AH652" s="190" t="s">
        <v>135</v>
      </c>
      <c r="AK652" s="190" t="s">
        <v>135</v>
      </c>
      <c r="AL652" s="190" t="s">
        <v>136</v>
      </c>
    </row>
    <row r="653" spans="1:38" x14ac:dyDescent="0.2">
      <c r="A653" s="190">
        <v>809340</v>
      </c>
      <c r="B653" s="190" t="s">
        <v>257</v>
      </c>
      <c r="E653" s="190" t="s">
        <v>136</v>
      </c>
      <c r="T653" s="190" t="s">
        <v>134</v>
      </c>
      <c r="AA653" s="190" t="s">
        <v>134</v>
      </c>
      <c r="AB653" s="190" t="s">
        <v>134</v>
      </c>
      <c r="AC653" s="190" t="s">
        <v>134</v>
      </c>
      <c r="AD653" s="190" t="s">
        <v>134</v>
      </c>
      <c r="AE653" s="190" t="s">
        <v>134</v>
      </c>
      <c r="AF653" s="190" t="s">
        <v>134</v>
      </c>
      <c r="AG653" s="190" t="s">
        <v>135</v>
      </c>
      <c r="AH653" s="190" t="s">
        <v>135</v>
      </c>
      <c r="AI653" s="190" t="s">
        <v>135</v>
      </c>
      <c r="AJ653" s="190" t="s">
        <v>135</v>
      </c>
      <c r="AK653" s="190" t="s">
        <v>135</v>
      </c>
      <c r="AL653" s="190" t="s">
        <v>135</v>
      </c>
    </row>
    <row r="654" spans="1:38" x14ac:dyDescent="0.2">
      <c r="A654" s="190">
        <v>809354</v>
      </c>
      <c r="B654" s="190" t="s">
        <v>257</v>
      </c>
      <c r="K654" s="190" t="s">
        <v>134</v>
      </c>
      <c r="X654" s="190" t="s">
        <v>136</v>
      </c>
      <c r="AA654" s="190" t="s">
        <v>136</v>
      </c>
      <c r="AB654" s="190" t="s">
        <v>136</v>
      </c>
      <c r="AC654" s="190" t="s">
        <v>136</v>
      </c>
      <c r="AD654" s="190" t="s">
        <v>135</v>
      </c>
      <c r="AE654" s="190" t="s">
        <v>136</v>
      </c>
      <c r="AG654" s="190" t="s">
        <v>135</v>
      </c>
      <c r="AH654" s="190" t="s">
        <v>135</v>
      </c>
      <c r="AI654" s="190" t="s">
        <v>135</v>
      </c>
      <c r="AJ654" s="190" t="s">
        <v>135</v>
      </c>
      <c r="AK654" s="190" t="s">
        <v>135</v>
      </c>
      <c r="AL654" s="190" t="s">
        <v>135</v>
      </c>
    </row>
    <row r="655" spans="1:38" x14ac:dyDescent="0.2">
      <c r="A655" s="190">
        <v>809361</v>
      </c>
      <c r="B655" s="190" t="s">
        <v>257</v>
      </c>
      <c r="O655" s="190" t="s">
        <v>136</v>
      </c>
      <c r="Y655" s="190" t="s">
        <v>136</v>
      </c>
      <c r="Z655" s="190" t="s">
        <v>135</v>
      </c>
      <c r="AA655" s="190" t="s">
        <v>136</v>
      </c>
      <c r="AB655" s="190" t="s">
        <v>136</v>
      </c>
      <c r="AD655" s="190" t="s">
        <v>136</v>
      </c>
      <c r="AE655" s="190" t="s">
        <v>136</v>
      </c>
      <c r="AF655" s="190" t="s">
        <v>136</v>
      </c>
      <c r="AG655" s="190" t="s">
        <v>135</v>
      </c>
      <c r="AH655" s="190" t="s">
        <v>135</v>
      </c>
      <c r="AI655" s="190" t="s">
        <v>135</v>
      </c>
      <c r="AJ655" s="190" t="s">
        <v>135</v>
      </c>
      <c r="AK655" s="190" t="s">
        <v>135</v>
      </c>
      <c r="AL655" s="190" t="s">
        <v>135</v>
      </c>
    </row>
    <row r="656" spans="1:38" x14ac:dyDescent="0.2">
      <c r="A656" s="190">
        <v>809363</v>
      </c>
      <c r="B656" s="190" t="s">
        <v>257</v>
      </c>
      <c r="O656" s="190" t="s">
        <v>136</v>
      </c>
      <c r="X656" s="190" t="s">
        <v>134</v>
      </c>
      <c r="Y656" s="190" t="s">
        <v>134</v>
      </c>
      <c r="AA656" s="190" t="s">
        <v>136</v>
      </c>
      <c r="AB656" s="190" t="s">
        <v>135</v>
      </c>
      <c r="AC656" s="190" t="s">
        <v>136</v>
      </c>
      <c r="AD656" s="190" t="s">
        <v>135</v>
      </c>
      <c r="AE656" s="190" t="s">
        <v>135</v>
      </c>
      <c r="AF656" s="190" t="s">
        <v>135</v>
      </c>
      <c r="AG656" s="190" t="s">
        <v>135</v>
      </c>
      <c r="AH656" s="190" t="s">
        <v>135</v>
      </c>
      <c r="AI656" s="190" t="s">
        <v>135</v>
      </c>
      <c r="AJ656" s="190" t="s">
        <v>135</v>
      </c>
      <c r="AK656" s="190" t="s">
        <v>135</v>
      </c>
      <c r="AL656" s="190" t="s">
        <v>135</v>
      </c>
    </row>
    <row r="657" spans="1:38" x14ac:dyDescent="0.2">
      <c r="A657" s="190">
        <v>809373</v>
      </c>
      <c r="B657" s="190" t="s">
        <v>257</v>
      </c>
      <c r="O657" s="190" t="s">
        <v>134</v>
      </c>
      <c r="V657" s="190" t="s">
        <v>134</v>
      </c>
      <c r="X657" s="190" t="s">
        <v>134</v>
      </c>
      <c r="AD657" s="190" t="s">
        <v>136</v>
      </c>
      <c r="AF657" s="190" t="s">
        <v>134</v>
      </c>
      <c r="AH657" s="190" t="s">
        <v>136</v>
      </c>
      <c r="AI657" s="190" t="s">
        <v>135</v>
      </c>
      <c r="AJ657" s="190" t="s">
        <v>135</v>
      </c>
      <c r="AK657" s="190" t="s">
        <v>135</v>
      </c>
      <c r="AL657" s="190" t="s">
        <v>136</v>
      </c>
    </row>
    <row r="658" spans="1:38" x14ac:dyDescent="0.2">
      <c r="A658" s="190">
        <v>809385</v>
      </c>
      <c r="B658" s="190" t="s">
        <v>257</v>
      </c>
      <c r="O658" s="190" t="s">
        <v>135</v>
      </c>
      <c r="R658" s="190" t="s">
        <v>134</v>
      </c>
      <c r="V658" s="190" t="s">
        <v>134</v>
      </c>
      <c r="Y658" s="190" t="s">
        <v>136</v>
      </c>
      <c r="AD658" s="190" t="s">
        <v>135</v>
      </c>
      <c r="AH658" s="190" t="s">
        <v>134</v>
      </c>
      <c r="AI658" s="190" t="s">
        <v>136</v>
      </c>
      <c r="AK658" s="190" t="s">
        <v>135</v>
      </c>
    </row>
    <row r="659" spans="1:38" x14ac:dyDescent="0.2">
      <c r="A659" s="190">
        <v>809396</v>
      </c>
      <c r="B659" s="190" t="s">
        <v>257</v>
      </c>
      <c r="O659" s="190" t="s">
        <v>136</v>
      </c>
      <c r="S659" s="190" t="s">
        <v>134</v>
      </c>
      <c r="Y659" s="190" t="s">
        <v>136</v>
      </c>
      <c r="Z659" s="190" t="s">
        <v>134</v>
      </c>
      <c r="AA659" s="190" t="s">
        <v>135</v>
      </c>
      <c r="AB659" s="190" t="s">
        <v>135</v>
      </c>
      <c r="AC659" s="190" t="s">
        <v>136</v>
      </c>
      <c r="AD659" s="190" t="s">
        <v>136</v>
      </c>
      <c r="AE659" s="190" t="s">
        <v>135</v>
      </c>
      <c r="AF659" s="190" t="s">
        <v>136</v>
      </c>
      <c r="AG659" s="190" t="s">
        <v>135</v>
      </c>
      <c r="AH659" s="190" t="s">
        <v>135</v>
      </c>
      <c r="AI659" s="190" t="s">
        <v>135</v>
      </c>
      <c r="AJ659" s="190" t="s">
        <v>135</v>
      </c>
      <c r="AK659" s="190" t="s">
        <v>135</v>
      </c>
      <c r="AL659" s="190" t="s">
        <v>135</v>
      </c>
    </row>
    <row r="660" spans="1:38" x14ac:dyDescent="0.2">
      <c r="A660" s="190">
        <v>809421</v>
      </c>
      <c r="B660" s="190" t="s">
        <v>257</v>
      </c>
      <c r="K660" s="190" t="s">
        <v>134</v>
      </c>
      <c r="AC660" s="190" t="s">
        <v>134</v>
      </c>
      <c r="AD660" s="190" t="s">
        <v>136</v>
      </c>
      <c r="AH660" s="190" t="s">
        <v>134</v>
      </c>
      <c r="AJ660" s="190" t="s">
        <v>134</v>
      </c>
      <c r="AL660" s="190" t="s">
        <v>134</v>
      </c>
    </row>
    <row r="661" spans="1:38" x14ac:dyDescent="0.2">
      <c r="A661" s="190">
        <v>809443</v>
      </c>
      <c r="B661" s="190" t="s">
        <v>257</v>
      </c>
      <c r="M661" s="190" t="s">
        <v>134</v>
      </c>
      <c r="R661" s="190" t="s">
        <v>134</v>
      </c>
      <c r="AA661" s="190" t="s">
        <v>136</v>
      </c>
      <c r="AB661" s="190" t="s">
        <v>136</v>
      </c>
      <c r="AC661" s="190" t="s">
        <v>134</v>
      </c>
      <c r="AD661" s="190" t="s">
        <v>134</v>
      </c>
      <c r="AE661" s="190" t="s">
        <v>134</v>
      </c>
      <c r="AF661" s="190" t="s">
        <v>136</v>
      </c>
      <c r="AG661" s="190" t="s">
        <v>135</v>
      </c>
      <c r="AH661" s="190" t="s">
        <v>135</v>
      </c>
      <c r="AI661" s="190" t="s">
        <v>135</v>
      </c>
      <c r="AJ661" s="190" t="s">
        <v>135</v>
      </c>
      <c r="AK661" s="190" t="s">
        <v>135</v>
      </c>
      <c r="AL661" s="190" t="s">
        <v>135</v>
      </c>
    </row>
    <row r="662" spans="1:38" x14ac:dyDescent="0.2">
      <c r="A662" s="190">
        <v>809459</v>
      </c>
      <c r="B662" s="190" t="s">
        <v>257</v>
      </c>
      <c r="AD662" s="190" t="s">
        <v>135</v>
      </c>
      <c r="AE662" s="190" t="s">
        <v>135</v>
      </c>
      <c r="AF662" s="190" t="s">
        <v>135</v>
      </c>
      <c r="AG662" s="190" t="s">
        <v>135</v>
      </c>
      <c r="AH662" s="190" t="s">
        <v>135</v>
      </c>
      <c r="AI662" s="190" t="s">
        <v>135</v>
      </c>
      <c r="AJ662" s="190" t="s">
        <v>135</v>
      </c>
      <c r="AK662" s="190" t="s">
        <v>135</v>
      </c>
      <c r="AL662" s="190" t="s">
        <v>135</v>
      </c>
    </row>
    <row r="663" spans="1:38" x14ac:dyDescent="0.2">
      <c r="A663" s="190">
        <v>809513</v>
      </c>
      <c r="B663" s="190" t="s">
        <v>257</v>
      </c>
      <c r="O663" s="190" t="s">
        <v>136</v>
      </c>
      <c r="R663" s="190" t="s">
        <v>134</v>
      </c>
      <c r="AC663" s="190" t="s">
        <v>134</v>
      </c>
      <c r="AG663" s="190" t="s">
        <v>134</v>
      </c>
      <c r="AH663" s="190" t="s">
        <v>134</v>
      </c>
      <c r="AJ663" s="190" t="s">
        <v>136</v>
      </c>
      <c r="AK663" s="190" t="s">
        <v>135</v>
      </c>
    </row>
    <row r="664" spans="1:38" x14ac:dyDescent="0.2">
      <c r="A664" s="190">
        <v>809522</v>
      </c>
      <c r="B664" s="190" t="s">
        <v>257</v>
      </c>
      <c r="J664" s="190" t="s">
        <v>135</v>
      </c>
      <c r="O664" s="190" t="s">
        <v>136</v>
      </c>
      <c r="AC664" s="190" t="s">
        <v>135</v>
      </c>
      <c r="AD664" s="190" t="s">
        <v>136</v>
      </c>
      <c r="AE664" s="190" t="s">
        <v>136</v>
      </c>
      <c r="AH664" s="190" t="s">
        <v>136</v>
      </c>
      <c r="AI664" s="190" t="s">
        <v>136</v>
      </c>
      <c r="AJ664" s="190" t="s">
        <v>135</v>
      </c>
      <c r="AK664" s="190" t="s">
        <v>136</v>
      </c>
    </row>
    <row r="665" spans="1:38" x14ac:dyDescent="0.2">
      <c r="A665" s="190">
        <v>809536</v>
      </c>
      <c r="B665" s="190" t="s">
        <v>257</v>
      </c>
      <c r="L665" s="190" t="s">
        <v>134</v>
      </c>
      <c r="O665" s="190" t="s">
        <v>135</v>
      </c>
      <c r="T665" s="190" t="s">
        <v>134</v>
      </c>
      <c r="AA665" s="190" t="s">
        <v>134</v>
      </c>
      <c r="AC665" s="190" t="s">
        <v>135</v>
      </c>
      <c r="AD665" s="190" t="s">
        <v>136</v>
      </c>
      <c r="AE665" s="190" t="s">
        <v>136</v>
      </c>
      <c r="AF665" s="190" t="s">
        <v>134</v>
      </c>
      <c r="AG665" s="190" t="s">
        <v>135</v>
      </c>
      <c r="AH665" s="190" t="s">
        <v>135</v>
      </c>
      <c r="AI665" s="190" t="s">
        <v>135</v>
      </c>
      <c r="AJ665" s="190" t="s">
        <v>135</v>
      </c>
      <c r="AK665" s="190" t="s">
        <v>135</v>
      </c>
      <c r="AL665" s="190" t="s">
        <v>135</v>
      </c>
    </row>
    <row r="666" spans="1:38" x14ac:dyDescent="0.2">
      <c r="A666" s="190">
        <v>809554</v>
      </c>
      <c r="B666" s="190" t="s">
        <v>257</v>
      </c>
      <c r="O666" s="190" t="s">
        <v>135</v>
      </c>
      <c r="R666" s="190" t="s">
        <v>136</v>
      </c>
      <c r="Y666" s="190" t="s">
        <v>136</v>
      </c>
      <c r="AA666" s="190" t="s">
        <v>134</v>
      </c>
      <c r="AB666" s="190" t="s">
        <v>134</v>
      </c>
      <c r="AC666" s="190" t="s">
        <v>135</v>
      </c>
      <c r="AD666" s="190" t="s">
        <v>135</v>
      </c>
      <c r="AE666" s="190" t="s">
        <v>134</v>
      </c>
      <c r="AF666" s="190" t="s">
        <v>135</v>
      </c>
      <c r="AG666" s="190" t="s">
        <v>136</v>
      </c>
      <c r="AH666" s="190" t="s">
        <v>135</v>
      </c>
      <c r="AI666" s="190" t="s">
        <v>134</v>
      </c>
      <c r="AJ666" s="190" t="s">
        <v>135</v>
      </c>
      <c r="AK666" s="190" t="s">
        <v>135</v>
      </c>
      <c r="AL666" s="190" t="s">
        <v>135</v>
      </c>
    </row>
    <row r="667" spans="1:38" x14ac:dyDescent="0.2">
      <c r="A667" s="190">
        <v>809579</v>
      </c>
      <c r="B667" s="190" t="s">
        <v>257</v>
      </c>
      <c r="N667" s="190" t="s">
        <v>134</v>
      </c>
      <c r="O667" s="190" t="s">
        <v>135</v>
      </c>
      <c r="AA667" s="190" t="s">
        <v>134</v>
      </c>
      <c r="AB667" s="190" t="s">
        <v>134</v>
      </c>
      <c r="AG667" s="190" t="s">
        <v>136</v>
      </c>
      <c r="AJ667" s="190" t="s">
        <v>134</v>
      </c>
      <c r="AK667" s="190" t="s">
        <v>135</v>
      </c>
      <c r="AL667" s="190" t="s">
        <v>135</v>
      </c>
    </row>
    <row r="668" spans="1:38" x14ac:dyDescent="0.2">
      <c r="A668" s="190">
        <v>809593</v>
      </c>
      <c r="B668" s="190" t="s">
        <v>257</v>
      </c>
      <c r="H668" s="190" t="s">
        <v>134</v>
      </c>
      <c r="O668" s="190" t="s">
        <v>135</v>
      </c>
      <c r="AA668" s="190" t="s">
        <v>136</v>
      </c>
      <c r="AB668" s="190" t="s">
        <v>136</v>
      </c>
      <c r="AC668" s="190" t="s">
        <v>136</v>
      </c>
      <c r="AD668" s="190" t="s">
        <v>135</v>
      </c>
      <c r="AE668" s="190" t="s">
        <v>136</v>
      </c>
      <c r="AF668" s="190" t="s">
        <v>136</v>
      </c>
      <c r="AG668" s="190" t="s">
        <v>136</v>
      </c>
      <c r="AH668" s="190" t="s">
        <v>136</v>
      </c>
      <c r="AI668" s="190" t="s">
        <v>135</v>
      </c>
      <c r="AJ668" s="190" t="s">
        <v>135</v>
      </c>
      <c r="AK668" s="190" t="s">
        <v>135</v>
      </c>
      <c r="AL668" s="190" t="s">
        <v>135</v>
      </c>
    </row>
    <row r="669" spans="1:38" x14ac:dyDescent="0.2">
      <c r="A669" s="190">
        <v>809603</v>
      </c>
      <c r="B669" s="190" t="s">
        <v>257</v>
      </c>
      <c r="M669" s="190" t="s">
        <v>134</v>
      </c>
      <c r="O669" s="190" t="s">
        <v>136</v>
      </c>
      <c r="V669" s="190" t="s">
        <v>134</v>
      </c>
      <c r="AA669" s="190" t="s">
        <v>134</v>
      </c>
      <c r="AC669" s="190" t="s">
        <v>134</v>
      </c>
      <c r="AH669" s="190" t="s">
        <v>136</v>
      </c>
      <c r="AJ669" s="190" t="s">
        <v>134</v>
      </c>
      <c r="AK669" s="190" t="s">
        <v>136</v>
      </c>
      <c r="AL669" s="190" t="s">
        <v>134</v>
      </c>
    </row>
    <row r="670" spans="1:38" x14ac:dyDescent="0.2">
      <c r="A670" s="190">
        <v>809630</v>
      </c>
      <c r="B670" s="190" t="s">
        <v>257</v>
      </c>
      <c r="K670" s="190" t="s">
        <v>134</v>
      </c>
      <c r="O670" s="190" t="s">
        <v>134</v>
      </c>
      <c r="V670" s="190" t="s">
        <v>134</v>
      </c>
      <c r="AB670" s="190" t="s">
        <v>134</v>
      </c>
      <c r="AD670" s="190" t="s">
        <v>135</v>
      </c>
      <c r="AK670" s="190" t="s">
        <v>135</v>
      </c>
    </row>
    <row r="671" spans="1:38" x14ac:dyDescent="0.2">
      <c r="A671" s="190">
        <v>809643</v>
      </c>
      <c r="B671" s="190" t="s">
        <v>257</v>
      </c>
      <c r="O671" s="190" t="s">
        <v>135</v>
      </c>
      <c r="Z671" s="190" t="s">
        <v>135</v>
      </c>
      <c r="AA671" s="190" t="s">
        <v>136</v>
      </c>
      <c r="AD671" s="190" t="s">
        <v>135</v>
      </c>
      <c r="AK671" s="190" t="s">
        <v>135</v>
      </c>
      <c r="AL671" s="190" t="s">
        <v>135</v>
      </c>
    </row>
    <row r="672" spans="1:38" x14ac:dyDescent="0.2">
      <c r="A672" s="190">
        <v>809645</v>
      </c>
      <c r="B672" s="190" t="s">
        <v>257</v>
      </c>
      <c r="AA672" s="190" t="s">
        <v>134</v>
      </c>
      <c r="AG672" s="190" t="s">
        <v>135</v>
      </c>
      <c r="AH672" s="190" t="s">
        <v>135</v>
      </c>
      <c r="AI672" s="190" t="s">
        <v>135</v>
      </c>
      <c r="AK672" s="190" t="s">
        <v>135</v>
      </c>
      <c r="AL672" s="190" t="s">
        <v>135</v>
      </c>
    </row>
    <row r="673" spans="1:38" x14ac:dyDescent="0.2">
      <c r="A673" s="190">
        <v>809649</v>
      </c>
      <c r="B673" s="190" t="s">
        <v>257</v>
      </c>
      <c r="J673" s="190" t="s">
        <v>134</v>
      </c>
      <c r="T673" s="190" t="s">
        <v>136</v>
      </c>
      <c r="AC673" s="190" t="s">
        <v>136</v>
      </c>
      <c r="AE673" s="190" t="s">
        <v>136</v>
      </c>
      <c r="AH673" s="190" t="s">
        <v>136</v>
      </c>
      <c r="AI673" s="190" t="s">
        <v>135</v>
      </c>
    </row>
    <row r="674" spans="1:38" x14ac:dyDescent="0.2">
      <c r="A674" s="190">
        <v>809654</v>
      </c>
      <c r="B674" s="190" t="s">
        <v>257</v>
      </c>
      <c r="F674" s="190" t="s">
        <v>134</v>
      </c>
      <c r="O674" s="190" t="s">
        <v>136</v>
      </c>
      <c r="X674" s="190" t="s">
        <v>134</v>
      </c>
      <c r="Z674" s="190" t="s">
        <v>136</v>
      </c>
      <c r="AB674" s="190" t="s">
        <v>136</v>
      </c>
      <c r="AC674" s="190" t="s">
        <v>135</v>
      </c>
      <c r="AE674" s="190" t="s">
        <v>136</v>
      </c>
      <c r="AG674" s="190" t="s">
        <v>135</v>
      </c>
      <c r="AH674" s="190" t="s">
        <v>135</v>
      </c>
      <c r="AI674" s="190" t="s">
        <v>135</v>
      </c>
      <c r="AJ674" s="190" t="s">
        <v>135</v>
      </c>
      <c r="AK674" s="190" t="s">
        <v>135</v>
      </c>
      <c r="AL674" s="190" t="s">
        <v>135</v>
      </c>
    </row>
    <row r="675" spans="1:38" x14ac:dyDescent="0.2">
      <c r="A675" s="190">
        <v>809677</v>
      </c>
      <c r="B675" s="190" t="s">
        <v>257</v>
      </c>
      <c r="J675" s="190" t="s">
        <v>134</v>
      </c>
      <c r="K675" s="190" t="s">
        <v>134</v>
      </c>
      <c r="R675" s="190" t="s">
        <v>135</v>
      </c>
      <c r="AA675" s="190" t="s">
        <v>134</v>
      </c>
      <c r="AC675" s="190" t="s">
        <v>135</v>
      </c>
      <c r="AD675" s="190" t="s">
        <v>135</v>
      </c>
      <c r="AG675" s="190" t="s">
        <v>135</v>
      </c>
      <c r="AH675" s="190" t="s">
        <v>136</v>
      </c>
      <c r="AI675" s="190" t="s">
        <v>134</v>
      </c>
      <c r="AJ675" s="190" t="s">
        <v>135</v>
      </c>
      <c r="AL675" s="190" t="s">
        <v>135</v>
      </c>
    </row>
    <row r="676" spans="1:38" x14ac:dyDescent="0.2">
      <c r="A676" s="190">
        <v>809707</v>
      </c>
      <c r="B676" s="190" t="s">
        <v>257</v>
      </c>
      <c r="E676" s="190" t="s">
        <v>136</v>
      </c>
      <c r="J676" s="190" t="s">
        <v>134</v>
      </c>
      <c r="O676" s="190" t="s">
        <v>136</v>
      </c>
      <c r="AA676" s="190" t="s">
        <v>136</v>
      </c>
      <c r="AB676" s="190" t="s">
        <v>134</v>
      </c>
      <c r="AC676" s="190" t="s">
        <v>135</v>
      </c>
      <c r="AH676" s="190" t="s">
        <v>135</v>
      </c>
      <c r="AI676" s="190" t="s">
        <v>135</v>
      </c>
      <c r="AJ676" s="190" t="s">
        <v>135</v>
      </c>
      <c r="AK676" s="190" t="s">
        <v>135</v>
      </c>
      <c r="AL676" s="190" t="s">
        <v>135</v>
      </c>
    </row>
    <row r="677" spans="1:38" x14ac:dyDescent="0.2">
      <c r="A677" s="190">
        <v>809712</v>
      </c>
      <c r="B677" s="190" t="s">
        <v>257</v>
      </c>
      <c r="D677" s="190" t="s">
        <v>134</v>
      </c>
      <c r="O677" s="190" t="s">
        <v>135</v>
      </c>
      <c r="R677" s="190" t="s">
        <v>136</v>
      </c>
      <c r="Z677" s="190" t="s">
        <v>136</v>
      </c>
      <c r="AA677" s="190" t="s">
        <v>135</v>
      </c>
      <c r="AB677" s="190" t="s">
        <v>135</v>
      </c>
      <c r="AC677" s="190" t="s">
        <v>135</v>
      </c>
      <c r="AF677" s="190" t="s">
        <v>135</v>
      </c>
      <c r="AG677" s="190" t="s">
        <v>135</v>
      </c>
      <c r="AH677" s="190" t="s">
        <v>135</v>
      </c>
      <c r="AI677" s="190" t="s">
        <v>135</v>
      </c>
      <c r="AJ677" s="190" t="s">
        <v>135</v>
      </c>
      <c r="AK677" s="190" t="s">
        <v>135</v>
      </c>
      <c r="AL677" s="190" t="s">
        <v>135</v>
      </c>
    </row>
    <row r="678" spans="1:38" x14ac:dyDescent="0.2">
      <c r="A678" s="190">
        <v>809717</v>
      </c>
      <c r="B678" s="190" t="s">
        <v>257</v>
      </c>
      <c r="N678" s="190" t="s">
        <v>134</v>
      </c>
      <c r="O678" s="190" t="s">
        <v>136</v>
      </c>
      <c r="V678" s="190" t="s">
        <v>134</v>
      </c>
      <c r="AA678" s="190" t="s">
        <v>136</v>
      </c>
      <c r="AB678" s="190" t="s">
        <v>135</v>
      </c>
      <c r="AC678" s="190" t="s">
        <v>135</v>
      </c>
      <c r="AD678" s="190" t="s">
        <v>136</v>
      </c>
      <c r="AE678" s="190" t="s">
        <v>135</v>
      </c>
      <c r="AF678" s="190" t="s">
        <v>135</v>
      </c>
      <c r="AG678" s="190" t="s">
        <v>135</v>
      </c>
      <c r="AH678" s="190" t="s">
        <v>135</v>
      </c>
      <c r="AI678" s="190" t="s">
        <v>135</v>
      </c>
      <c r="AJ678" s="190" t="s">
        <v>135</v>
      </c>
      <c r="AK678" s="190" t="s">
        <v>135</v>
      </c>
      <c r="AL678" s="190" t="s">
        <v>135</v>
      </c>
    </row>
    <row r="679" spans="1:38" x14ac:dyDescent="0.2">
      <c r="A679" s="190">
        <v>809726</v>
      </c>
      <c r="B679" s="190" t="s">
        <v>257</v>
      </c>
      <c r="O679" s="190" t="s">
        <v>136</v>
      </c>
      <c r="V679" s="190" t="s">
        <v>134</v>
      </c>
      <c r="AE679" s="190" t="s">
        <v>134</v>
      </c>
      <c r="AG679" s="190" t="s">
        <v>136</v>
      </c>
      <c r="AI679" s="190" t="s">
        <v>136</v>
      </c>
      <c r="AK679" s="190" t="s">
        <v>136</v>
      </c>
      <c r="AL679" s="190" t="s">
        <v>136</v>
      </c>
    </row>
    <row r="680" spans="1:38" x14ac:dyDescent="0.2">
      <c r="A680" s="190">
        <v>809739</v>
      </c>
      <c r="B680" s="190" t="s">
        <v>257</v>
      </c>
      <c r="O680" s="190" t="s">
        <v>135</v>
      </c>
      <c r="X680" s="190" t="s">
        <v>134</v>
      </c>
      <c r="Y680" s="190" t="s">
        <v>136</v>
      </c>
      <c r="AA680" s="190" t="s">
        <v>134</v>
      </c>
      <c r="AB680" s="190" t="s">
        <v>134</v>
      </c>
      <c r="AD680" s="190" t="s">
        <v>136</v>
      </c>
      <c r="AF680" s="190" t="s">
        <v>134</v>
      </c>
      <c r="AG680" s="190" t="s">
        <v>136</v>
      </c>
      <c r="AI680" s="190" t="s">
        <v>136</v>
      </c>
      <c r="AJ680" s="190" t="s">
        <v>134</v>
      </c>
      <c r="AK680" s="190" t="s">
        <v>135</v>
      </c>
      <c r="AL680" s="190" t="s">
        <v>135</v>
      </c>
    </row>
    <row r="681" spans="1:38" x14ac:dyDescent="0.2">
      <c r="A681" s="190">
        <v>809746</v>
      </c>
      <c r="B681" s="190" t="s">
        <v>257</v>
      </c>
      <c r="O681" s="190" t="s">
        <v>136</v>
      </c>
      <c r="V681" s="190" t="s">
        <v>136</v>
      </c>
      <c r="AA681" s="190" t="s">
        <v>135</v>
      </c>
      <c r="AB681" s="190" t="s">
        <v>135</v>
      </c>
      <c r="AC681" s="190" t="s">
        <v>136</v>
      </c>
      <c r="AD681" s="190" t="s">
        <v>135</v>
      </c>
      <c r="AE681" s="190" t="s">
        <v>135</v>
      </c>
      <c r="AF681" s="190" t="s">
        <v>136</v>
      </c>
      <c r="AG681" s="190" t="s">
        <v>135</v>
      </c>
      <c r="AH681" s="190" t="s">
        <v>135</v>
      </c>
      <c r="AI681" s="190" t="s">
        <v>135</v>
      </c>
      <c r="AJ681" s="190" t="s">
        <v>135</v>
      </c>
      <c r="AK681" s="190" t="s">
        <v>135</v>
      </c>
      <c r="AL681" s="190" t="s">
        <v>135</v>
      </c>
    </row>
    <row r="682" spans="1:38" x14ac:dyDescent="0.2">
      <c r="A682" s="190">
        <v>809759</v>
      </c>
      <c r="B682" s="190" t="s">
        <v>257</v>
      </c>
      <c r="K682" s="190" t="s">
        <v>134</v>
      </c>
      <c r="R682" s="190" t="s">
        <v>134</v>
      </c>
      <c r="AA682" s="190" t="s">
        <v>134</v>
      </c>
      <c r="AB682" s="190" t="s">
        <v>134</v>
      </c>
      <c r="AC682" s="190" t="s">
        <v>134</v>
      </c>
      <c r="AD682" s="190" t="s">
        <v>134</v>
      </c>
      <c r="AE682" s="190" t="s">
        <v>134</v>
      </c>
      <c r="AG682" s="190" t="s">
        <v>136</v>
      </c>
      <c r="AI682" s="190" t="s">
        <v>136</v>
      </c>
      <c r="AJ682" s="190" t="s">
        <v>136</v>
      </c>
      <c r="AK682" s="190" t="s">
        <v>135</v>
      </c>
    </row>
    <row r="683" spans="1:38" x14ac:dyDescent="0.2">
      <c r="A683" s="190">
        <v>809765</v>
      </c>
      <c r="B683" s="190" t="s">
        <v>257</v>
      </c>
      <c r="N683" s="190" t="s">
        <v>134</v>
      </c>
      <c r="O683" s="190" t="s">
        <v>135</v>
      </c>
      <c r="Z683" s="190" t="s">
        <v>136</v>
      </c>
      <c r="AH683" s="190" t="s">
        <v>136</v>
      </c>
      <c r="AJ683" s="190" t="s">
        <v>134</v>
      </c>
      <c r="AK683" s="190" t="s">
        <v>135</v>
      </c>
    </row>
    <row r="684" spans="1:38" x14ac:dyDescent="0.2">
      <c r="A684" s="190">
        <v>809777</v>
      </c>
      <c r="B684" s="190" t="s">
        <v>257</v>
      </c>
      <c r="O684" s="190" t="s">
        <v>136</v>
      </c>
      <c r="V684" s="190" t="s">
        <v>134</v>
      </c>
      <c r="AG684" s="190" t="s">
        <v>136</v>
      </c>
      <c r="AH684" s="190" t="s">
        <v>134</v>
      </c>
      <c r="AI684" s="190" t="s">
        <v>134</v>
      </c>
      <c r="AK684" s="190" t="s">
        <v>135</v>
      </c>
    </row>
    <row r="685" spans="1:38" x14ac:dyDescent="0.2">
      <c r="A685" s="190">
        <v>809802</v>
      </c>
      <c r="B685" s="190" t="s">
        <v>257</v>
      </c>
      <c r="N685" s="190" t="s">
        <v>134</v>
      </c>
      <c r="O685" s="190" t="s">
        <v>136</v>
      </c>
      <c r="Z685" s="190" t="s">
        <v>135</v>
      </c>
      <c r="AB685" s="190" t="s">
        <v>136</v>
      </c>
      <c r="AE685" s="190" t="s">
        <v>134</v>
      </c>
      <c r="AG685" s="190" t="s">
        <v>135</v>
      </c>
      <c r="AH685" s="190" t="s">
        <v>135</v>
      </c>
      <c r="AI685" s="190" t="s">
        <v>135</v>
      </c>
      <c r="AJ685" s="190" t="s">
        <v>135</v>
      </c>
      <c r="AK685" s="190" t="s">
        <v>135</v>
      </c>
      <c r="AL685" s="190" t="s">
        <v>135</v>
      </c>
    </row>
    <row r="686" spans="1:38" x14ac:dyDescent="0.2">
      <c r="A686" s="190">
        <v>809816</v>
      </c>
      <c r="B686" s="190" t="s">
        <v>257</v>
      </c>
      <c r="O686" s="190" t="s">
        <v>135</v>
      </c>
      <c r="R686" s="190" t="s">
        <v>134</v>
      </c>
      <c r="W686" s="190" t="s">
        <v>135</v>
      </c>
      <c r="AC686" s="190" t="s">
        <v>135</v>
      </c>
      <c r="AF686" s="190" t="s">
        <v>136</v>
      </c>
      <c r="AG686" s="190" t="s">
        <v>136</v>
      </c>
      <c r="AH686" s="190" t="s">
        <v>135</v>
      </c>
    </row>
    <row r="687" spans="1:38" x14ac:dyDescent="0.2">
      <c r="A687" s="190">
        <v>809817</v>
      </c>
      <c r="B687" s="190" t="s">
        <v>257</v>
      </c>
      <c r="O687" s="190" t="s">
        <v>135</v>
      </c>
      <c r="V687" s="190" t="s">
        <v>134</v>
      </c>
      <c r="Z687" s="190" t="s">
        <v>135</v>
      </c>
      <c r="AD687" s="190" t="s">
        <v>136</v>
      </c>
      <c r="AE687" s="190" t="s">
        <v>134</v>
      </c>
      <c r="AH687" s="190" t="s">
        <v>135</v>
      </c>
      <c r="AI687" s="190" t="s">
        <v>135</v>
      </c>
      <c r="AJ687" s="190" t="s">
        <v>135</v>
      </c>
      <c r="AK687" s="190" t="s">
        <v>135</v>
      </c>
      <c r="AL687" s="190" t="s">
        <v>135</v>
      </c>
    </row>
    <row r="688" spans="1:38" x14ac:dyDescent="0.2">
      <c r="A688" s="190">
        <v>809834</v>
      </c>
      <c r="B688" s="190" t="s">
        <v>257</v>
      </c>
      <c r="O688" s="190" t="s">
        <v>135</v>
      </c>
      <c r="Z688" s="190" t="s">
        <v>135</v>
      </c>
      <c r="AA688" s="190" t="s">
        <v>136</v>
      </c>
      <c r="AB688" s="190" t="s">
        <v>136</v>
      </c>
      <c r="AD688" s="190" t="s">
        <v>136</v>
      </c>
      <c r="AF688" s="190" t="s">
        <v>135</v>
      </c>
      <c r="AG688" s="190" t="s">
        <v>135</v>
      </c>
      <c r="AH688" s="190" t="s">
        <v>135</v>
      </c>
      <c r="AJ688" s="190" t="s">
        <v>135</v>
      </c>
      <c r="AK688" s="190" t="s">
        <v>135</v>
      </c>
      <c r="AL688" s="190" t="s">
        <v>135</v>
      </c>
    </row>
    <row r="689" spans="1:38" x14ac:dyDescent="0.2">
      <c r="A689" s="190">
        <v>809845</v>
      </c>
      <c r="B689" s="190" t="s">
        <v>257</v>
      </c>
      <c r="M689" s="190" t="s">
        <v>134</v>
      </c>
      <c r="R689" s="190" t="s">
        <v>134</v>
      </c>
      <c r="AC689" s="190" t="s">
        <v>134</v>
      </c>
      <c r="AD689" s="190" t="s">
        <v>134</v>
      </c>
      <c r="AE689" s="190" t="s">
        <v>134</v>
      </c>
      <c r="AH689" s="190" t="s">
        <v>135</v>
      </c>
      <c r="AI689" s="190" t="s">
        <v>134</v>
      </c>
      <c r="AJ689" s="190" t="s">
        <v>136</v>
      </c>
      <c r="AK689" s="190" t="s">
        <v>135</v>
      </c>
    </row>
    <row r="690" spans="1:38" x14ac:dyDescent="0.2">
      <c r="A690" s="190">
        <v>809846</v>
      </c>
      <c r="B690" s="190" t="s">
        <v>257</v>
      </c>
      <c r="U690" s="190" t="s">
        <v>136</v>
      </c>
      <c r="AG690" s="190" t="s">
        <v>135</v>
      </c>
      <c r="AH690" s="190" t="s">
        <v>135</v>
      </c>
      <c r="AI690" s="190" t="s">
        <v>135</v>
      </c>
      <c r="AJ690" s="190" t="s">
        <v>135</v>
      </c>
      <c r="AK690" s="190" t="s">
        <v>135</v>
      </c>
      <c r="AL690" s="190" t="s">
        <v>135</v>
      </c>
    </row>
    <row r="691" spans="1:38" x14ac:dyDescent="0.2">
      <c r="A691" s="190">
        <v>809851</v>
      </c>
      <c r="B691" s="190" t="s">
        <v>257</v>
      </c>
      <c r="O691" s="190" t="s">
        <v>135</v>
      </c>
      <c r="Y691" s="190" t="s">
        <v>135</v>
      </c>
      <c r="AA691" s="190" t="s">
        <v>134</v>
      </c>
      <c r="AD691" s="190" t="s">
        <v>135</v>
      </c>
      <c r="AH691" s="190" t="s">
        <v>136</v>
      </c>
      <c r="AI691" s="190" t="s">
        <v>135</v>
      </c>
      <c r="AJ691" s="190" t="s">
        <v>136</v>
      </c>
      <c r="AK691" s="190" t="s">
        <v>135</v>
      </c>
      <c r="AL691" s="190" t="s">
        <v>135</v>
      </c>
    </row>
    <row r="692" spans="1:38" x14ac:dyDescent="0.2">
      <c r="A692" s="190">
        <v>809886</v>
      </c>
      <c r="B692" s="190" t="s">
        <v>257</v>
      </c>
      <c r="O692" s="190" t="s">
        <v>136</v>
      </c>
      <c r="Y692" s="190" t="s">
        <v>134</v>
      </c>
      <c r="AD692" s="190" t="s">
        <v>136</v>
      </c>
      <c r="AE692" s="190" t="s">
        <v>136</v>
      </c>
      <c r="AG692" s="190" t="s">
        <v>136</v>
      </c>
      <c r="AH692" s="190" t="s">
        <v>136</v>
      </c>
      <c r="AI692" s="190" t="s">
        <v>136</v>
      </c>
      <c r="AJ692" s="190" t="s">
        <v>135</v>
      </c>
      <c r="AK692" s="190" t="s">
        <v>136</v>
      </c>
      <c r="AL692" s="190" t="s">
        <v>135</v>
      </c>
    </row>
    <row r="693" spans="1:38" x14ac:dyDescent="0.2">
      <c r="A693" s="190">
        <v>809898</v>
      </c>
      <c r="B693" s="190" t="s">
        <v>257</v>
      </c>
      <c r="O693" s="190" t="s">
        <v>136</v>
      </c>
      <c r="V693" s="190" t="s">
        <v>134</v>
      </c>
      <c r="X693" s="190" t="s">
        <v>134</v>
      </c>
      <c r="Y693" s="190" t="s">
        <v>134</v>
      </c>
      <c r="AA693" s="190" t="s">
        <v>136</v>
      </c>
      <c r="AB693" s="190" t="s">
        <v>136</v>
      </c>
      <c r="AC693" s="190" t="s">
        <v>136</v>
      </c>
      <c r="AD693" s="190" t="s">
        <v>135</v>
      </c>
      <c r="AE693" s="190" t="s">
        <v>136</v>
      </c>
      <c r="AF693" s="190" t="s">
        <v>135</v>
      </c>
      <c r="AG693" s="190" t="s">
        <v>135</v>
      </c>
      <c r="AH693" s="190" t="s">
        <v>135</v>
      </c>
      <c r="AI693" s="190" t="s">
        <v>135</v>
      </c>
      <c r="AJ693" s="190" t="s">
        <v>135</v>
      </c>
      <c r="AK693" s="190" t="s">
        <v>135</v>
      </c>
      <c r="AL693" s="190" t="s">
        <v>135</v>
      </c>
    </row>
    <row r="694" spans="1:38" x14ac:dyDescent="0.2">
      <c r="A694" s="190">
        <v>809917</v>
      </c>
      <c r="B694" s="190" t="s">
        <v>257</v>
      </c>
      <c r="N694" s="190" t="s">
        <v>136</v>
      </c>
      <c r="O694" s="190" t="s">
        <v>136</v>
      </c>
      <c r="Z694" s="190" t="s">
        <v>136</v>
      </c>
      <c r="AA694" s="190" t="s">
        <v>135</v>
      </c>
      <c r="AB694" s="190" t="s">
        <v>136</v>
      </c>
      <c r="AC694" s="190" t="s">
        <v>136</v>
      </c>
      <c r="AD694" s="190" t="s">
        <v>136</v>
      </c>
      <c r="AE694" s="190" t="s">
        <v>136</v>
      </c>
      <c r="AF694" s="190" t="s">
        <v>136</v>
      </c>
      <c r="AG694" s="190" t="s">
        <v>135</v>
      </c>
      <c r="AH694" s="190" t="s">
        <v>135</v>
      </c>
      <c r="AI694" s="190" t="s">
        <v>135</v>
      </c>
      <c r="AJ694" s="190" t="s">
        <v>135</v>
      </c>
      <c r="AK694" s="190" t="s">
        <v>135</v>
      </c>
      <c r="AL694" s="190" t="s">
        <v>135</v>
      </c>
    </row>
    <row r="695" spans="1:38" x14ac:dyDescent="0.2">
      <c r="A695" s="190">
        <v>809926</v>
      </c>
      <c r="B695" s="190" t="s">
        <v>257</v>
      </c>
      <c r="T695" s="190" t="s">
        <v>134</v>
      </c>
      <c r="V695" s="190" t="s">
        <v>136</v>
      </c>
      <c r="AC695" s="190" t="s">
        <v>134</v>
      </c>
      <c r="AE695" s="190" t="s">
        <v>134</v>
      </c>
      <c r="AH695" s="190" t="s">
        <v>136</v>
      </c>
      <c r="AJ695" s="190" t="s">
        <v>136</v>
      </c>
    </row>
    <row r="696" spans="1:38" x14ac:dyDescent="0.2">
      <c r="A696" s="190">
        <v>809951</v>
      </c>
      <c r="B696" s="190" t="s">
        <v>257</v>
      </c>
      <c r="K696" s="190" t="s">
        <v>134</v>
      </c>
      <c r="O696" s="190" t="s">
        <v>136</v>
      </c>
      <c r="R696" s="190" t="s">
        <v>136</v>
      </c>
      <c r="AB696" s="190" t="s">
        <v>134</v>
      </c>
      <c r="AD696" s="190" t="s">
        <v>134</v>
      </c>
      <c r="AF696" s="190" t="s">
        <v>134</v>
      </c>
      <c r="AH696" s="190" t="s">
        <v>136</v>
      </c>
      <c r="AI696" s="190" t="s">
        <v>136</v>
      </c>
      <c r="AJ696" s="190" t="s">
        <v>136</v>
      </c>
      <c r="AK696" s="190" t="s">
        <v>136</v>
      </c>
      <c r="AL696" s="190" t="s">
        <v>136</v>
      </c>
    </row>
    <row r="697" spans="1:38" x14ac:dyDescent="0.2">
      <c r="A697" s="190">
        <v>809958</v>
      </c>
      <c r="B697" s="190" t="s">
        <v>257</v>
      </c>
      <c r="L697" s="190" t="s">
        <v>134</v>
      </c>
      <c r="Y697" s="190" t="s">
        <v>136</v>
      </c>
      <c r="AA697" s="190" t="s">
        <v>136</v>
      </c>
      <c r="AC697" s="190" t="s">
        <v>136</v>
      </c>
      <c r="AD697" s="190" t="s">
        <v>135</v>
      </c>
      <c r="AE697" s="190" t="s">
        <v>135</v>
      </c>
      <c r="AG697" s="190" t="s">
        <v>136</v>
      </c>
      <c r="AH697" s="190" t="s">
        <v>136</v>
      </c>
      <c r="AI697" s="190" t="s">
        <v>135</v>
      </c>
      <c r="AJ697" s="190" t="s">
        <v>135</v>
      </c>
      <c r="AK697" s="190" t="s">
        <v>135</v>
      </c>
      <c r="AL697" s="190" t="s">
        <v>136</v>
      </c>
    </row>
    <row r="698" spans="1:38" x14ac:dyDescent="0.2">
      <c r="A698" s="190">
        <v>810051</v>
      </c>
      <c r="B698" s="190" t="s">
        <v>257</v>
      </c>
      <c r="O698" s="190" t="s">
        <v>134</v>
      </c>
      <c r="V698" s="190" t="s">
        <v>134</v>
      </c>
      <c r="X698" s="190" t="s">
        <v>134</v>
      </c>
      <c r="AB698" s="190" t="s">
        <v>135</v>
      </c>
      <c r="AC698" s="190" t="s">
        <v>135</v>
      </c>
      <c r="AD698" s="190" t="s">
        <v>135</v>
      </c>
      <c r="AE698" s="190" t="s">
        <v>135</v>
      </c>
      <c r="AF698" s="190" t="s">
        <v>136</v>
      </c>
      <c r="AG698" s="190" t="s">
        <v>135</v>
      </c>
      <c r="AH698" s="190" t="s">
        <v>135</v>
      </c>
      <c r="AI698" s="190" t="s">
        <v>135</v>
      </c>
      <c r="AJ698" s="190" t="s">
        <v>135</v>
      </c>
      <c r="AK698" s="190" t="s">
        <v>135</v>
      </c>
      <c r="AL698" s="190" t="s">
        <v>135</v>
      </c>
    </row>
    <row r="699" spans="1:38" x14ac:dyDescent="0.2">
      <c r="A699" s="190">
        <v>810063</v>
      </c>
      <c r="B699" s="190" t="s">
        <v>257</v>
      </c>
      <c r="L699" s="190" t="s">
        <v>135</v>
      </c>
      <c r="O699" s="190" t="s">
        <v>134</v>
      </c>
      <c r="S699" s="190" t="s">
        <v>135</v>
      </c>
      <c r="V699" s="190" t="s">
        <v>134</v>
      </c>
      <c r="AA699" s="190" t="s">
        <v>135</v>
      </c>
      <c r="AB699" s="190" t="s">
        <v>136</v>
      </c>
      <c r="AD699" s="190" t="s">
        <v>135</v>
      </c>
      <c r="AE699" s="190" t="s">
        <v>135</v>
      </c>
      <c r="AF699" s="190" t="s">
        <v>136</v>
      </c>
      <c r="AG699" s="190" t="s">
        <v>135</v>
      </c>
      <c r="AH699" s="190" t="s">
        <v>135</v>
      </c>
      <c r="AI699" s="190" t="s">
        <v>136</v>
      </c>
      <c r="AJ699" s="190" t="s">
        <v>135</v>
      </c>
      <c r="AK699" s="190" t="s">
        <v>135</v>
      </c>
      <c r="AL699" s="190" t="s">
        <v>135</v>
      </c>
    </row>
    <row r="700" spans="1:38" x14ac:dyDescent="0.2">
      <c r="A700" s="190">
        <v>810067</v>
      </c>
      <c r="B700" s="190" t="s">
        <v>257</v>
      </c>
      <c r="N700" s="190" t="s">
        <v>134</v>
      </c>
      <c r="O700" s="190" t="s">
        <v>136</v>
      </c>
      <c r="Y700" s="190" t="s">
        <v>135</v>
      </c>
      <c r="AA700" s="190" t="s">
        <v>136</v>
      </c>
      <c r="AB700" s="190" t="s">
        <v>136</v>
      </c>
      <c r="AD700" s="190" t="s">
        <v>136</v>
      </c>
      <c r="AE700" s="190" t="s">
        <v>135</v>
      </c>
      <c r="AF700" s="190" t="s">
        <v>136</v>
      </c>
      <c r="AG700" s="190" t="s">
        <v>136</v>
      </c>
      <c r="AH700" s="190" t="s">
        <v>136</v>
      </c>
      <c r="AI700" s="190" t="s">
        <v>135</v>
      </c>
      <c r="AJ700" s="190" t="s">
        <v>135</v>
      </c>
      <c r="AK700" s="190" t="s">
        <v>135</v>
      </c>
      <c r="AL700" s="190" t="s">
        <v>135</v>
      </c>
    </row>
    <row r="701" spans="1:38" x14ac:dyDescent="0.2">
      <c r="A701" s="190">
        <v>810071</v>
      </c>
      <c r="B701" s="190" t="s">
        <v>257</v>
      </c>
      <c r="K701" s="190" t="s">
        <v>134</v>
      </c>
      <c r="V701" s="190" t="s">
        <v>134</v>
      </c>
      <c r="AA701" s="190" t="s">
        <v>134</v>
      </c>
      <c r="AB701" s="190" t="s">
        <v>134</v>
      </c>
      <c r="AC701" s="190" t="s">
        <v>134</v>
      </c>
      <c r="AD701" s="190" t="s">
        <v>134</v>
      </c>
      <c r="AE701" s="190" t="s">
        <v>134</v>
      </c>
      <c r="AG701" s="190" t="s">
        <v>135</v>
      </c>
      <c r="AH701" s="190" t="s">
        <v>136</v>
      </c>
      <c r="AI701" s="190" t="s">
        <v>136</v>
      </c>
      <c r="AJ701" s="190" t="s">
        <v>136</v>
      </c>
      <c r="AK701" s="190" t="s">
        <v>135</v>
      </c>
      <c r="AL701" s="190" t="s">
        <v>135</v>
      </c>
    </row>
    <row r="702" spans="1:38" x14ac:dyDescent="0.2">
      <c r="A702" s="190">
        <v>810078</v>
      </c>
      <c r="B702" s="190" t="s">
        <v>257</v>
      </c>
      <c r="O702" s="190" t="s">
        <v>136</v>
      </c>
      <c r="R702" s="190" t="s">
        <v>134</v>
      </c>
      <c r="V702" s="190" t="s">
        <v>136</v>
      </c>
      <c r="W702" s="190" t="s">
        <v>136</v>
      </c>
      <c r="AB702" s="190" t="s">
        <v>136</v>
      </c>
      <c r="AC702" s="190" t="s">
        <v>135</v>
      </c>
      <c r="AD702" s="190" t="s">
        <v>136</v>
      </c>
      <c r="AE702" s="190" t="s">
        <v>136</v>
      </c>
      <c r="AF702" s="190" t="s">
        <v>135</v>
      </c>
      <c r="AG702" s="190" t="s">
        <v>135</v>
      </c>
      <c r="AH702" s="190" t="s">
        <v>135</v>
      </c>
      <c r="AI702" s="190" t="s">
        <v>135</v>
      </c>
      <c r="AJ702" s="190" t="s">
        <v>135</v>
      </c>
      <c r="AK702" s="190" t="s">
        <v>135</v>
      </c>
      <c r="AL702" s="190" t="s">
        <v>135</v>
      </c>
    </row>
    <row r="703" spans="1:38" x14ac:dyDescent="0.2">
      <c r="A703" s="190">
        <v>810098</v>
      </c>
      <c r="B703" s="190" t="s">
        <v>257</v>
      </c>
      <c r="O703" s="190" t="s">
        <v>134</v>
      </c>
      <c r="X703" s="190" t="s">
        <v>134</v>
      </c>
      <c r="AB703" s="190" t="s">
        <v>136</v>
      </c>
      <c r="AD703" s="190" t="s">
        <v>136</v>
      </c>
      <c r="AF703" s="190" t="s">
        <v>136</v>
      </c>
      <c r="AG703" s="190" t="s">
        <v>136</v>
      </c>
      <c r="AI703" s="190" t="s">
        <v>136</v>
      </c>
      <c r="AJ703" s="190" t="s">
        <v>136</v>
      </c>
      <c r="AL703" s="190" t="s">
        <v>136</v>
      </c>
    </row>
    <row r="704" spans="1:38" x14ac:dyDescent="0.2">
      <c r="A704" s="190">
        <v>810101</v>
      </c>
      <c r="B704" s="190" t="s">
        <v>257</v>
      </c>
      <c r="N704" s="190" t="s">
        <v>134</v>
      </c>
      <c r="O704" s="190" t="s">
        <v>136</v>
      </c>
      <c r="V704" s="190" t="s">
        <v>134</v>
      </c>
      <c r="AA704" s="190" t="s">
        <v>134</v>
      </c>
      <c r="AB704" s="190" t="s">
        <v>134</v>
      </c>
      <c r="AC704" s="190" t="s">
        <v>134</v>
      </c>
      <c r="AD704" s="190" t="s">
        <v>134</v>
      </c>
      <c r="AE704" s="190" t="s">
        <v>134</v>
      </c>
      <c r="AF704" s="190" t="s">
        <v>134</v>
      </c>
      <c r="AG704" s="190" t="s">
        <v>135</v>
      </c>
      <c r="AH704" s="190" t="s">
        <v>135</v>
      </c>
      <c r="AI704" s="190" t="s">
        <v>135</v>
      </c>
      <c r="AJ704" s="190" t="s">
        <v>135</v>
      </c>
      <c r="AK704" s="190" t="s">
        <v>135</v>
      </c>
      <c r="AL704" s="190" t="s">
        <v>135</v>
      </c>
    </row>
    <row r="705" spans="1:38" x14ac:dyDescent="0.2">
      <c r="A705" s="190">
        <v>810126</v>
      </c>
      <c r="B705" s="190" t="s">
        <v>257</v>
      </c>
      <c r="L705" s="190" t="s">
        <v>136</v>
      </c>
      <c r="N705" s="190" t="s">
        <v>134</v>
      </c>
      <c r="O705" s="190" t="s">
        <v>136</v>
      </c>
      <c r="AB705" s="190" t="s">
        <v>135</v>
      </c>
      <c r="AD705" s="190" t="s">
        <v>135</v>
      </c>
      <c r="AE705" s="190" t="s">
        <v>135</v>
      </c>
      <c r="AF705" s="190" t="s">
        <v>135</v>
      </c>
      <c r="AG705" s="190" t="s">
        <v>135</v>
      </c>
      <c r="AI705" s="190" t="s">
        <v>135</v>
      </c>
      <c r="AJ705" s="190" t="s">
        <v>136</v>
      </c>
      <c r="AK705" s="190" t="s">
        <v>135</v>
      </c>
      <c r="AL705" s="190" t="s">
        <v>135</v>
      </c>
    </row>
    <row r="706" spans="1:38" x14ac:dyDescent="0.2">
      <c r="A706" s="190">
        <v>810132</v>
      </c>
      <c r="B706" s="190" t="s">
        <v>257</v>
      </c>
      <c r="I706" s="190" t="s">
        <v>134</v>
      </c>
      <c r="O706" s="190" t="s">
        <v>136</v>
      </c>
      <c r="T706" s="190" t="s">
        <v>134</v>
      </c>
      <c r="AA706" s="190" t="s">
        <v>136</v>
      </c>
      <c r="AB706" s="190" t="s">
        <v>136</v>
      </c>
      <c r="AD706" s="190" t="s">
        <v>134</v>
      </c>
      <c r="AF706" s="190" t="s">
        <v>136</v>
      </c>
      <c r="AG706" s="190" t="s">
        <v>134</v>
      </c>
      <c r="AH706" s="190" t="s">
        <v>134</v>
      </c>
      <c r="AI706" s="190" t="s">
        <v>134</v>
      </c>
      <c r="AJ706" s="190" t="s">
        <v>134</v>
      </c>
      <c r="AK706" s="190" t="s">
        <v>136</v>
      </c>
      <c r="AL706" s="190" t="s">
        <v>136</v>
      </c>
    </row>
    <row r="707" spans="1:38" x14ac:dyDescent="0.2">
      <c r="A707" s="190">
        <v>810147</v>
      </c>
      <c r="B707" s="190" t="s">
        <v>257</v>
      </c>
      <c r="O707" s="190" t="s">
        <v>135</v>
      </c>
      <c r="P707" s="190" t="s">
        <v>134</v>
      </c>
      <c r="V707" s="190" t="s">
        <v>136</v>
      </c>
      <c r="Z707" s="190" t="s">
        <v>135</v>
      </c>
      <c r="AA707" s="190" t="s">
        <v>135</v>
      </c>
      <c r="AB707" s="190" t="s">
        <v>135</v>
      </c>
      <c r="AC707" s="190" t="s">
        <v>135</v>
      </c>
      <c r="AD707" s="190" t="s">
        <v>136</v>
      </c>
      <c r="AE707" s="190" t="s">
        <v>135</v>
      </c>
      <c r="AF707" s="190" t="s">
        <v>135</v>
      </c>
      <c r="AG707" s="190" t="s">
        <v>135</v>
      </c>
      <c r="AH707" s="190" t="s">
        <v>135</v>
      </c>
      <c r="AI707" s="190" t="s">
        <v>135</v>
      </c>
      <c r="AJ707" s="190" t="s">
        <v>135</v>
      </c>
      <c r="AK707" s="190" t="s">
        <v>135</v>
      </c>
      <c r="AL707" s="190" t="s">
        <v>135</v>
      </c>
    </row>
    <row r="708" spans="1:38" x14ac:dyDescent="0.2">
      <c r="A708" s="190">
        <v>810167</v>
      </c>
      <c r="B708" s="190" t="s">
        <v>257</v>
      </c>
      <c r="D708" s="190" t="s">
        <v>134</v>
      </c>
      <c r="O708" s="190" t="s">
        <v>136</v>
      </c>
      <c r="Y708" s="190" t="s">
        <v>136</v>
      </c>
      <c r="AA708" s="190" t="s">
        <v>136</v>
      </c>
      <c r="AB708" s="190" t="s">
        <v>134</v>
      </c>
      <c r="AC708" s="190" t="s">
        <v>136</v>
      </c>
      <c r="AD708" s="190" t="s">
        <v>136</v>
      </c>
      <c r="AE708" s="190" t="s">
        <v>135</v>
      </c>
      <c r="AF708" s="190" t="s">
        <v>134</v>
      </c>
      <c r="AG708" s="190" t="s">
        <v>135</v>
      </c>
      <c r="AH708" s="190" t="s">
        <v>135</v>
      </c>
      <c r="AI708" s="190" t="s">
        <v>135</v>
      </c>
      <c r="AJ708" s="190" t="s">
        <v>135</v>
      </c>
      <c r="AK708" s="190" t="s">
        <v>135</v>
      </c>
      <c r="AL708" s="190" t="s">
        <v>135</v>
      </c>
    </row>
    <row r="709" spans="1:38" x14ac:dyDescent="0.2">
      <c r="A709" s="190">
        <v>810205</v>
      </c>
      <c r="B709" s="190" t="s">
        <v>257</v>
      </c>
      <c r="J709" s="190" t="s">
        <v>136</v>
      </c>
      <c r="O709" s="190" t="s">
        <v>134</v>
      </c>
      <c r="P709" s="190" t="s">
        <v>134</v>
      </c>
      <c r="AC709" s="190" t="s">
        <v>136</v>
      </c>
      <c r="AD709" s="190" t="s">
        <v>136</v>
      </c>
      <c r="AE709" s="190" t="s">
        <v>136</v>
      </c>
      <c r="AG709" s="190" t="s">
        <v>135</v>
      </c>
      <c r="AH709" s="190" t="s">
        <v>135</v>
      </c>
      <c r="AI709" s="190" t="s">
        <v>135</v>
      </c>
      <c r="AJ709" s="190" t="s">
        <v>135</v>
      </c>
      <c r="AK709" s="190" t="s">
        <v>135</v>
      </c>
      <c r="AL709" s="190" t="s">
        <v>135</v>
      </c>
    </row>
    <row r="710" spans="1:38" x14ac:dyDescent="0.2">
      <c r="A710" s="190">
        <v>810213</v>
      </c>
      <c r="B710" s="190" t="s">
        <v>257</v>
      </c>
      <c r="O710" s="190" t="s">
        <v>135</v>
      </c>
      <c r="Q710" s="190" t="s">
        <v>134</v>
      </c>
      <c r="AH710" s="190" t="s">
        <v>136</v>
      </c>
      <c r="AI710" s="190" t="s">
        <v>134</v>
      </c>
      <c r="AK710" s="190" t="s">
        <v>134</v>
      </c>
    </row>
    <row r="711" spans="1:38" x14ac:dyDescent="0.2">
      <c r="A711" s="190">
        <v>810236</v>
      </c>
      <c r="B711" s="190" t="s">
        <v>257</v>
      </c>
      <c r="O711" s="190" t="s">
        <v>134</v>
      </c>
      <c r="Y711" s="190" t="s">
        <v>134</v>
      </c>
      <c r="AE711" s="190" t="s">
        <v>134</v>
      </c>
      <c r="AH711" s="190" t="s">
        <v>134</v>
      </c>
      <c r="AK711" s="190" t="s">
        <v>134</v>
      </c>
    </row>
    <row r="712" spans="1:38" x14ac:dyDescent="0.2">
      <c r="A712" s="190">
        <v>810243</v>
      </c>
      <c r="B712" s="190" t="s">
        <v>257</v>
      </c>
      <c r="M712" s="190" t="s">
        <v>136</v>
      </c>
      <c r="O712" s="190" t="s">
        <v>135</v>
      </c>
      <c r="Y712" s="190" t="s">
        <v>136</v>
      </c>
      <c r="AA712" s="190" t="s">
        <v>136</v>
      </c>
      <c r="AB712" s="190" t="s">
        <v>136</v>
      </c>
      <c r="AI712" s="190" t="s">
        <v>134</v>
      </c>
      <c r="AL712" s="190" t="s">
        <v>136</v>
      </c>
    </row>
    <row r="713" spans="1:38" x14ac:dyDescent="0.2">
      <c r="A713" s="190">
        <v>810272</v>
      </c>
      <c r="B713" s="190" t="s">
        <v>257</v>
      </c>
      <c r="J713" s="190" t="s">
        <v>134</v>
      </c>
      <c r="K713" s="190" t="s">
        <v>136</v>
      </c>
      <c r="O713" s="190" t="s">
        <v>135</v>
      </c>
      <c r="Y713" s="190" t="s">
        <v>136</v>
      </c>
      <c r="AC713" s="190" t="s">
        <v>136</v>
      </c>
      <c r="AD713" s="190" t="s">
        <v>136</v>
      </c>
      <c r="AE713" s="190" t="s">
        <v>136</v>
      </c>
      <c r="AG713" s="190" t="s">
        <v>136</v>
      </c>
      <c r="AH713" s="190" t="s">
        <v>135</v>
      </c>
      <c r="AI713" s="190" t="s">
        <v>136</v>
      </c>
      <c r="AJ713" s="190" t="s">
        <v>135</v>
      </c>
      <c r="AK713" s="190" t="s">
        <v>135</v>
      </c>
      <c r="AL713" s="190" t="s">
        <v>136</v>
      </c>
    </row>
    <row r="714" spans="1:38" x14ac:dyDescent="0.2">
      <c r="A714" s="190">
        <v>810301</v>
      </c>
      <c r="B714" s="190" t="s">
        <v>257</v>
      </c>
      <c r="Y714" s="190" t="s">
        <v>134</v>
      </c>
      <c r="Z714" s="190" t="s">
        <v>134</v>
      </c>
      <c r="AA714" s="190" t="s">
        <v>134</v>
      </c>
      <c r="AI714" s="190" t="s">
        <v>136</v>
      </c>
      <c r="AJ714" s="190" t="s">
        <v>136</v>
      </c>
      <c r="AK714" s="190" t="s">
        <v>135</v>
      </c>
    </row>
    <row r="715" spans="1:38" x14ac:dyDescent="0.2">
      <c r="A715" s="190">
        <v>810302</v>
      </c>
      <c r="B715" s="190" t="s">
        <v>257</v>
      </c>
      <c r="P715" s="190" t="s">
        <v>135</v>
      </c>
      <c r="X715" s="190" t="s">
        <v>134</v>
      </c>
      <c r="Z715" s="190" t="s">
        <v>135</v>
      </c>
      <c r="AA715" s="190" t="s">
        <v>136</v>
      </c>
      <c r="AB715" s="190" t="s">
        <v>136</v>
      </c>
      <c r="AD715" s="190" t="s">
        <v>136</v>
      </c>
      <c r="AE715" s="190" t="s">
        <v>136</v>
      </c>
      <c r="AF715" s="190" t="s">
        <v>135</v>
      </c>
      <c r="AG715" s="190" t="s">
        <v>135</v>
      </c>
      <c r="AH715" s="190" t="s">
        <v>135</v>
      </c>
      <c r="AI715" s="190" t="s">
        <v>135</v>
      </c>
      <c r="AJ715" s="190" t="s">
        <v>135</v>
      </c>
      <c r="AK715" s="190" t="s">
        <v>135</v>
      </c>
      <c r="AL715" s="190" t="s">
        <v>135</v>
      </c>
    </row>
    <row r="716" spans="1:38" x14ac:dyDescent="0.2">
      <c r="A716" s="190">
        <v>810305</v>
      </c>
      <c r="B716" s="190" t="s">
        <v>257</v>
      </c>
      <c r="N716" s="190" t="s">
        <v>134</v>
      </c>
      <c r="O716" s="190" t="s">
        <v>136</v>
      </c>
      <c r="Z716" s="190" t="s">
        <v>136</v>
      </c>
      <c r="AH716" s="190" t="s">
        <v>135</v>
      </c>
      <c r="AK716" s="190" t="s">
        <v>135</v>
      </c>
    </row>
    <row r="717" spans="1:38" x14ac:dyDescent="0.2">
      <c r="A717" s="190">
        <v>810308</v>
      </c>
      <c r="B717" s="190" t="s">
        <v>257</v>
      </c>
      <c r="O717" s="190" t="s">
        <v>136</v>
      </c>
      <c r="R717" s="190" t="s">
        <v>134</v>
      </c>
      <c r="Y717" s="190" t="s">
        <v>134</v>
      </c>
      <c r="Z717" s="190" t="s">
        <v>136</v>
      </c>
      <c r="AA717" s="190" t="s">
        <v>135</v>
      </c>
      <c r="AB717" s="190" t="s">
        <v>135</v>
      </c>
      <c r="AC717" s="190" t="s">
        <v>135</v>
      </c>
      <c r="AD717" s="190" t="s">
        <v>135</v>
      </c>
      <c r="AE717" s="190" t="s">
        <v>135</v>
      </c>
      <c r="AF717" s="190" t="s">
        <v>135</v>
      </c>
      <c r="AG717" s="190" t="s">
        <v>135</v>
      </c>
      <c r="AH717" s="190" t="s">
        <v>135</v>
      </c>
      <c r="AI717" s="190" t="s">
        <v>135</v>
      </c>
      <c r="AJ717" s="190" t="s">
        <v>135</v>
      </c>
      <c r="AK717" s="190" t="s">
        <v>135</v>
      </c>
      <c r="AL717" s="190" t="s">
        <v>135</v>
      </c>
    </row>
    <row r="718" spans="1:38" x14ac:dyDescent="0.2">
      <c r="A718" s="190">
        <v>810337</v>
      </c>
      <c r="B718" s="190" t="s">
        <v>257</v>
      </c>
      <c r="L718" s="190" t="s">
        <v>134</v>
      </c>
      <c r="O718" s="190" t="s">
        <v>134</v>
      </c>
      <c r="V718" s="190" t="s">
        <v>134</v>
      </c>
      <c r="Y718" s="190" t="s">
        <v>134</v>
      </c>
      <c r="AA718" s="190" t="s">
        <v>134</v>
      </c>
      <c r="AB718" s="190" t="s">
        <v>134</v>
      </c>
      <c r="AE718" s="190" t="s">
        <v>136</v>
      </c>
      <c r="AF718" s="190" t="s">
        <v>134</v>
      </c>
      <c r="AG718" s="190" t="s">
        <v>135</v>
      </c>
      <c r="AH718" s="190" t="s">
        <v>135</v>
      </c>
      <c r="AI718" s="190" t="s">
        <v>135</v>
      </c>
      <c r="AJ718" s="190" t="s">
        <v>135</v>
      </c>
      <c r="AK718" s="190" t="s">
        <v>135</v>
      </c>
      <c r="AL718" s="190" t="s">
        <v>135</v>
      </c>
    </row>
    <row r="719" spans="1:38" x14ac:dyDescent="0.2">
      <c r="A719" s="190">
        <v>810351</v>
      </c>
      <c r="B719" s="190" t="s">
        <v>257</v>
      </c>
      <c r="K719" s="190" t="s">
        <v>134</v>
      </c>
      <c r="O719" s="190" t="s">
        <v>135</v>
      </c>
      <c r="R719" s="190" t="s">
        <v>134</v>
      </c>
      <c r="V719" s="190" t="s">
        <v>134</v>
      </c>
      <c r="AA719" s="190" t="s">
        <v>136</v>
      </c>
      <c r="AB719" s="190" t="s">
        <v>136</v>
      </c>
      <c r="AC719" s="190" t="s">
        <v>135</v>
      </c>
      <c r="AD719" s="190" t="s">
        <v>136</v>
      </c>
      <c r="AE719" s="190" t="s">
        <v>136</v>
      </c>
      <c r="AF719" s="190" t="s">
        <v>136</v>
      </c>
      <c r="AG719" s="190" t="s">
        <v>135</v>
      </c>
      <c r="AH719" s="190" t="s">
        <v>135</v>
      </c>
      <c r="AI719" s="190" t="s">
        <v>135</v>
      </c>
      <c r="AJ719" s="190" t="s">
        <v>135</v>
      </c>
      <c r="AK719" s="190" t="s">
        <v>135</v>
      </c>
      <c r="AL719" s="190" t="s">
        <v>135</v>
      </c>
    </row>
    <row r="720" spans="1:38" x14ac:dyDescent="0.2">
      <c r="A720" s="190">
        <v>810363</v>
      </c>
      <c r="B720" s="190" t="s">
        <v>257</v>
      </c>
      <c r="I720" s="190" t="s">
        <v>134</v>
      </c>
      <c r="O720" s="190" t="s">
        <v>136</v>
      </c>
      <c r="X720" s="190" t="s">
        <v>136</v>
      </c>
      <c r="AA720" s="190" t="s">
        <v>135</v>
      </c>
      <c r="AB720" s="190" t="s">
        <v>135</v>
      </c>
      <c r="AC720" s="190" t="s">
        <v>135</v>
      </c>
      <c r="AD720" s="190" t="s">
        <v>135</v>
      </c>
      <c r="AE720" s="190" t="s">
        <v>135</v>
      </c>
      <c r="AF720" s="190" t="s">
        <v>135</v>
      </c>
      <c r="AG720" s="190" t="s">
        <v>135</v>
      </c>
      <c r="AH720" s="190" t="s">
        <v>135</v>
      </c>
      <c r="AI720" s="190" t="s">
        <v>135</v>
      </c>
      <c r="AJ720" s="190" t="s">
        <v>135</v>
      </c>
      <c r="AK720" s="190" t="s">
        <v>135</v>
      </c>
      <c r="AL720" s="190" t="s">
        <v>135</v>
      </c>
    </row>
    <row r="721" spans="1:38" x14ac:dyDescent="0.2">
      <c r="A721" s="190">
        <v>810390</v>
      </c>
      <c r="B721" s="190" t="s">
        <v>257</v>
      </c>
      <c r="AC721" s="190" t="s">
        <v>134</v>
      </c>
      <c r="AD721" s="190" t="s">
        <v>136</v>
      </c>
      <c r="AI721" s="190" t="s">
        <v>136</v>
      </c>
      <c r="AJ721" s="190" t="s">
        <v>136</v>
      </c>
      <c r="AK721" s="190" t="s">
        <v>136</v>
      </c>
      <c r="AL721" s="190" t="s">
        <v>136</v>
      </c>
    </row>
    <row r="722" spans="1:38" x14ac:dyDescent="0.2">
      <c r="A722" s="190">
        <v>810393</v>
      </c>
      <c r="B722" s="190" t="s">
        <v>257</v>
      </c>
      <c r="AA722" s="190" t="s">
        <v>136</v>
      </c>
      <c r="AC722" s="190" t="s">
        <v>134</v>
      </c>
      <c r="AG722" s="190" t="s">
        <v>136</v>
      </c>
      <c r="AH722" s="190" t="s">
        <v>135</v>
      </c>
      <c r="AJ722" s="190" t="s">
        <v>135</v>
      </c>
      <c r="AK722" s="190" t="s">
        <v>135</v>
      </c>
      <c r="AL722" s="190" t="s">
        <v>136</v>
      </c>
    </row>
    <row r="723" spans="1:38" x14ac:dyDescent="0.2">
      <c r="A723" s="190">
        <v>810402</v>
      </c>
      <c r="B723" s="190" t="s">
        <v>257</v>
      </c>
      <c r="O723" s="190" t="s">
        <v>136</v>
      </c>
      <c r="R723" s="190" t="s">
        <v>134</v>
      </c>
      <c r="Z723" s="190" t="s">
        <v>135</v>
      </c>
      <c r="AA723" s="190" t="s">
        <v>135</v>
      </c>
      <c r="AB723" s="190" t="s">
        <v>136</v>
      </c>
      <c r="AC723" s="190" t="s">
        <v>135</v>
      </c>
      <c r="AD723" s="190" t="s">
        <v>135</v>
      </c>
      <c r="AE723" s="190" t="s">
        <v>135</v>
      </c>
      <c r="AF723" s="190" t="s">
        <v>136</v>
      </c>
      <c r="AG723" s="190" t="s">
        <v>135</v>
      </c>
      <c r="AH723" s="190" t="s">
        <v>135</v>
      </c>
      <c r="AI723" s="190" t="s">
        <v>135</v>
      </c>
      <c r="AJ723" s="190" t="s">
        <v>135</v>
      </c>
      <c r="AK723" s="190" t="s">
        <v>135</v>
      </c>
      <c r="AL723" s="190" t="s">
        <v>135</v>
      </c>
    </row>
    <row r="724" spans="1:38" x14ac:dyDescent="0.2">
      <c r="A724" s="190">
        <v>810407</v>
      </c>
      <c r="B724" s="190" t="s">
        <v>257</v>
      </c>
      <c r="D724" s="190" t="s">
        <v>134</v>
      </c>
      <c r="T724" s="190" t="s">
        <v>134</v>
      </c>
      <c r="Y724" s="190" t="s">
        <v>134</v>
      </c>
      <c r="AA724" s="190" t="s">
        <v>136</v>
      </c>
      <c r="AB724" s="190" t="s">
        <v>136</v>
      </c>
      <c r="AC724" s="190" t="s">
        <v>134</v>
      </c>
      <c r="AD724" s="190" t="s">
        <v>134</v>
      </c>
      <c r="AE724" s="190" t="s">
        <v>136</v>
      </c>
      <c r="AG724" s="190" t="s">
        <v>136</v>
      </c>
      <c r="AH724" s="190" t="s">
        <v>135</v>
      </c>
      <c r="AJ724" s="190" t="s">
        <v>136</v>
      </c>
      <c r="AK724" s="190" t="s">
        <v>136</v>
      </c>
      <c r="AL724" s="190" t="s">
        <v>136</v>
      </c>
    </row>
    <row r="725" spans="1:38" x14ac:dyDescent="0.2">
      <c r="A725" s="190">
        <v>810409</v>
      </c>
      <c r="B725" s="190" t="s">
        <v>257</v>
      </c>
      <c r="N725" s="190" t="s">
        <v>134</v>
      </c>
      <c r="O725" s="190" t="s">
        <v>135</v>
      </c>
      <c r="V725" s="190" t="s">
        <v>136</v>
      </c>
      <c r="AE725" s="190" t="s">
        <v>136</v>
      </c>
      <c r="AF725" s="190" t="s">
        <v>136</v>
      </c>
      <c r="AG725" s="190" t="s">
        <v>135</v>
      </c>
      <c r="AH725" s="190" t="s">
        <v>135</v>
      </c>
      <c r="AI725" s="190" t="s">
        <v>135</v>
      </c>
      <c r="AJ725" s="190" t="s">
        <v>135</v>
      </c>
      <c r="AK725" s="190" t="s">
        <v>135</v>
      </c>
      <c r="AL725" s="190" t="s">
        <v>135</v>
      </c>
    </row>
    <row r="726" spans="1:38" x14ac:dyDescent="0.2">
      <c r="A726" s="190">
        <v>810410</v>
      </c>
      <c r="B726" s="190" t="s">
        <v>257</v>
      </c>
      <c r="D726" s="190" t="s">
        <v>134</v>
      </c>
      <c r="L726" s="190" t="s">
        <v>134</v>
      </c>
      <c r="Y726" s="190" t="s">
        <v>136</v>
      </c>
      <c r="AB726" s="190" t="s">
        <v>134</v>
      </c>
      <c r="AC726" s="190" t="s">
        <v>134</v>
      </c>
      <c r="AD726" s="190" t="s">
        <v>134</v>
      </c>
      <c r="AE726" s="190" t="s">
        <v>134</v>
      </c>
      <c r="AF726" s="190" t="s">
        <v>134</v>
      </c>
      <c r="AG726" s="190" t="s">
        <v>135</v>
      </c>
      <c r="AH726" s="190" t="s">
        <v>135</v>
      </c>
      <c r="AI726" s="190" t="s">
        <v>135</v>
      </c>
      <c r="AJ726" s="190" t="s">
        <v>135</v>
      </c>
      <c r="AK726" s="190" t="s">
        <v>135</v>
      </c>
      <c r="AL726" s="190" t="s">
        <v>135</v>
      </c>
    </row>
    <row r="727" spans="1:38" x14ac:dyDescent="0.2">
      <c r="A727" s="190">
        <v>810413</v>
      </c>
      <c r="B727" s="190" t="s">
        <v>257</v>
      </c>
      <c r="K727" s="190" t="s">
        <v>134</v>
      </c>
      <c r="M727" s="190" t="s">
        <v>134</v>
      </c>
      <c r="R727" s="190" t="s">
        <v>134</v>
      </c>
      <c r="V727" s="190" t="s">
        <v>135</v>
      </c>
      <c r="AC727" s="190" t="s">
        <v>135</v>
      </c>
      <c r="AD727" s="190" t="s">
        <v>136</v>
      </c>
      <c r="AE727" s="190" t="s">
        <v>136</v>
      </c>
      <c r="AH727" s="190" t="s">
        <v>135</v>
      </c>
      <c r="AI727" s="190" t="s">
        <v>134</v>
      </c>
      <c r="AJ727" s="190" t="s">
        <v>135</v>
      </c>
      <c r="AK727" s="190" t="s">
        <v>136</v>
      </c>
      <c r="AL727" s="190" t="s">
        <v>135</v>
      </c>
    </row>
    <row r="728" spans="1:38" x14ac:dyDescent="0.2">
      <c r="A728" s="190">
        <v>810423</v>
      </c>
      <c r="B728" s="190" t="s">
        <v>257</v>
      </c>
      <c r="H728" s="190" t="s">
        <v>136</v>
      </c>
      <c r="N728" s="190" t="s">
        <v>135</v>
      </c>
      <c r="O728" s="190" t="s">
        <v>135</v>
      </c>
      <c r="Z728" s="190" t="s">
        <v>135</v>
      </c>
      <c r="AA728" s="190" t="s">
        <v>136</v>
      </c>
      <c r="AB728" s="190" t="s">
        <v>136</v>
      </c>
      <c r="AC728" s="190" t="s">
        <v>136</v>
      </c>
      <c r="AF728" s="190" t="s">
        <v>136</v>
      </c>
      <c r="AG728" s="190" t="s">
        <v>136</v>
      </c>
      <c r="AH728" s="190" t="s">
        <v>136</v>
      </c>
      <c r="AI728" s="190" t="s">
        <v>136</v>
      </c>
      <c r="AJ728" s="190" t="s">
        <v>135</v>
      </c>
      <c r="AK728" s="190" t="s">
        <v>135</v>
      </c>
      <c r="AL728" s="190" t="s">
        <v>135</v>
      </c>
    </row>
    <row r="729" spans="1:38" x14ac:dyDescent="0.2">
      <c r="A729" s="190">
        <v>810471</v>
      </c>
      <c r="B729" s="190" t="s">
        <v>257</v>
      </c>
      <c r="K729" s="190" t="s">
        <v>136</v>
      </c>
      <c r="L729" s="190" t="s">
        <v>136</v>
      </c>
      <c r="Y729" s="190" t="s">
        <v>136</v>
      </c>
      <c r="AA729" s="190" t="s">
        <v>136</v>
      </c>
      <c r="AC729" s="190" t="s">
        <v>136</v>
      </c>
      <c r="AD729" s="190" t="s">
        <v>136</v>
      </c>
      <c r="AE729" s="190" t="s">
        <v>136</v>
      </c>
      <c r="AF729" s="190" t="s">
        <v>136</v>
      </c>
      <c r="AG729" s="190" t="s">
        <v>136</v>
      </c>
      <c r="AH729" s="190" t="s">
        <v>136</v>
      </c>
      <c r="AI729" s="190" t="s">
        <v>136</v>
      </c>
      <c r="AJ729" s="190" t="s">
        <v>136</v>
      </c>
      <c r="AK729" s="190" t="s">
        <v>136</v>
      </c>
      <c r="AL729" s="190" t="s">
        <v>136</v>
      </c>
    </row>
    <row r="730" spans="1:38" x14ac:dyDescent="0.2">
      <c r="A730" s="190">
        <v>810477</v>
      </c>
      <c r="B730" s="190" t="s">
        <v>257</v>
      </c>
      <c r="O730" s="190" t="s">
        <v>135</v>
      </c>
      <c r="V730" s="190" t="s">
        <v>134</v>
      </c>
      <c r="AA730" s="190" t="s">
        <v>134</v>
      </c>
      <c r="AD730" s="190" t="s">
        <v>134</v>
      </c>
      <c r="AH730" s="190" t="s">
        <v>134</v>
      </c>
      <c r="AK730" s="190" t="s">
        <v>135</v>
      </c>
      <c r="AL730" s="190" t="s">
        <v>136</v>
      </c>
    </row>
    <row r="731" spans="1:38" x14ac:dyDescent="0.2">
      <c r="A731" s="190">
        <v>810523</v>
      </c>
      <c r="B731" s="190" t="s">
        <v>257</v>
      </c>
      <c r="O731" s="190" t="s">
        <v>135</v>
      </c>
      <c r="Z731" s="190" t="s">
        <v>136</v>
      </c>
      <c r="AA731" s="190" t="s">
        <v>136</v>
      </c>
      <c r="AG731" s="190" t="s">
        <v>135</v>
      </c>
      <c r="AJ731" s="190" t="s">
        <v>135</v>
      </c>
      <c r="AK731" s="190" t="s">
        <v>135</v>
      </c>
      <c r="AL731" s="190" t="s">
        <v>135</v>
      </c>
    </row>
    <row r="732" spans="1:38" x14ac:dyDescent="0.2">
      <c r="A732" s="190">
        <v>810524</v>
      </c>
      <c r="B732" s="190" t="s">
        <v>257</v>
      </c>
      <c r="L732" s="190" t="s">
        <v>135</v>
      </c>
      <c r="O732" s="190" t="s">
        <v>134</v>
      </c>
      <c r="Z732" s="190" t="s">
        <v>135</v>
      </c>
      <c r="AI732" s="190" t="s">
        <v>134</v>
      </c>
      <c r="AJ732" s="190" t="s">
        <v>134</v>
      </c>
      <c r="AL732" s="190" t="s">
        <v>134</v>
      </c>
    </row>
    <row r="733" spans="1:38" x14ac:dyDescent="0.2">
      <c r="A733" s="190">
        <v>810526</v>
      </c>
      <c r="B733" s="190" t="s">
        <v>257</v>
      </c>
      <c r="L733" s="190" t="s">
        <v>134</v>
      </c>
      <c r="O733" s="190" t="s">
        <v>136</v>
      </c>
      <c r="AA733" s="190" t="s">
        <v>136</v>
      </c>
      <c r="AB733" s="190" t="s">
        <v>136</v>
      </c>
      <c r="AC733" s="190" t="s">
        <v>136</v>
      </c>
      <c r="AF733" s="190" t="s">
        <v>135</v>
      </c>
      <c r="AG733" s="190" t="s">
        <v>136</v>
      </c>
      <c r="AI733" s="190" t="s">
        <v>135</v>
      </c>
      <c r="AJ733" s="190" t="s">
        <v>135</v>
      </c>
      <c r="AK733" s="190" t="s">
        <v>135</v>
      </c>
      <c r="AL733" s="190" t="s">
        <v>135</v>
      </c>
    </row>
    <row r="734" spans="1:38" x14ac:dyDescent="0.2">
      <c r="A734" s="190">
        <v>810536</v>
      </c>
      <c r="B734" s="190" t="s">
        <v>257</v>
      </c>
      <c r="O734" s="190" t="s">
        <v>135</v>
      </c>
      <c r="R734" s="190" t="s">
        <v>136</v>
      </c>
      <c r="V734" s="190" t="s">
        <v>134</v>
      </c>
      <c r="Z734" s="190" t="s">
        <v>135</v>
      </c>
      <c r="AA734" s="190" t="s">
        <v>136</v>
      </c>
      <c r="AB734" s="190" t="s">
        <v>136</v>
      </c>
      <c r="AC734" s="190" t="s">
        <v>135</v>
      </c>
      <c r="AD734" s="190" t="s">
        <v>136</v>
      </c>
      <c r="AG734" s="190" t="s">
        <v>135</v>
      </c>
      <c r="AH734" s="190" t="s">
        <v>135</v>
      </c>
      <c r="AI734" s="190" t="s">
        <v>135</v>
      </c>
      <c r="AJ734" s="190" t="s">
        <v>135</v>
      </c>
      <c r="AK734" s="190" t="s">
        <v>135</v>
      </c>
      <c r="AL734" s="190" t="s">
        <v>135</v>
      </c>
    </row>
    <row r="735" spans="1:38" x14ac:dyDescent="0.2">
      <c r="A735" s="190">
        <v>810542</v>
      </c>
      <c r="B735" s="190" t="s">
        <v>257</v>
      </c>
      <c r="AA735" s="190" t="s">
        <v>134</v>
      </c>
      <c r="AB735" s="190" t="s">
        <v>134</v>
      </c>
      <c r="AC735" s="190" t="s">
        <v>134</v>
      </c>
      <c r="AD735" s="190" t="s">
        <v>136</v>
      </c>
      <c r="AF735" s="190" t="s">
        <v>136</v>
      </c>
      <c r="AG735" s="190" t="s">
        <v>134</v>
      </c>
      <c r="AH735" s="190" t="s">
        <v>134</v>
      </c>
      <c r="AI735" s="190" t="s">
        <v>136</v>
      </c>
      <c r="AJ735" s="190" t="s">
        <v>136</v>
      </c>
      <c r="AK735" s="190" t="s">
        <v>135</v>
      </c>
      <c r="AL735" s="190" t="s">
        <v>136</v>
      </c>
    </row>
    <row r="736" spans="1:38" x14ac:dyDescent="0.2">
      <c r="A736" s="190">
        <v>810576</v>
      </c>
      <c r="B736" s="190" t="s">
        <v>257</v>
      </c>
      <c r="S736" s="190" t="s">
        <v>136</v>
      </c>
      <c r="AA736" s="190" t="s">
        <v>135</v>
      </c>
      <c r="AC736" s="190" t="s">
        <v>135</v>
      </c>
      <c r="AD736" s="190" t="s">
        <v>135</v>
      </c>
      <c r="AE736" s="190" t="s">
        <v>135</v>
      </c>
      <c r="AF736" s="190" t="s">
        <v>135</v>
      </c>
      <c r="AG736" s="190" t="s">
        <v>135</v>
      </c>
      <c r="AH736" s="190" t="s">
        <v>135</v>
      </c>
      <c r="AI736" s="190" t="s">
        <v>135</v>
      </c>
      <c r="AJ736" s="190" t="s">
        <v>135</v>
      </c>
      <c r="AK736" s="190" t="s">
        <v>135</v>
      </c>
      <c r="AL736" s="190" t="s">
        <v>135</v>
      </c>
    </row>
    <row r="737" spans="1:38" x14ac:dyDescent="0.2">
      <c r="A737" s="190">
        <v>810587</v>
      </c>
      <c r="B737" s="190" t="s">
        <v>257</v>
      </c>
      <c r="H737" s="190" t="s">
        <v>134</v>
      </c>
      <c r="O737" s="190" t="s">
        <v>136</v>
      </c>
      <c r="V737" s="190" t="s">
        <v>134</v>
      </c>
      <c r="AA737" s="190" t="s">
        <v>136</v>
      </c>
      <c r="AB737" s="190" t="s">
        <v>136</v>
      </c>
      <c r="AC737" s="190" t="s">
        <v>135</v>
      </c>
      <c r="AD737" s="190" t="s">
        <v>136</v>
      </c>
      <c r="AE737" s="190" t="s">
        <v>135</v>
      </c>
      <c r="AF737" s="190" t="s">
        <v>136</v>
      </c>
      <c r="AG737" s="190" t="s">
        <v>135</v>
      </c>
      <c r="AH737" s="190" t="s">
        <v>135</v>
      </c>
      <c r="AI737" s="190" t="s">
        <v>135</v>
      </c>
      <c r="AJ737" s="190" t="s">
        <v>135</v>
      </c>
      <c r="AK737" s="190" t="s">
        <v>135</v>
      </c>
      <c r="AL737" s="190" t="s">
        <v>135</v>
      </c>
    </row>
    <row r="738" spans="1:38" x14ac:dyDescent="0.2">
      <c r="A738" s="190">
        <v>810625</v>
      </c>
      <c r="B738" s="190" t="s">
        <v>257</v>
      </c>
      <c r="D738" s="190" t="s">
        <v>134</v>
      </c>
      <c r="O738" s="190" t="s">
        <v>135</v>
      </c>
      <c r="R738" s="190" t="s">
        <v>134</v>
      </c>
      <c r="Z738" s="190" t="s">
        <v>136</v>
      </c>
      <c r="AC738" s="190" t="s">
        <v>135</v>
      </c>
      <c r="AE738" s="190" t="s">
        <v>134</v>
      </c>
      <c r="AF738" s="190" t="s">
        <v>135</v>
      </c>
      <c r="AH738" s="190" t="s">
        <v>135</v>
      </c>
      <c r="AI738" s="190" t="s">
        <v>135</v>
      </c>
      <c r="AK738" s="190" t="s">
        <v>135</v>
      </c>
      <c r="AL738" s="190" t="s">
        <v>135</v>
      </c>
    </row>
    <row r="739" spans="1:38" x14ac:dyDescent="0.2">
      <c r="A739" s="190">
        <v>810641</v>
      </c>
      <c r="B739" s="190" t="s">
        <v>257</v>
      </c>
      <c r="O739" s="190" t="s">
        <v>135</v>
      </c>
      <c r="AA739" s="190" t="s">
        <v>136</v>
      </c>
      <c r="AI739" s="190" t="s">
        <v>136</v>
      </c>
      <c r="AJ739" s="190" t="s">
        <v>134</v>
      </c>
      <c r="AK739" s="190" t="s">
        <v>135</v>
      </c>
      <c r="AL739" s="190" t="s">
        <v>136</v>
      </c>
    </row>
    <row r="740" spans="1:38" x14ac:dyDescent="0.2">
      <c r="A740" s="190">
        <v>810656</v>
      </c>
      <c r="B740" s="190" t="s">
        <v>257</v>
      </c>
      <c r="L740" s="190" t="s">
        <v>134</v>
      </c>
      <c r="O740" s="190" t="s">
        <v>136</v>
      </c>
      <c r="R740" s="190" t="s">
        <v>134</v>
      </c>
      <c r="V740" s="190" t="s">
        <v>134</v>
      </c>
      <c r="AA740" s="190" t="s">
        <v>136</v>
      </c>
      <c r="AB740" s="190" t="s">
        <v>136</v>
      </c>
      <c r="AC740" s="190" t="s">
        <v>135</v>
      </c>
      <c r="AD740" s="190" t="s">
        <v>135</v>
      </c>
      <c r="AE740" s="190" t="s">
        <v>136</v>
      </c>
      <c r="AF740" s="190" t="s">
        <v>136</v>
      </c>
      <c r="AG740" s="190" t="s">
        <v>135</v>
      </c>
      <c r="AH740" s="190" t="s">
        <v>135</v>
      </c>
      <c r="AI740" s="190" t="s">
        <v>135</v>
      </c>
      <c r="AJ740" s="190" t="s">
        <v>135</v>
      </c>
      <c r="AK740" s="190" t="s">
        <v>135</v>
      </c>
      <c r="AL740" s="190" t="s">
        <v>135</v>
      </c>
    </row>
    <row r="741" spans="1:38" x14ac:dyDescent="0.2">
      <c r="A741" s="190">
        <v>810659</v>
      </c>
      <c r="B741" s="190" t="s">
        <v>257</v>
      </c>
      <c r="O741" s="190" t="s">
        <v>134</v>
      </c>
      <c r="R741" s="190" t="s">
        <v>134</v>
      </c>
      <c r="AC741" s="190" t="s">
        <v>136</v>
      </c>
      <c r="AE741" s="190" t="s">
        <v>134</v>
      </c>
      <c r="AH741" s="190" t="s">
        <v>134</v>
      </c>
      <c r="AK741" s="190" t="s">
        <v>136</v>
      </c>
    </row>
    <row r="742" spans="1:38" x14ac:dyDescent="0.2">
      <c r="A742" s="190">
        <v>810664</v>
      </c>
      <c r="B742" s="190" t="s">
        <v>257</v>
      </c>
      <c r="O742" s="190" t="s">
        <v>134</v>
      </c>
      <c r="R742" s="190" t="s">
        <v>136</v>
      </c>
      <c r="U742" s="190" t="s">
        <v>134</v>
      </c>
      <c r="Y742" s="190" t="s">
        <v>134</v>
      </c>
      <c r="AA742" s="190" t="s">
        <v>135</v>
      </c>
      <c r="AB742" s="190" t="s">
        <v>135</v>
      </c>
      <c r="AC742" s="190" t="s">
        <v>135</v>
      </c>
      <c r="AD742" s="190" t="s">
        <v>135</v>
      </c>
      <c r="AE742" s="190" t="s">
        <v>135</v>
      </c>
      <c r="AF742" s="190" t="s">
        <v>135</v>
      </c>
      <c r="AH742" s="190" t="s">
        <v>135</v>
      </c>
      <c r="AI742" s="190" t="s">
        <v>135</v>
      </c>
      <c r="AJ742" s="190" t="s">
        <v>135</v>
      </c>
      <c r="AK742" s="190" t="s">
        <v>135</v>
      </c>
      <c r="AL742" s="190" t="s">
        <v>135</v>
      </c>
    </row>
    <row r="743" spans="1:38" x14ac:dyDescent="0.2">
      <c r="A743" s="190">
        <v>810677</v>
      </c>
      <c r="B743" s="190" t="s">
        <v>257</v>
      </c>
      <c r="J743" s="190" t="s">
        <v>135</v>
      </c>
      <c r="O743" s="190" t="s">
        <v>135</v>
      </c>
      <c r="V743" s="190" t="s">
        <v>134</v>
      </c>
      <c r="AC743" s="190" t="s">
        <v>135</v>
      </c>
      <c r="AI743" s="190" t="s">
        <v>136</v>
      </c>
      <c r="AL743" s="190" t="s">
        <v>136</v>
      </c>
    </row>
    <row r="744" spans="1:38" x14ac:dyDescent="0.2">
      <c r="A744" s="190">
        <v>810678</v>
      </c>
      <c r="B744" s="190" t="s">
        <v>257</v>
      </c>
      <c r="J744" s="190" t="s">
        <v>134</v>
      </c>
      <c r="O744" s="190" t="s">
        <v>136</v>
      </c>
      <c r="R744" s="190" t="s">
        <v>135</v>
      </c>
      <c r="AC744" s="190" t="s">
        <v>134</v>
      </c>
      <c r="AJ744" s="190" t="s">
        <v>134</v>
      </c>
      <c r="AK744" s="190" t="s">
        <v>134</v>
      </c>
    </row>
    <row r="745" spans="1:38" x14ac:dyDescent="0.2">
      <c r="A745" s="190">
        <v>810684</v>
      </c>
      <c r="B745" s="190" t="s">
        <v>257</v>
      </c>
      <c r="O745" s="190" t="s">
        <v>135</v>
      </c>
      <c r="Q745" s="190" t="s">
        <v>135</v>
      </c>
      <c r="Z745" s="190" t="s">
        <v>135</v>
      </c>
      <c r="AC745" s="190" t="s">
        <v>135</v>
      </c>
      <c r="AD745" s="190" t="s">
        <v>135</v>
      </c>
      <c r="AE745" s="190" t="s">
        <v>136</v>
      </c>
      <c r="AH745" s="190" t="s">
        <v>135</v>
      </c>
      <c r="AK745" s="190" t="s">
        <v>135</v>
      </c>
    </row>
    <row r="746" spans="1:38" x14ac:dyDescent="0.2">
      <c r="A746" s="190">
        <v>810691</v>
      </c>
      <c r="B746" s="190" t="s">
        <v>257</v>
      </c>
      <c r="AE746" s="190" t="s">
        <v>136</v>
      </c>
      <c r="AH746" s="190" t="s">
        <v>136</v>
      </c>
      <c r="AI746" s="190" t="s">
        <v>134</v>
      </c>
      <c r="AJ746" s="190" t="s">
        <v>136</v>
      </c>
      <c r="AK746" s="190" t="s">
        <v>135</v>
      </c>
      <c r="AL746" s="190" t="s">
        <v>136</v>
      </c>
    </row>
    <row r="747" spans="1:38" x14ac:dyDescent="0.2">
      <c r="A747" s="190">
        <v>810705</v>
      </c>
      <c r="B747" s="190" t="s">
        <v>257</v>
      </c>
      <c r="L747" s="190" t="s">
        <v>134</v>
      </c>
      <c r="O747" s="190" t="s">
        <v>136</v>
      </c>
      <c r="R747" s="190" t="s">
        <v>134</v>
      </c>
      <c r="Y747" s="190" t="s">
        <v>135</v>
      </c>
      <c r="AA747" s="190" t="s">
        <v>134</v>
      </c>
      <c r="AC747" s="190" t="s">
        <v>136</v>
      </c>
      <c r="AE747" s="190" t="s">
        <v>134</v>
      </c>
      <c r="AF747" s="190" t="s">
        <v>134</v>
      </c>
      <c r="AG747" s="190" t="s">
        <v>135</v>
      </c>
      <c r="AH747" s="190" t="s">
        <v>135</v>
      </c>
      <c r="AI747" s="190" t="s">
        <v>135</v>
      </c>
      <c r="AJ747" s="190" t="s">
        <v>135</v>
      </c>
      <c r="AK747" s="190" t="s">
        <v>135</v>
      </c>
      <c r="AL747" s="190" t="s">
        <v>135</v>
      </c>
    </row>
    <row r="748" spans="1:38" x14ac:dyDescent="0.2">
      <c r="A748" s="190">
        <v>810716</v>
      </c>
      <c r="B748" s="190" t="s">
        <v>257</v>
      </c>
      <c r="O748" s="190" t="s">
        <v>134</v>
      </c>
      <c r="R748" s="190" t="s">
        <v>134</v>
      </c>
      <c r="AC748" s="190" t="s">
        <v>134</v>
      </c>
      <c r="AE748" s="190" t="s">
        <v>134</v>
      </c>
      <c r="AH748" s="190" t="s">
        <v>134</v>
      </c>
      <c r="AI748" s="190" t="s">
        <v>134</v>
      </c>
    </row>
    <row r="749" spans="1:38" x14ac:dyDescent="0.2">
      <c r="A749" s="190">
        <v>810744</v>
      </c>
      <c r="B749" s="190" t="s">
        <v>257</v>
      </c>
      <c r="E749" s="190" t="s">
        <v>134</v>
      </c>
      <c r="J749" s="190" t="s">
        <v>136</v>
      </c>
      <c r="O749" s="190" t="s">
        <v>135</v>
      </c>
      <c r="Y749" s="190" t="s">
        <v>136</v>
      </c>
      <c r="AA749" s="190" t="s">
        <v>135</v>
      </c>
      <c r="AB749" s="190" t="s">
        <v>135</v>
      </c>
      <c r="AC749" s="190" t="s">
        <v>135</v>
      </c>
      <c r="AD749" s="190" t="s">
        <v>135</v>
      </c>
      <c r="AE749" s="190" t="s">
        <v>135</v>
      </c>
      <c r="AF749" s="190" t="s">
        <v>135</v>
      </c>
      <c r="AH749" s="190" t="s">
        <v>135</v>
      </c>
      <c r="AI749" s="190" t="s">
        <v>135</v>
      </c>
      <c r="AJ749" s="190" t="s">
        <v>135</v>
      </c>
      <c r="AK749" s="190" t="s">
        <v>135</v>
      </c>
      <c r="AL749" s="190" t="s">
        <v>135</v>
      </c>
    </row>
    <row r="750" spans="1:38" x14ac:dyDescent="0.2">
      <c r="A750" s="190">
        <v>810745</v>
      </c>
      <c r="B750" s="190" t="s">
        <v>257</v>
      </c>
      <c r="D750" s="190" t="s">
        <v>134</v>
      </c>
      <c r="O750" s="190" t="s">
        <v>136</v>
      </c>
      <c r="AA750" s="190" t="s">
        <v>134</v>
      </c>
      <c r="AC750" s="190" t="s">
        <v>136</v>
      </c>
      <c r="AD750" s="190" t="s">
        <v>134</v>
      </c>
      <c r="AE750" s="190" t="s">
        <v>136</v>
      </c>
      <c r="AF750" s="190" t="s">
        <v>136</v>
      </c>
      <c r="AG750" s="190" t="s">
        <v>136</v>
      </c>
      <c r="AH750" s="190" t="s">
        <v>135</v>
      </c>
      <c r="AK750" s="190" t="s">
        <v>135</v>
      </c>
      <c r="AL750" s="190" t="s">
        <v>136</v>
      </c>
    </row>
    <row r="751" spans="1:38" x14ac:dyDescent="0.2">
      <c r="A751" s="190">
        <v>810747</v>
      </c>
      <c r="B751" s="190" t="s">
        <v>257</v>
      </c>
      <c r="O751" s="190" t="s">
        <v>134</v>
      </c>
      <c r="R751" s="190" t="s">
        <v>134</v>
      </c>
      <c r="Y751" s="190" t="s">
        <v>134</v>
      </c>
      <c r="AC751" s="190" t="s">
        <v>134</v>
      </c>
      <c r="AE751" s="190" t="s">
        <v>134</v>
      </c>
      <c r="AG751" s="190" t="s">
        <v>136</v>
      </c>
      <c r="AH751" s="190" t="s">
        <v>135</v>
      </c>
      <c r="AK751" s="190" t="s">
        <v>136</v>
      </c>
    </row>
    <row r="752" spans="1:38" x14ac:dyDescent="0.2">
      <c r="A752" s="190">
        <v>810759</v>
      </c>
      <c r="B752" s="190" t="s">
        <v>257</v>
      </c>
      <c r="O752" s="190" t="s">
        <v>136</v>
      </c>
      <c r="X752" s="190" t="s">
        <v>134</v>
      </c>
      <c r="AA752" s="190" t="s">
        <v>135</v>
      </c>
      <c r="AF752" s="190" t="s">
        <v>135</v>
      </c>
      <c r="AG752" s="190" t="s">
        <v>135</v>
      </c>
      <c r="AH752" s="190" t="s">
        <v>135</v>
      </c>
      <c r="AI752" s="190" t="s">
        <v>135</v>
      </c>
      <c r="AK752" s="190" t="s">
        <v>135</v>
      </c>
      <c r="AL752" s="190" t="s">
        <v>135</v>
      </c>
    </row>
    <row r="753" spans="1:38" x14ac:dyDescent="0.2">
      <c r="A753" s="190">
        <v>810761</v>
      </c>
      <c r="B753" s="190" t="s">
        <v>257</v>
      </c>
      <c r="O753" s="190" t="s">
        <v>135</v>
      </c>
      <c r="V753" s="190" t="s">
        <v>134</v>
      </c>
      <c r="Z753" s="190" t="s">
        <v>135</v>
      </c>
      <c r="AB753" s="190" t="s">
        <v>134</v>
      </c>
      <c r="AD753" s="190" t="s">
        <v>136</v>
      </c>
      <c r="AF753" s="190" t="s">
        <v>135</v>
      </c>
      <c r="AG753" s="190" t="s">
        <v>136</v>
      </c>
      <c r="AH753" s="190" t="s">
        <v>135</v>
      </c>
      <c r="AI753" s="190" t="s">
        <v>136</v>
      </c>
      <c r="AJ753" s="190" t="s">
        <v>136</v>
      </c>
      <c r="AK753" s="190" t="s">
        <v>135</v>
      </c>
      <c r="AL753" s="190" t="s">
        <v>135</v>
      </c>
    </row>
    <row r="754" spans="1:38" x14ac:dyDescent="0.2">
      <c r="A754" s="190">
        <v>810764</v>
      </c>
      <c r="B754" s="190" t="s">
        <v>257</v>
      </c>
      <c r="O754" s="190" t="s">
        <v>136</v>
      </c>
      <c r="Y754" s="190" t="s">
        <v>135</v>
      </c>
      <c r="Z754" s="190" t="s">
        <v>135</v>
      </c>
      <c r="AE754" s="190" t="s">
        <v>135</v>
      </c>
      <c r="AK754" s="190" t="s">
        <v>135</v>
      </c>
      <c r="AL754" s="190" t="s">
        <v>136</v>
      </c>
    </row>
    <row r="755" spans="1:38" x14ac:dyDescent="0.2">
      <c r="A755" s="190">
        <v>810783</v>
      </c>
      <c r="B755" s="190" t="s">
        <v>257</v>
      </c>
      <c r="O755" s="190" t="s">
        <v>135</v>
      </c>
      <c r="Z755" s="190" t="s">
        <v>135</v>
      </c>
      <c r="AE755" s="190" t="s">
        <v>136</v>
      </c>
      <c r="AH755" s="190" t="s">
        <v>136</v>
      </c>
      <c r="AK755" s="190" t="s">
        <v>135</v>
      </c>
      <c r="AL755" s="190" t="s">
        <v>136</v>
      </c>
    </row>
    <row r="756" spans="1:38" x14ac:dyDescent="0.2">
      <c r="A756" s="190">
        <v>810784</v>
      </c>
      <c r="B756" s="190" t="s">
        <v>257</v>
      </c>
      <c r="J756" s="190" t="s">
        <v>134</v>
      </c>
      <c r="V756" s="190" t="s">
        <v>134</v>
      </c>
      <c r="AC756" s="190" t="s">
        <v>136</v>
      </c>
      <c r="AH756" s="190" t="s">
        <v>134</v>
      </c>
      <c r="AI756" s="190" t="s">
        <v>134</v>
      </c>
      <c r="AJ756" s="190" t="s">
        <v>136</v>
      </c>
      <c r="AK756" s="190" t="s">
        <v>136</v>
      </c>
      <c r="AL756" s="190" t="s">
        <v>134</v>
      </c>
    </row>
    <row r="757" spans="1:38" x14ac:dyDescent="0.2">
      <c r="A757" s="190">
        <v>810786</v>
      </c>
      <c r="B757" s="190" t="s">
        <v>257</v>
      </c>
      <c r="D757" s="190" t="s">
        <v>135</v>
      </c>
      <c r="J757" s="190" t="s">
        <v>135</v>
      </c>
      <c r="M757" s="190" t="s">
        <v>135</v>
      </c>
      <c r="Q757" s="190" t="s">
        <v>135</v>
      </c>
      <c r="AA757" s="190" t="s">
        <v>135</v>
      </c>
      <c r="AB757" s="190" t="s">
        <v>135</v>
      </c>
      <c r="AC757" s="190" t="s">
        <v>135</v>
      </c>
      <c r="AD757" s="190" t="s">
        <v>135</v>
      </c>
      <c r="AF757" s="190" t="s">
        <v>135</v>
      </c>
      <c r="AG757" s="190" t="s">
        <v>135</v>
      </c>
      <c r="AH757" s="190" t="s">
        <v>135</v>
      </c>
      <c r="AI757" s="190" t="s">
        <v>135</v>
      </c>
      <c r="AJ757" s="190" t="s">
        <v>135</v>
      </c>
      <c r="AK757" s="190" t="s">
        <v>135</v>
      </c>
      <c r="AL757" s="190" t="s">
        <v>135</v>
      </c>
    </row>
    <row r="758" spans="1:38" x14ac:dyDescent="0.2">
      <c r="A758" s="190">
        <v>810791</v>
      </c>
      <c r="B758" s="190" t="s">
        <v>257</v>
      </c>
      <c r="O758" s="190" t="s">
        <v>136</v>
      </c>
      <c r="AE758" s="190" t="s">
        <v>134</v>
      </c>
      <c r="AH758" s="190" t="s">
        <v>134</v>
      </c>
      <c r="AK758" s="190" t="s">
        <v>135</v>
      </c>
      <c r="AL758" s="190" t="s">
        <v>134</v>
      </c>
    </row>
    <row r="759" spans="1:38" x14ac:dyDescent="0.2">
      <c r="A759" s="190">
        <v>810794</v>
      </c>
      <c r="B759" s="190" t="s">
        <v>257</v>
      </c>
      <c r="L759" s="190" t="s">
        <v>136</v>
      </c>
      <c r="P759" s="190" t="s">
        <v>135</v>
      </c>
      <c r="S759" s="190" t="s">
        <v>135</v>
      </c>
      <c r="Y759" s="190" t="s">
        <v>135</v>
      </c>
      <c r="AA759" s="190" t="s">
        <v>135</v>
      </c>
      <c r="AB759" s="190" t="s">
        <v>135</v>
      </c>
      <c r="AC759" s="190" t="s">
        <v>135</v>
      </c>
      <c r="AD759" s="190" t="s">
        <v>135</v>
      </c>
      <c r="AE759" s="190" t="s">
        <v>135</v>
      </c>
      <c r="AF759" s="190" t="s">
        <v>135</v>
      </c>
      <c r="AG759" s="190" t="s">
        <v>135</v>
      </c>
      <c r="AH759" s="190" t="s">
        <v>135</v>
      </c>
      <c r="AI759" s="190" t="s">
        <v>135</v>
      </c>
      <c r="AJ759" s="190" t="s">
        <v>135</v>
      </c>
      <c r="AK759" s="190" t="s">
        <v>135</v>
      </c>
      <c r="AL759" s="190" t="s">
        <v>135</v>
      </c>
    </row>
    <row r="760" spans="1:38" x14ac:dyDescent="0.2">
      <c r="A760" s="190">
        <v>810797</v>
      </c>
      <c r="B760" s="190" t="s">
        <v>257</v>
      </c>
      <c r="O760" s="190" t="s">
        <v>136</v>
      </c>
      <c r="V760" s="190" t="s">
        <v>136</v>
      </c>
      <c r="X760" s="190" t="s">
        <v>136</v>
      </c>
      <c r="AA760" s="190" t="s">
        <v>135</v>
      </c>
      <c r="AB760" s="190" t="s">
        <v>135</v>
      </c>
      <c r="AC760" s="190" t="s">
        <v>135</v>
      </c>
      <c r="AD760" s="190" t="s">
        <v>135</v>
      </c>
      <c r="AE760" s="190" t="s">
        <v>135</v>
      </c>
      <c r="AF760" s="190" t="s">
        <v>135</v>
      </c>
      <c r="AG760" s="190" t="s">
        <v>135</v>
      </c>
      <c r="AH760" s="190" t="s">
        <v>135</v>
      </c>
      <c r="AI760" s="190" t="s">
        <v>135</v>
      </c>
      <c r="AJ760" s="190" t="s">
        <v>135</v>
      </c>
      <c r="AK760" s="190" t="s">
        <v>135</v>
      </c>
      <c r="AL760" s="190" t="s">
        <v>135</v>
      </c>
    </row>
    <row r="761" spans="1:38" x14ac:dyDescent="0.2">
      <c r="A761" s="190">
        <v>810800</v>
      </c>
      <c r="B761" s="190" t="s">
        <v>257</v>
      </c>
      <c r="R761" s="190" t="s">
        <v>134</v>
      </c>
      <c r="AB761" s="190" t="s">
        <v>134</v>
      </c>
      <c r="AC761" s="190" t="s">
        <v>134</v>
      </c>
      <c r="AH761" s="190" t="s">
        <v>135</v>
      </c>
      <c r="AI761" s="190" t="s">
        <v>136</v>
      </c>
      <c r="AK761" s="190" t="s">
        <v>136</v>
      </c>
      <c r="AL761" s="190" t="s">
        <v>136</v>
      </c>
    </row>
    <row r="762" spans="1:38" x14ac:dyDescent="0.2">
      <c r="A762" s="190">
        <v>810801</v>
      </c>
      <c r="B762" s="190" t="s">
        <v>257</v>
      </c>
      <c r="K762" s="190" t="s">
        <v>134</v>
      </c>
      <c r="O762" s="190" t="s">
        <v>135</v>
      </c>
      <c r="R762" s="190" t="s">
        <v>134</v>
      </c>
      <c r="AB762" s="190" t="s">
        <v>136</v>
      </c>
      <c r="AC762" s="190" t="s">
        <v>136</v>
      </c>
      <c r="AD762" s="190" t="s">
        <v>136</v>
      </c>
      <c r="AG762" s="190" t="s">
        <v>135</v>
      </c>
      <c r="AH762" s="190" t="s">
        <v>135</v>
      </c>
      <c r="AI762" s="190" t="s">
        <v>136</v>
      </c>
      <c r="AJ762" s="190" t="s">
        <v>136</v>
      </c>
      <c r="AK762" s="190" t="s">
        <v>135</v>
      </c>
      <c r="AL762" s="190" t="s">
        <v>135</v>
      </c>
    </row>
    <row r="763" spans="1:38" x14ac:dyDescent="0.2">
      <c r="A763" s="190">
        <v>810809</v>
      </c>
      <c r="B763" s="190" t="s">
        <v>257</v>
      </c>
      <c r="AE763" s="190" t="s">
        <v>134</v>
      </c>
      <c r="AH763" s="190" t="s">
        <v>134</v>
      </c>
      <c r="AI763" s="190" t="s">
        <v>134</v>
      </c>
      <c r="AK763" s="190" t="s">
        <v>134</v>
      </c>
      <c r="AL763" s="190" t="s">
        <v>134</v>
      </c>
    </row>
    <row r="764" spans="1:38" x14ac:dyDescent="0.2">
      <c r="A764" s="190">
        <v>810850</v>
      </c>
      <c r="B764" s="190" t="s">
        <v>257</v>
      </c>
      <c r="O764" s="190" t="s">
        <v>136</v>
      </c>
      <c r="Q764" s="190" t="s">
        <v>136</v>
      </c>
      <c r="AB764" s="190" t="s">
        <v>135</v>
      </c>
      <c r="AC764" s="190" t="s">
        <v>135</v>
      </c>
      <c r="AD764" s="190" t="s">
        <v>135</v>
      </c>
      <c r="AE764" s="190" t="s">
        <v>136</v>
      </c>
      <c r="AG764" s="190" t="s">
        <v>135</v>
      </c>
      <c r="AH764" s="190" t="s">
        <v>135</v>
      </c>
      <c r="AI764" s="190" t="s">
        <v>135</v>
      </c>
      <c r="AJ764" s="190" t="s">
        <v>135</v>
      </c>
      <c r="AK764" s="190" t="s">
        <v>135</v>
      </c>
      <c r="AL764" s="190" t="s">
        <v>135</v>
      </c>
    </row>
    <row r="765" spans="1:38" x14ac:dyDescent="0.2">
      <c r="A765" s="190">
        <v>810869</v>
      </c>
      <c r="B765" s="190" t="s">
        <v>257</v>
      </c>
      <c r="K765" s="190" t="s">
        <v>135</v>
      </c>
      <c r="AA765" s="190" t="s">
        <v>135</v>
      </c>
      <c r="AB765" s="190" t="s">
        <v>135</v>
      </c>
      <c r="AC765" s="190" t="s">
        <v>135</v>
      </c>
      <c r="AD765" s="190" t="s">
        <v>135</v>
      </c>
      <c r="AE765" s="190" t="s">
        <v>135</v>
      </c>
      <c r="AF765" s="190" t="s">
        <v>135</v>
      </c>
      <c r="AG765" s="190" t="s">
        <v>135</v>
      </c>
      <c r="AH765" s="190" t="s">
        <v>135</v>
      </c>
      <c r="AI765" s="190" t="s">
        <v>135</v>
      </c>
      <c r="AJ765" s="190" t="s">
        <v>135</v>
      </c>
      <c r="AK765" s="190" t="s">
        <v>135</v>
      </c>
      <c r="AL765" s="190" t="s">
        <v>135</v>
      </c>
    </row>
    <row r="766" spans="1:38" x14ac:dyDescent="0.2">
      <c r="A766" s="190">
        <v>810870</v>
      </c>
      <c r="B766" s="190" t="s">
        <v>257</v>
      </c>
      <c r="O766" s="190" t="s">
        <v>134</v>
      </c>
      <c r="AA766" s="190" t="s">
        <v>136</v>
      </c>
      <c r="AC766" s="190" t="s">
        <v>136</v>
      </c>
      <c r="AF766" s="190" t="s">
        <v>136</v>
      </c>
      <c r="AG766" s="190" t="s">
        <v>135</v>
      </c>
      <c r="AH766" s="190" t="s">
        <v>135</v>
      </c>
      <c r="AI766" s="190" t="s">
        <v>135</v>
      </c>
      <c r="AJ766" s="190" t="s">
        <v>135</v>
      </c>
      <c r="AK766" s="190" t="s">
        <v>135</v>
      </c>
      <c r="AL766" s="190" t="s">
        <v>135</v>
      </c>
    </row>
    <row r="767" spans="1:38" x14ac:dyDescent="0.2">
      <c r="A767" s="190">
        <v>810872</v>
      </c>
      <c r="B767" s="190" t="s">
        <v>257</v>
      </c>
      <c r="N767" s="190" t="s">
        <v>136</v>
      </c>
      <c r="Z767" s="190" t="s">
        <v>135</v>
      </c>
      <c r="AD767" s="190" t="s">
        <v>135</v>
      </c>
      <c r="AE767" s="190" t="s">
        <v>136</v>
      </c>
      <c r="AF767" s="190" t="s">
        <v>136</v>
      </c>
      <c r="AG767" s="190" t="s">
        <v>135</v>
      </c>
      <c r="AH767" s="190" t="s">
        <v>135</v>
      </c>
      <c r="AI767" s="190" t="s">
        <v>135</v>
      </c>
      <c r="AJ767" s="190" t="s">
        <v>135</v>
      </c>
      <c r="AK767" s="190" t="s">
        <v>135</v>
      </c>
      <c r="AL767" s="190" t="s">
        <v>135</v>
      </c>
    </row>
    <row r="768" spans="1:38" x14ac:dyDescent="0.2">
      <c r="A768" s="190">
        <v>810877</v>
      </c>
      <c r="B768" s="190" t="s">
        <v>257</v>
      </c>
      <c r="O768" s="190" t="s">
        <v>136</v>
      </c>
      <c r="AA768" s="190" t="s">
        <v>134</v>
      </c>
      <c r="AG768" s="190" t="s">
        <v>135</v>
      </c>
      <c r="AI768" s="190" t="s">
        <v>136</v>
      </c>
      <c r="AK768" s="190" t="s">
        <v>135</v>
      </c>
      <c r="AL768" s="190" t="s">
        <v>135</v>
      </c>
    </row>
    <row r="769" spans="1:38" x14ac:dyDescent="0.2">
      <c r="A769" s="190">
        <v>810895</v>
      </c>
      <c r="B769" s="190" t="s">
        <v>257</v>
      </c>
      <c r="V769" s="190" t="s">
        <v>135</v>
      </c>
      <c r="Z769" s="190" t="s">
        <v>135</v>
      </c>
      <c r="AA769" s="190" t="s">
        <v>135</v>
      </c>
      <c r="AB769" s="190" t="s">
        <v>135</v>
      </c>
      <c r="AC769" s="190" t="s">
        <v>135</v>
      </c>
      <c r="AD769" s="190" t="s">
        <v>135</v>
      </c>
      <c r="AE769" s="190" t="s">
        <v>135</v>
      </c>
      <c r="AF769" s="190" t="s">
        <v>135</v>
      </c>
      <c r="AG769" s="190" t="s">
        <v>135</v>
      </c>
      <c r="AH769" s="190" t="s">
        <v>135</v>
      </c>
      <c r="AI769" s="190" t="s">
        <v>135</v>
      </c>
      <c r="AJ769" s="190" t="s">
        <v>135</v>
      </c>
      <c r="AK769" s="190" t="s">
        <v>135</v>
      </c>
      <c r="AL769" s="190" t="s">
        <v>135</v>
      </c>
    </row>
    <row r="770" spans="1:38" x14ac:dyDescent="0.2">
      <c r="A770" s="190">
        <v>810906</v>
      </c>
      <c r="B770" s="190" t="s">
        <v>257</v>
      </c>
      <c r="V770" s="190" t="s">
        <v>134</v>
      </c>
      <c r="W770" s="190" t="s">
        <v>134</v>
      </c>
      <c r="X770" s="190" t="s">
        <v>135</v>
      </c>
      <c r="Y770" s="190" t="s">
        <v>134</v>
      </c>
      <c r="AA770" s="190" t="s">
        <v>136</v>
      </c>
      <c r="AB770" s="190" t="s">
        <v>135</v>
      </c>
      <c r="AC770" s="190" t="s">
        <v>136</v>
      </c>
      <c r="AD770" s="190" t="s">
        <v>135</v>
      </c>
      <c r="AE770" s="190" t="s">
        <v>136</v>
      </c>
      <c r="AF770" s="190" t="s">
        <v>135</v>
      </c>
      <c r="AG770" s="190" t="s">
        <v>135</v>
      </c>
      <c r="AH770" s="190" t="s">
        <v>135</v>
      </c>
      <c r="AI770" s="190" t="s">
        <v>135</v>
      </c>
      <c r="AJ770" s="190" t="s">
        <v>135</v>
      </c>
      <c r="AK770" s="190" t="s">
        <v>135</v>
      </c>
      <c r="AL770" s="190" t="s">
        <v>135</v>
      </c>
    </row>
    <row r="771" spans="1:38" x14ac:dyDescent="0.2">
      <c r="A771" s="190">
        <v>810907</v>
      </c>
      <c r="B771" s="190" t="s">
        <v>257</v>
      </c>
      <c r="O771" s="190" t="s">
        <v>136</v>
      </c>
      <c r="R771" s="190" t="s">
        <v>134</v>
      </c>
      <c r="V771" s="190" t="s">
        <v>135</v>
      </c>
      <c r="AA771" s="190" t="s">
        <v>134</v>
      </c>
      <c r="AC771" s="190" t="s">
        <v>136</v>
      </c>
      <c r="AD771" s="190" t="s">
        <v>135</v>
      </c>
      <c r="AG771" s="190" t="s">
        <v>135</v>
      </c>
      <c r="AH771" s="190" t="s">
        <v>135</v>
      </c>
      <c r="AI771" s="190" t="s">
        <v>136</v>
      </c>
      <c r="AJ771" s="190" t="s">
        <v>135</v>
      </c>
      <c r="AK771" s="190" t="s">
        <v>135</v>
      </c>
      <c r="AL771" s="190" t="s">
        <v>135</v>
      </c>
    </row>
    <row r="772" spans="1:38" x14ac:dyDescent="0.2">
      <c r="A772" s="190">
        <v>810909</v>
      </c>
      <c r="B772" s="190" t="s">
        <v>257</v>
      </c>
      <c r="N772" s="190" t="s">
        <v>134</v>
      </c>
      <c r="O772" s="190" t="s">
        <v>136</v>
      </c>
      <c r="Z772" s="190" t="s">
        <v>135</v>
      </c>
      <c r="AA772" s="190" t="s">
        <v>134</v>
      </c>
      <c r="AB772" s="190" t="s">
        <v>136</v>
      </c>
      <c r="AC772" s="190" t="s">
        <v>134</v>
      </c>
      <c r="AD772" s="190" t="s">
        <v>136</v>
      </c>
      <c r="AE772" s="190" t="s">
        <v>136</v>
      </c>
      <c r="AF772" s="190" t="s">
        <v>134</v>
      </c>
      <c r="AG772" s="190" t="s">
        <v>135</v>
      </c>
      <c r="AH772" s="190" t="s">
        <v>135</v>
      </c>
      <c r="AI772" s="190" t="s">
        <v>135</v>
      </c>
      <c r="AJ772" s="190" t="s">
        <v>135</v>
      </c>
      <c r="AK772" s="190" t="s">
        <v>135</v>
      </c>
      <c r="AL772" s="190" t="s">
        <v>135</v>
      </c>
    </row>
    <row r="773" spans="1:38" x14ac:dyDescent="0.2">
      <c r="A773" s="190">
        <v>810910</v>
      </c>
      <c r="B773" s="190" t="s">
        <v>257</v>
      </c>
      <c r="E773" s="190" t="s">
        <v>134</v>
      </c>
      <c r="O773" s="190" t="s">
        <v>136</v>
      </c>
      <c r="Y773" s="190" t="s">
        <v>136</v>
      </c>
      <c r="AA773" s="190" t="s">
        <v>136</v>
      </c>
      <c r="AB773" s="190" t="s">
        <v>135</v>
      </c>
      <c r="AD773" s="190" t="s">
        <v>136</v>
      </c>
      <c r="AE773" s="190" t="s">
        <v>135</v>
      </c>
      <c r="AF773" s="190" t="s">
        <v>136</v>
      </c>
      <c r="AG773" s="190" t="s">
        <v>135</v>
      </c>
      <c r="AH773" s="190" t="s">
        <v>135</v>
      </c>
      <c r="AI773" s="190" t="s">
        <v>135</v>
      </c>
      <c r="AJ773" s="190" t="s">
        <v>135</v>
      </c>
      <c r="AK773" s="190" t="s">
        <v>135</v>
      </c>
      <c r="AL773" s="190" t="s">
        <v>135</v>
      </c>
    </row>
    <row r="774" spans="1:38" x14ac:dyDescent="0.2">
      <c r="A774" s="190">
        <v>810914</v>
      </c>
      <c r="B774" s="190" t="s">
        <v>257</v>
      </c>
      <c r="N774" s="190" t="s">
        <v>134</v>
      </c>
      <c r="O774" s="190" t="s">
        <v>134</v>
      </c>
      <c r="Z774" s="190" t="s">
        <v>136</v>
      </c>
      <c r="AE774" s="190" t="s">
        <v>136</v>
      </c>
      <c r="AG774" s="190" t="s">
        <v>135</v>
      </c>
      <c r="AH774" s="190" t="s">
        <v>135</v>
      </c>
      <c r="AI774" s="190" t="s">
        <v>135</v>
      </c>
      <c r="AJ774" s="190" t="s">
        <v>135</v>
      </c>
      <c r="AK774" s="190" t="s">
        <v>135</v>
      </c>
      <c r="AL774" s="190" t="s">
        <v>135</v>
      </c>
    </row>
    <row r="775" spans="1:38" x14ac:dyDescent="0.2">
      <c r="A775" s="190">
        <v>810932</v>
      </c>
      <c r="B775" s="190" t="s">
        <v>257</v>
      </c>
      <c r="O775" s="190" t="s">
        <v>136</v>
      </c>
      <c r="AC775" s="190" t="s">
        <v>134</v>
      </c>
      <c r="AD775" s="190" t="s">
        <v>134</v>
      </c>
      <c r="AE775" s="190" t="s">
        <v>134</v>
      </c>
      <c r="AF775" s="190" t="s">
        <v>134</v>
      </c>
      <c r="AJ775" s="190" t="s">
        <v>136</v>
      </c>
      <c r="AK775" s="190" t="s">
        <v>136</v>
      </c>
      <c r="AL775" s="190" t="s">
        <v>134</v>
      </c>
    </row>
    <row r="776" spans="1:38" x14ac:dyDescent="0.2">
      <c r="A776" s="190">
        <v>810949</v>
      </c>
      <c r="B776" s="190" t="s">
        <v>257</v>
      </c>
      <c r="N776" s="190" t="s">
        <v>134</v>
      </c>
      <c r="O776" s="190" t="s">
        <v>135</v>
      </c>
      <c r="Z776" s="190" t="s">
        <v>135</v>
      </c>
      <c r="AC776" s="190" t="s">
        <v>135</v>
      </c>
      <c r="AG776" s="190" t="s">
        <v>135</v>
      </c>
      <c r="AH776" s="190" t="s">
        <v>135</v>
      </c>
      <c r="AI776" s="190" t="s">
        <v>135</v>
      </c>
      <c r="AJ776" s="190" t="s">
        <v>135</v>
      </c>
      <c r="AK776" s="190" t="s">
        <v>135</v>
      </c>
      <c r="AL776" s="190" t="s">
        <v>135</v>
      </c>
    </row>
    <row r="777" spans="1:38" x14ac:dyDescent="0.2">
      <c r="A777" s="190">
        <v>810950</v>
      </c>
      <c r="B777" s="190" t="s">
        <v>257</v>
      </c>
      <c r="J777" s="190" t="s">
        <v>135</v>
      </c>
      <c r="O777" s="190" t="s">
        <v>135</v>
      </c>
      <c r="V777" s="190" t="s">
        <v>135</v>
      </c>
      <c r="AD777" s="190" t="s">
        <v>135</v>
      </c>
      <c r="AH777" s="190" t="s">
        <v>135</v>
      </c>
      <c r="AI777" s="190" t="s">
        <v>135</v>
      </c>
      <c r="AJ777" s="190" t="s">
        <v>135</v>
      </c>
      <c r="AK777" s="190" t="s">
        <v>135</v>
      </c>
      <c r="AL777" s="190" t="s">
        <v>135</v>
      </c>
    </row>
    <row r="778" spans="1:38" x14ac:dyDescent="0.2">
      <c r="A778" s="190">
        <v>810953</v>
      </c>
      <c r="B778" s="190" t="s">
        <v>257</v>
      </c>
      <c r="O778" s="190" t="s">
        <v>136</v>
      </c>
      <c r="AA778" s="190" t="s">
        <v>134</v>
      </c>
      <c r="AD778" s="190" t="s">
        <v>134</v>
      </c>
      <c r="AF778" s="190" t="s">
        <v>134</v>
      </c>
      <c r="AG778" s="190" t="s">
        <v>134</v>
      </c>
      <c r="AI778" s="190" t="s">
        <v>134</v>
      </c>
      <c r="AJ778" s="190" t="s">
        <v>134</v>
      </c>
      <c r="AK778" s="190" t="s">
        <v>134</v>
      </c>
      <c r="AL778" s="190" t="s">
        <v>134</v>
      </c>
    </row>
    <row r="779" spans="1:38" x14ac:dyDescent="0.2">
      <c r="A779" s="190">
        <v>810972</v>
      </c>
      <c r="B779" s="190" t="s">
        <v>257</v>
      </c>
      <c r="O779" s="190" t="s">
        <v>134</v>
      </c>
      <c r="AE779" s="190" t="s">
        <v>136</v>
      </c>
      <c r="AG779" s="190" t="s">
        <v>135</v>
      </c>
      <c r="AH779" s="190" t="s">
        <v>135</v>
      </c>
      <c r="AI779" s="190" t="s">
        <v>135</v>
      </c>
      <c r="AJ779" s="190" t="s">
        <v>135</v>
      </c>
      <c r="AK779" s="190" t="s">
        <v>135</v>
      </c>
      <c r="AL779" s="190" t="s">
        <v>135</v>
      </c>
    </row>
    <row r="780" spans="1:38" x14ac:dyDescent="0.2">
      <c r="A780" s="190">
        <v>810990</v>
      </c>
      <c r="B780" s="190" t="s">
        <v>257</v>
      </c>
      <c r="N780" s="190" t="s">
        <v>134</v>
      </c>
      <c r="AD780" s="190" t="s">
        <v>136</v>
      </c>
      <c r="AI780" s="190" t="s">
        <v>136</v>
      </c>
      <c r="AJ780" s="190" t="s">
        <v>136</v>
      </c>
      <c r="AK780" s="190" t="s">
        <v>135</v>
      </c>
    </row>
    <row r="781" spans="1:38" x14ac:dyDescent="0.2">
      <c r="A781" s="190">
        <v>811002</v>
      </c>
      <c r="B781" s="190" t="s">
        <v>257</v>
      </c>
      <c r="O781" s="190" t="s">
        <v>135</v>
      </c>
      <c r="R781" s="190" t="s">
        <v>136</v>
      </c>
      <c r="V781" s="190" t="s">
        <v>136</v>
      </c>
      <c r="Z781" s="190" t="s">
        <v>135</v>
      </c>
      <c r="AA781" s="190" t="s">
        <v>135</v>
      </c>
      <c r="AC781" s="190" t="s">
        <v>135</v>
      </c>
      <c r="AD781" s="190" t="s">
        <v>135</v>
      </c>
      <c r="AE781" s="190" t="s">
        <v>135</v>
      </c>
      <c r="AG781" s="190" t="s">
        <v>135</v>
      </c>
      <c r="AH781" s="190" t="s">
        <v>135</v>
      </c>
      <c r="AI781" s="190" t="s">
        <v>135</v>
      </c>
      <c r="AJ781" s="190" t="s">
        <v>135</v>
      </c>
      <c r="AK781" s="190" t="s">
        <v>135</v>
      </c>
      <c r="AL781" s="190" t="s">
        <v>135</v>
      </c>
    </row>
    <row r="782" spans="1:38" x14ac:dyDescent="0.2">
      <c r="A782" s="190">
        <v>811031</v>
      </c>
      <c r="B782" s="190" t="s">
        <v>257</v>
      </c>
      <c r="O782" s="190" t="s">
        <v>136</v>
      </c>
      <c r="Z782" s="190" t="s">
        <v>136</v>
      </c>
      <c r="AG782" s="190" t="s">
        <v>136</v>
      </c>
      <c r="AH782" s="190" t="s">
        <v>136</v>
      </c>
      <c r="AI782" s="190" t="s">
        <v>136</v>
      </c>
      <c r="AK782" s="190" t="s">
        <v>135</v>
      </c>
      <c r="AL782" s="190" t="s">
        <v>136</v>
      </c>
    </row>
    <row r="783" spans="1:38" x14ac:dyDescent="0.2">
      <c r="A783" s="190">
        <v>811039</v>
      </c>
      <c r="B783" s="190" t="s">
        <v>257</v>
      </c>
      <c r="K783" s="190" t="s">
        <v>134</v>
      </c>
      <c r="O783" s="190" t="s">
        <v>134</v>
      </c>
      <c r="R783" s="190" t="s">
        <v>134</v>
      </c>
      <c r="AH783" s="190" t="s">
        <v>136</v>
      </c>
      <c r="AJ783" s="190" t="s">
        <v>136</v>
      </c>
      <c r="AK783" s="190" t="s">
        <v>136</v>
      </c>
    </row>
    <row r="784" spans="1:38" x14ac:dyDescent="0.2">
      <c r="A784" s="190">
        <v>811042</v>
      </c>
      <c r="B784" s="190" t="s">
        <v>257</v>
      </c>
      <c r="Y784" s="190" t="s">
        <v>134</v>
      </c>
      <c r="AC784" s="190" t="s">
        <v>134</v>
      </c>
      <c r="AD784" s="190" t="s">
        <v>135</v>
      </c>
      <c r="AE784" s="190" t="s">
        <v>134</v>
      </c>
      <c r="AG784" s="190" t="s">
        <v>136</v>
      </c>
      <c r="AH784" s="190" t="s">
        <v>136</v>
      </c>
      <c r="AI784" s="190" t="s">
        <v>136</v>
      </c>
      <c r="AJ784" s="190" t="s">
        <v>136</v>
      </c>
      <c r="AK784" s="190" t="s">
        <v>135</v>
      </c>
      <c r="AL784" s="190" t="s">
        <v>135</v>
      </c>
    </row>
    <row r="785" spans="1:38" x14ac:dyDescent="0.2">
      <c r="A785" s="190">
        <v>811077</v>
      </c>
      <c r="B785" s="190" t="s">
        <v>257</v>
      </c>
      <c r="O785" s="190" t="s">
        <v>135</v>
      </c>
      <c r="AC785" s="190" t="s">
        <v>135</v>
      </c>
      <c r="AE785" s="190" t="s">
        <v>136</v>
      </c>
      <c r="AF785" s="190" t="s">
        <v>135</v>
      </c>
      <c r="AG785" s="190" t="s">
        <v>136</v>
      </c>
      <c r="AH785" s="190" t="s">
        <v>135</v>
      </c>
      <c r="AI785" s="190" t="s">
        <v>135</v>
      </c>
      <c r="AJ785" s="190" t="s">
        <v>135</v>
      </c>
      <c r="AK785" s="190" t="s">
        <v>135</v>
      </c>
    </row>
    <row r="786" spans="1:38" x14ac:dyDescent="0.2">
      <c r="A786" s="190">
        <v>811082</v>
      </c>
      <c r="B786" s="190" t="s">
        <v>257</v>
      </c>
      <c r="Z786" s="190" t="s">
        <v>136</v>
      </c>
      <c r="AA786" s="190" t="s">
        <v>136</v>
      </c>
      <c r="AB786" s="190" t="s">
        <v>136</v>
      </c>
      <c r="AC786" s="190" t="s">
        <v>136</v>
      </c>
      <c r="AD786" s="190" t="s">
        <v>136</v>
      </c>
      <c r="AE786" s="190" t="s">
        <v>136</v>
      </c>
      <c r="AF786" s="190" t="s">
        <v>136</v>
      </c>
      <c r="AG786" s="190" t="s">
        <v>135</v>
      </c>
      <c r="AH786" s="190" t="s">
        <v>135</v>
      </c>
      <c r="AI786" s="190" t="s">
        <v>135</v>
      </c>
      <c r="AJ786" s="190" t="s">
        <v>135</v>
      </c>
      <c r="AK786" s="190" t="s">
        <v>135</v>
      </c>
      <c r="AL786" s="190" t="s">
        <v>135</v>
      </c>
    </row>
    <row r="787" spans="1:38" x14ac:dyDescent="0.2">
      <c r="A787" s="190">
        <v>811096</v>
      </c>
      <c r="B787" s="190" t="s">
        <v>257</v>
      </c>
      <c r="X787" s="190" t="s">
        <v>136</v>
      </c>
      <c r="AC787" s="190" t="s">
        <v>135</v>
      </c>
      <c r="AG787" s="190" t="s">
        <v>135</v>
      </c>
      <c r="AH787" s="190" t="s">
        <v>135</v>
      </c>
      <c r="AI787" s="190" t="s">
        <v>135</v>
      </c>
      <c r="AJ787" s="190" t="s">
        <v>135</v>
      </c>
      <c r="AK787" s="190" t="s">
        <v>135</v>
      </c>
      <c r="AL787" s="190" t="s">
        <v>135</v>
      </c>
    </row>
    <row r="788" spans="1:38" x14ac:dyDescent="0.2">
      <c r="A788" s="190">
        <v>811105</v>
      </c>
      <c r="B788" s="190" t="s">
        <v>257</v>
      </c>
      <c r="K788" s="190" t="s">
        <v>135</v>
      </c>
      <c r="O788" s="190" t="s">
        <v>135</v>
      </c>
      <c r="R788" s="190" t="s">
        <v>135</v>
      </c>
      <c r="Y788" s="190" t="s">
        <v>134</v>
      </c>
      <c r="AB788" s="190" t="s">
        <v>134</v>
      </c>
      <c r="AD788" s="190" t="s">
        <v>135</v>
      </c>
      <c r="AE788" s="190" t="s">
        <v>136</v>
      </c>
      <c r="AF788" s="190" t="s">
        <v>134</v>
      </c>
      <c r="AG788" s="190" t="s">
        <v>135</v>
      </c>
      <c r="AH788" s="190" t="s">
        <v>135</v>
      </c>
      <c r="AI788" s="190" t="s">
        <v>136</v>
      </c>
      <c r="AJ788" s="190" t="s">
        <v>135</v>
      </c>
      <c r="AK788" s="190" t="s">
        <v>135</v>
      </c>
      <c r="AL788" s="190" t="s">
        <v>135</v>
      </c>
    </row>
    <row r="789" spans="1:38" x14ac:dyDescent="0.2">
      <c r="A789" s="190">
        <v>811120</v>
      </c>
      <c r="B789" s="190" t="s">
        <v>257</v>
      </c>
      <c r="L789" s="190" t="s">
        <v>134</v>
      </c>
      <c r="AA789" s="190" t="s">
        <v>134</v>
      </c>
      <c r="AB789" s="190" t="s">
        <v>134</v>
      </c>
      <c r="AC789" s="190" t="s">
        <v>134</v>
      </c>
      <c r="AF789" s="190" t="s">
        <v>134</v>
      </c>
      <c r="AG789" s="190" t="s">
        <v>135</v>
      </c>
      <c r="AH789" s="190" t="s">
        <v>135</v>
      </c>
      <c r="AI789" s="190" t="s">
        <v>135</v>
      </c>
      <c r="AJ789" s="190" t="s">
        <v>136</v>
      </c>
      <c r="AK789" s="190" t="s">
        <v>135</v>
      </c>
      <c r="AL789" s="190" t="s">
        <v>135</v>
      </c>
    </row>
    <row r="790" spans="1:38" x14ac:dyDescent="0.2">
      <c r="A790" s="190">
        <v>811129</v>
      </c>
      <c r="B790" s="190" t="s">
        <v>257</v>
      </c>
      <c r="O790" s="190" t="s">
        <v>135</v>
      </c>
      <c r="Z790" s="190" t="s">
        <v>135</v>
      </c>
      <c r="AF790" s="190" t="s">
        <v>136</v>
      </c>
      <c r="AG790" s="190" t="s">
        <v>135</v>
      </c>
      <c r="AH790" s="190" t="s">
        <v>135</v>
      </c>
      <c r="AI790" s="190" t="s">
        <v>135</v>
      </c>
      <c r="AJ790" s="190" t="s">
        <v>135</v>
      </c>
      <c r="AK790" s="190" t="s">
        <v>135</v>
      </c>
      <c r="AL790" s="190" t="s">
        <v>135</v>
      </c>
    </row>
    <row r="791" spans="1:38" x14ac:dyDescent="0.2">
      <c r="A791" s="190">
        <v>811141</v>
      </c>
      <c r="B791" s="190" t="s">
        <v>257</v>
      </c>
      <c r="U791" s="190" t="s">
        <v>136</v>
      </c>
      <c r="V791" s="190" t="s">
        <v>136</v>
      </c>
      <c r="Z791" s="190" t="s">
        <v>136</v>
      </c>
      <c r="AA791" s="190" t="s">
        <v>135</v>
      </c>
      <c r="AB791" s="190" t="s">
        <v>135</v>
      </c>
      <c r="AC791" s="190" t="s">
        <v>135</v>
      </c>
      <c r="AD791" s="190" t="s">
        <v>136</v>
      </c>
      <c r="AE791" s="190" t="s">
        <v>135</v>
      </c>
      <c r="AF791" s="190" t="s">
        <v>136</v>
      </c>
      <c r="AG791" s="190" t="s">
        <v>135</v>
      </c>
      <c r="AH791" s="190" t="s">
        <v>135</v>
      </c>
      <c r="AI791" s="190" t="s">
        <v>135</v>
      </c>
      <c r="AJ791" s="190" t="s">
        <v>135</v>
      </c>
      <c r="AK791" s="190" t="s">
        <v>135</v>
      </c>
      <c r="AL791" s="190" t="s">
        <v>135</v>
      </c>
    </row>
    <row r="792" spans="1:38" x14ac:dyDescent="0.2">
      <c r="A792" s="190">
        <v>811142</v>
      </c>
      <c r="B792" s="190" t="s">
        <v>257</v>
      </c>
      <c r="AA792" s="190" t="s">
        <v>135</v>
      </c>
      <c r="AB792" s="190" t="s">
        <v>136</v>
      </c>
      <c r="AC792" s="190" t="s">
        <v>135</v>
      </c>
      <c r="AD792" s="190" t="s">
        <v>135</v>
      </c>
      <c r="AE792" s="190" t="s">
        <v>136</v>
      </c>
      <c r="AF792" s="190" t="s">
        <v>135</v>
      </c>
      <c r="AG792" s="190" t="s">
        <v>135</v>
      </c>
      <c r="AH792" s="190" t="s">
        <v>135</v>
      </c>
      <c r="AI792" s="190" t="s">
        <v>135</v>
      </c>
      <c r="AJ792" s="190" t="s">
        <v>135</v>
      </c>
      <c r="AK792" s="190" t="s">
        <v>135</v>
      </c>
      <c r="AL792" s="190" t="s">
        <v>135</v>
      </c>
    </row>
    <row r="793" spans="1:38" x14ac:dyDescent="0.2">
      <c r="A793" s="190">
        <v>811150</v>
      </c>
      <c r="B793" s="190" t="s">
        <v>257</v>
      </c>
      <c r="AA793" s="190" t="s">
        <v>134</v>
      </c>
      <c r="AG793" s="190" t="s">
        <v>134</v>
      </c>
      <c r="AH793" s="190" t="s">
        <v>134</v>
      </c>
      <c r="AI793" s="190" t="s">
        <v>134</v>
      </c>
      <c r="AJ793" s="190" t="s">
        <v>134</v>
      </c>
      <c r="AK793" s="190" t="s">
        <v>135</v>
      </c>
      <c r="AL793" s="190" t="s">
        <v>134</v>
      </c>
    </row>
    <row r="794" spans="1:38" x14ac:dyDescent="0.2">
      <c r="A794" s="190">
        <v>811153</v>
      </c>
      <c r="B794" s="190" t="s">
        <v>257</v>
      </c>
      <c r="K794" s="190" t="s">
        <v>134</v>
      </c>
      <c r="O794" s="190" t="s">
        <v>135</v>
      </c>
      <c r="R794" s="190" t="s">
        <v>135</v>
      </c>
      <c r="AA794" s="190" t="s">
        <v>136</v>
      </c>
      <c r="AC794" s="190" t="s">
        <v>136</v>
      </c>
      <c r="AE794" s="190" t="s">
        <v>136</v>
      </c>
      <c r="AF794" s="190" t="s">
        <v>136</v>
      </c>
      <c r="AG794" s="190" t="s">
        <v>134</v>
      </c>
      <c r="AH794" s="190" t="s">
        <v>135</v>
      </c>
      <c r="AJ794" s="190" t="s">
        <v>136</v>
      </c>
      <c r="AK794" s="190" t="s">
        <v>134</v>
      </c>
      <c r="AL794" s="190" t="s">
        <v>135</v>
      </c>
    </row>
    <row r="795" spans="1:38" x14ac:dyDescent="0.2">
      <c r="A795" s="190">
        <v>811167</v>
      </c>
      <c r="B795" s="190" t="s">
        <v>257</v>
      </c>
      <c r="O795" s="190" t="s">
        <v>135</v>
      </c>
      <c r="R795" s="190" t="s">
        <v>136</v>
      </c>
      <c r="AA795" s="190" t="s">
        <v>135</v>
      </c>
      <c r="AB795" s="190" t="s">
        <v>136</v>
      </c>
      <c r="AC795" s="190" t="s">
        <v>135</v>
      </c>
      <c r="AD795" s="190" t="s">
        <v>135</v>
      </c>
      <c r="AE795" s="190" t="s">
        <v>136</v>
      </c>
      <c r="AF795" s="190" t="s">
        <v>135</v>
      </c>
      <c r="AG795" s="190" t="s">
        <v>135</v>
      </c>
      <c r="AH795" s="190" t="s">
        <v>135</v>
      </c>
      <c r="AI795" s="190" t="s">
        <v>135</v>
      </c>
      <c r="AJ795" s="190" t="s">
        <v>135</v>
      </c>
      <c r="AK795" s="190" t="s">
        <v>135</v>
      </c>
      <c r="AL795" s="190" t="s">
        <v>135</v>
      </c>
    </row>
    <row r="796" spans="1:38" x14ac:dyDescent="0.2">
      <c r="A796" s="190">
        <v>811173</v>
      </c>
      <c r="B796" s="190" t="s">
        <v>257</v>
      </c>
      <c r="O796" s="190" t="s">
        <v>135</v>
      </c>
      <c r="P796" s="190" t="s">
        <v>135</v>
      </c>
      <c r="V796" s="190" t="s">
        <v>134</v>
      </c>
      <c r="Z796" s="190" t="s">
        <v>135</v>
      </c>
      <c r="AA796" s="190" t="s">
        <v>135</v>
      </c>
      <c r="AD796" s="190" t="s">
        <v>135</v>
      </c>
      <c r="AE796" s="190" t="s">
        <v>135</v>
      </c>
      <c r="AG796" s="190" t="s">
        <v>135</v>
      </c>
      <c r="AH796" s="190" t="s">
        <v>135</v>
      </c>
      <c r="AI796" s="190" t="s">
        <v>135</v>
      </c>
      <c r="AJ796" s="190" t="s">
        <v>135</v>
      </c>
      <c r="AK796" s="190" t="s">
        <v>135</v>
      </c>
      <c r="AL796" s="190" t="s">
        <v>135</v>
      </c>
    </row>
    <row r="797" spans="1:38" x14ac:dyDescent="0.2">
      <c r="A797" s="190">
        <v>811175</v>
      </c>
      <c r="B797" s="190" t="s">
        <v>257</v>
      </c>
      <c r="L797" s="190" t="s">
        <v>134</v>
      </c>
      <c r="O797" s="190" t="s">
        <v>136</v>
      </c>
      <c r="Y797" s="190" t="s">
        <v>135</v>
      </c>
      <c r="AE797" s="190" t="s">
        <v>135</v>
      </c>
      <c r="AG797" s="190" t="s">
        <v>134</v>
      </c>
      <c r="AH797" s="190" t="s">
        <v>134</v>
      </c>
      <c r="AI797" s="190" t="s">
        <v>134</v>
      </c>
      <c r="AK797" s="190" t="s">
        <v>134</v>
      </c>
      <c r="AL797" s="190" t="s">
        <v>136</v>
      </c>
    </row>
    <row r="798" spans="1:38" x14ac:dyDescent="0.2">
      <c r="A798" s="190">
        <v>811188</v>
      </c>
      <c r="B798" s="190" t="s">
        <v>257</v>
      </c>
      <c r="O798" s="190" t="s">
        <v>136</v>
      </c>
      <c r="AF798" s="190" t="s">
        <v>134</v>
      </c>
      <c r="AG798" s="190" t="s">
        <v>136</v>
      </c>
      <c r="AH798" s="190" t="s">
        <v>135</v>
      </c>
      <c r="AI798" s="190" t="s">
        <v>135</v>
      </c>
      <c r="AK798" s="190" t="s">
        <v>135</v>
      </c>
      <c r="AL798" s="190" t="s">
        <v>135</v>
      </c>
    </row>
    <row r="799" spans="1:38" x14ac:dyDescent="0.2">
      <c r="A799" s="190">
        <v>811209</v>
      </c>
      <c r="B799" s="190" t="s">
        <v>257</v>
      </c>
      <c r="R799" s="190" t="s">
        <v>134</v>
      </c>
      <c r="V799" s="190" t="s">
        <v>134</v>
      </c>
      <c r="W799" s="190" t="s">
        <v>134</v>
      </c>
      <c r="AC799" s="190" t="s">
        <v>136</v>
      </c>
      <c r="AD799" s="190" t="s">
        <v>136</v>
      </c>
      <c r="AH799" s="190" t="s">
        <v>136</v>
      </c>
      <c r="AI799" s="190" t="s">
        <v>136</v>
      </c>
      <c r="AJ799" s="190" t="s">
        <v>136</v>
      </c>
      <c r="AL799" s="190" t="s">
        <v>136</v>
      </c>
    </row>
    <row r="800" spans="1:38" x14ac:dyDescent="0.2">
      <c r="A800" s="190">
        <v>811218</v>
      </c>
      <c r="B800" s="190" t="s">
        <v>257</v>
      </c>
      <c r="Z800" s="190" t="s">
        <v>135</v>
      </c>
      <c r="AG800" s="190" t="s">
        <v>135</v>
      </c>
      <c r="AH800" s="190" t="s">
        <v>135</v>
      </c>
      <c r="AI800" s="190" t="s">
        <v>135</v>
      </c>
      <c r="AJ800" s="190" t="s">
        <v>135</v>
      </c>
      <c r="AK800" s="190" t="s">
        <v>135</v>
      </c>
      <c r="AL800" s="190" t="s">
        <v>135</v>
      </c>
    </row>
    <row r="801" spans="1:38" x14ac:dyDescent="0.2">
      <c r="A801" s="190">
        <v>811226</v>
      </c>
      <c r="B801" s="190" t="s">
        <v>257</v>
      </c>
      <c r="N801" s="190" t="s">
        <v>136</v>
      </c>
      <c r="O801" s="190" t="s">
        <v>135</v>
      </c>
      <c r="V801" s="190" t="s">
        <v>136</v>
      </c>
      <c r="Z801" s="190" t="s">
        <v>135</v>
      </c>
      <c r="AA801" s="190" t="s">
        <v>136</v>
      </c>
      <c r="AD801" s="190" t="s">
        <v>136</v>
      </c>
      <c r="AE801" s="190" t="s">
        <v>136</v>
      </c>
      <c r="AG801" s="190" t="s">
        <v>135</v>
      </c>
      <c r="AH801" s="190" t="s">
        <v>135</v>
      </c>
      <c r="AI801" s="190" t="s">
        <v>135</v>
      </c>
      <c r="AJ801" s="190" t="s">
        <v>135</v>
      </c>
      <c r="AK801" s="190" t="s">
        <v>135</v>
      </c>
      <c r="AL801" s="190" t="s">
        <v>135</v>
      </c>
    </row>
    <row r="802" spans="1:38" x14ac:dyDescent="0.2">
      <c r="A802" s="190">
        <v>811238</v>
      </c>
      <c r="B802" s="190" t="s">
        <v>257</v>
      </c>
      <c r="R802" s="190" t="s">
        <v>134</v>
      </c>
      <c r="U802" s="190" t="s">
        <v>134</v>
      </c>
      <c r="AB802" s="190" t="s">
        <v>136</v>
      </c>
      <c r="AC802" s="190" t="s">
        <v>136</v>
      </c>
      <c r="AE802" s="190" t="s">
        <v>136</v>
      </c>
      <c r="AG802" s="190" t="s">
        <v>136</v>
      </c>
      <c r="AH802" s="190" t="s">
        <v>136</v>
      </c>
      <c r="AI802" s="190" t="s">
        <v>135</v>
      </c>
      <c r="AK802" s="190" t="s">
        <v>135</v>
      </c>
      <c r="AL802" s="190" t="s">
        <v>136</v>
      </c>
    </row>
    <row r="803" spans="1:38" x14ac:dyDescent="0.2">
      <c r="A803" s="190">
        <v>811279</v>
      </c>
      <c r="B803" s="190" t="s">
        <v>257</v>
      </c>
      <c r="O803" s="190" t="s">
        <v>136</v>
      </c>
      <c r="AA803" s="190" t="s">
        <v>135</v>
      </c>
      <c r="AF803" s="190" t="s">
        <v>135</v>
      </c>
      <c r="AG803" s="190" t="s">
        <v>135</v>
      </c>
      <c r="AJ803" s="190" t="s">
        <v>136</v>
      </c>
      <c r="AL803" s="190" t="s">
        <v>135</v>
      </c>
    </row>
    <row r="804" spans="1:38" x14ac:dyDescent="0.2">
      <c r="A804" s="190">
        <v>811299</v>
      </c>
      <c r="B804" s="190" t="s">
        <v>257</v>
      </c>
      <c r="O804" s="190" t="s">
        <v>136</v>
      </c>
      <c r="V804" s="190" t="s">
        <v>136</v>
      </c>
      <c r="X804" s="190" t="s">
        <v>136</v>
      </c>
      <c r="AG804" s="190" t="s">
        <v>135</v>
      </c>
      <c r="AH804" s="190" t="s">
        <v>135</v>
      </c>
      <c r="AI804" s="190" t="s">
        <v>135</v>
      </c>
      <c r="AJ804" s="190" t="s">
        <v>135</v>
      </c>
      <c r="AK804" s="190" t="s">
        <v>135</v>
      </c>
      <c r="AL804" s="190" t="s">
        <v>135</v>
      </c>
    </row>
    <row r="805" spans="1:38" x14ac:dyDescent="0.2">
      <c r="A805" s="190">
        <v>811302</v>
      </c>
      <c r="B805" s="190" t="s">
        <v>257</v>
      </c>
      <c r="D805" s="190" t="s">
        <v>134</v>
      </c>
      <c r="R805" s="190" t="s">
        <v>136</v>
      </c>
      <c r="W805" s="190" t="s">
        <v>136</v>
      </c>
      <c r="Y805" s="190" t="s">
        <v>134</v>
      </c>
      <c r="AB805" s="190" t="s">
        <v>136</v>
      </c>
      <c r="AC805" s="190" t="s">
        <v>136</v>
      </c>
      <c r="AF805" s="190" t="s">
        <v>136</v>
      </c>
      <c r="AG805" s="190" t="s">
        <v>136</v>
      </c>
      <c r="AJ805" s="190" t="s">
        <v>136</v>
      </c>
      <c r="AK805" s="190" t="s">
        <v>136</v>
      </c>
    </row>
    <row r="806" spans="1:38" x14ac:dyDescent="0.2">
      <c r="A806" s="190">
        <v>811358</v>
      </c>
      <c r="B806" s="190" t="s">
        <v>257</v>
      </c>
      <c r="F806" s="190" t="s">
        <v>134</v>
      </c>
      <c r="J806" s="190" t="s">
        <v>134</v>
      </c>
      <c r="R806" s="190" t="s">
        <v>136</v>
      </c>
      <c r="AC806" s="190" t="s">
        <v>134</v>
      </c>
      <c r="AE806" s="190" t="s">
        <v>134</v>
      </c>
      <c r="AG806" s="190" t="s">
        <v>136</v>
      </c>
      <c r="AH806" s="190" t="s">
        <v>136</v>
      </c>
      <c r="AK806" s="190" t="s">
        <v>136</v>
      </c>
      <c r="AL806" s="190" t="s">
        <v>136</v>
      </c>
    </row>
    <row r="807" spans="1:38" x14ac:dyDescent="0.2">
      <c r="A807" s="190">
        <v>811359</v>
      </c>
      <c r="B807" s="190" t="s">
        <v>257</v>
      </c>
      <c r="V807" s="190" t="s">
        <v>134</v>
      </c>
      <c r="AA807" s="190" t="s">
        <v>135</v>
      </c>
      <c r="AB807" s="190" t="s">
        <v>134</v>
      </c>
      <c r="AC807" s="190" t="s">
        <v>135</v>
      </c>
      <c r="AD807" s="190" t="s">
        <v>134</v>
      </c>
      <c r="AF807" s="190" t="s">
        <v>135</v>
      </c>
      <c r="AG807" s="190" t="s">
        <v>135</v>
      </c>
      <c r="AH807" s="190" t="s">
        <v>135</v>
      </c>
      <c r="AI807" s="190" t="s">
        <v>135</v>
      </c>
      <c r="AJ807" s="190" t="s">
        <v>135</v>
      </c>
      <c r="AK807" s="190" t="s">
        <v>135</v>
      </c>
      <c r="AL807" s="190" t="s">
        <v>135</v>
      </c>
    </row>
    <row r="808" spans="1:38" x14ac:dyDescent="0.2">
      <c r="A808" s="190">
        <v>811363</v>
      </c>
      <c r="B808" s="190" t="s">
        <v>257</v>
      </c>
      <c r="AG808" s="190" t="s">
        <v>135</v>
      </c>
      <c r="AH808" s="190" t="s">
        <v>135</v>
      </c>
      <c r="AI808" s="190" t="s">
        <v>135</v>
      </c>
      <c r="AJ808" s="190" t="s">
        <v>135</v>
      </c>
      <c r="AK808" s="190" t="s">
        <v>135</v>
      </c>
      <c r="AL808" s="190" t="s">
        <v>135</v>
      </c>
    </row>
    <row r="809" spans="1:38" x14ac:dyDescent="0.2">
      <c r="A809" s="190">
        <v>811374</v>
      </c>
      <c r="B809" s="190" t="s">
        <v>257</v>
      </c>
      <c r="O809" s="190" t="s">
        <v>136</v>
      </c>
      <c r="W809" s="190" t="s">
        <v>136</v>
      </c>
      <c r="AA809" s="190" t="s">
        <v>136</v>
      </c>
      <c r="AE809" s="190" t="s">
        <v>136</v>
      </c>
      <c r="AG809" s="190" t="s">
        <v>135</v>
      </c>
      <c r="AH809" s="190" t="s">
        <v>135</v>
      </c>
      <c r="AI809" s="190" t="s">
        <v>135</v>
      </c>
      <c r="AJ809" s="190" t="s">
        <v>135</v>
      </c>
      <c r="AK809" s="190" t="s">
        <v>135</v>
      </c>
      <c r="AL809" s="190" t="s">
        <v>135</v>
      </c>
    </row>
    <row r="810" spans="1:38" x14ac:dyDescent="0.2">
      <c r="A810" s="190">
        <v>811376</v>
      </c>
      <c r="B810" s="190" t="s">
        <v>257</v>
      </c>
      <c r="W810" s="190" t="s">
        <v>134</v>
      </c>
      <c r="Z810" s="190" t="s">
        <v>136</v>
      </c>
      <c r="AC810" s="190" t="s">
        <v>135</v>
      </c>
      <c r="AF810" s="190" t="s">
        <v>136</v>
      </c>
      <c r="AG810" s="190" t="s">
        <v>136</v>
      </c>
      <c r="AH810" s="190" t="s">
        <v>136</v>
      </c>
      <c r="AI810" s="190" t="s">
        <v>136</v>
      </c>
      <c r="AJ810" s="190" t="s">
        <v>136</v>
      </c>
      <c r="AK810" s="190" t="s">
        <v>134</v>
      </c>
    </row>
    <row r="811" spans="1:38" x14ac:dyDescent="0.2">
      <c r="A811" s="190">
        <v>811433</v>
      </c>
      <c r="B811" s="190" t="s">
        <v>257</v>
      </c>
      <c r="O811" s="190" t="s">
        <v>135</v>
      </c>
      <c r="Z811" s="190" t="s">
        <v>135</v>
      </c>
      <c r="AC811" s="190" t="s">
        <v>136</v>
      </c>
      <c r="AE811" s="190" t="s">
        <v>136</v>
      </c>
      <c r="AF811" s="190" t="s">
        <v>136</v>
      </c>
      <c r="AG811" s="190" t="s">
        <v>135</v>
      </c>
      <c r="AH811" s="190" t="s">
        <v>135</v>
      </c>
      <c r="AI811" s="190" t="s">
        <v>135</v>
      </c>
      <c r="AJ811" s="190" t="s">
        <v>135</v>
      </c>
      <c r="AK811" s="190" t="s">
        <v>135</v>
      </c>
      <c r="AL811" s="190" t="s">
        <v>135</v>
      </c>
    </row>
    <row r="812" spans="1:38" x14ac:dyDescent="0.2">
      <c r="A812" s="190">
        <v>811443</v>
      </c>
      <c r="B812" s="190" t="s">
        <v>257</v>
      </c>
      <c r="O812" s="190" t="s">
        <v>135</v>
      </c>
      <c r="V812" s="190" t="s">
        <v>136</v>
      </c>
      <c r="AA812" s="190" t="s">
        <v>136</v>
      </c>
      <c r="AC812" s="190" t="s">
        <v>136</v>
      </c>
      <c r="AD812" s="190" t="s">
        <v>136</v>
      </c>
      <c r="AE812" s="190" t="s">
        <v>136</v>
      </c>
      <c r="AF812" s="190" t="s">
        <v>136</v>
      </c>
      <c r="AG812" s="190" t="s">
        <v>135</v>
      </c>
      <c r="AH812" s="190" t="s">
        <v>135</v>
      </c>
      <c r="AI812" s="190" t="s">
        <v>135</v>
      </c>
      <c r="AJ812" s="190" t="s">
        <v>135</v>
      </c>
      <c r="AK812" s="190" t="s">
        <v>135</v>
      </c>
      <c r="AL812" s="190" t="s">
        <v>135</v>
      </c>
    </row>
    <row r="813" spans="1:38" x14ac:dyDescent="0.2">
      <c r="A813" s="190">
        <v>811449</v>
      </c>
      <c r="B813" s="190" t="s">
        <v>257</v>
      </c>
      <c r="L813" s="190" t="s">
        <v>136</v>
      </c>
      <c r="Y813" s="190" t="s">
        <v>136</v>
      </c>
      <c r="AC813" s="190" t="s">
        <v>136</v>
      </c>
      <c r="AD813" s="190" t="s">
        <v>136</v>
      </c>
      <c r="AG813" s="190" t="s">
        <v>135</v>
      </c>
      <c r="AH813" s="190" t="s">
        <v>135</v>
      </c>
      <c r="AI813" s="190" t="s">
        <v>135</v>
      </c>
      <c r="AJ813" s="190" t="s">
        <v>135</v>
      </c>
      <c r="AK813" s="190" t="s">
        <v>135</v>
      </c>
      <c r="AL813" s="190" t="s">
        <v>135</v>
      </c>
    </row>
    <row r="814" spans="1:38" x14ac:dyDescent="0.2">
      <c r="A814" s="190">
        <v>811453</v>
      </c>
      <c r="B814" s="190" t="s">
        <v>257</v>
      </c>
      <c r="K814" s="190" t="s">
        <v>134</v>
      </c>
      <c r="O814" s="190" t="s">
        <v>136</v>
      </c>
      <c r="AA814" s="190" t="s">
        <v>136</v>
      </c>
      <c r="AB814" s="190" t="s">
        <v>136</v>
      </c>
      <c r="AC814" s="190" t="s">
        <v>136</v>
      </c>
      <c r="AD814" s="190" t="s">
        <v>136</v>
      </c>
      <c r="AF814" s="190" t="s">
        <v>136</v>
      </c>
      <c r="AG814" s="190" t="s">
        <v>136</v>
      </c>
      <c r="AH814" s="190" t="s">
        <v>135</v>
      </c>
      <c r="AI814" s="190" t="s">
        <v>136</v>
      </c>
      <c r="AJ814" s="190" t="s">
        <v>136</v>
      </c>
      <c r="AK814" s="190" t="s">
        <v>136</v>
      </c>
      <c r="AL814" s="190" t="s">
        <v>135</v>
      </c>
    </row>
    <row r="815" spans="1:38" x14ac:dyDescent="0.2">
      <c r="A815" s="190">
        <v>811468</v>
      </c>
      <c r="B815" s="190" t="s">
        <v>257</v>
      </c>
      <c r="K815" s="190" t="s">
        <v>134</v>
      </c>
      <c r="O815" s="190" t="s">
        <v>136</v>
      </c>
      <c r="AC815" s="190" t="s">
        <v>136</v>
      </c>
      <c r="AE815" s="190" t="s">
        <v>134</v>
      </c>
      <c r="AF815" s="190" t="s">
        <v>136</v>
      </c>
      <c r="AG815" s="190" t="s">
        <v>135</v>
      </c>
      <c r="AH815" s="190" t="s">
        <v>135</v>
      </c>
      <c r="AI815" s="190" t="s">
        <v>135</v>
      </c>
      <c r="AJ815" s="190" t="s">
        <v>135</v>
      </c>
      <c r="AK815" s="190" t="s">
        <v>135</v>
      </c>
      <c r="AL815" s="190" t="s">
        <v>135</v>
      </c>
    </row>
    <row r="816" spans="1:38" x14ac:dyDescent="0.2">
      <c r="A816" s="190">
        <v>811472</v>
      </c>
      <c r="B816" s="190" t="s">
        <v>257</v>
      </c>
      <c r="O816" s="190" t="s">
        <v>136</v>
      </c>
      <c r="R816" s="190" t="s">
        <v>134</v>
      </c>
      <c r="AA816" s="190" t="s">
        <v>134</v>
      </c>
      <c r="AB816" s="190" t="s">
        <v>136</v>
      </c>
      <c r="AC816" s="190" t="s">
        <v>136</v>
      </c>
      <c r="AE816" s="190" t="s">
        <v>134</v>
      </c>
      <c r="AF816" s="190" t="s">
        <v>136</v>
      </c>
      <c r="AG816" s="190" t="s">
        <v>136</v>
      </c>
      <c r="AH816" s="190" t="s">
        <v>135</v>
      </c>
      <c r="AI816" s="190" t="s">
        <v>136</v>
      </c>
      <c r="AJ816" s="190" t="s">
        <v>136</v>
      </c>
      <c r="AK816" s="190" t="s">
        <v>135</v>
      </c>
      <c r="AL816" s="190" t="s">
        <v>136</v>
      </c>
    </row>
    <row r="817" spans="1:38" x14ac:dyDescent="0.2">
      <c r="A817" s="190">
        <v>811494</v>
      </c>
      <c r="B817" s="190" t="s">
        <v>257</v>
      </c>
      <c r="K817" s="190" t="s">
        <v>134</v>
      </c>
      <c r="O817" s="190" t="s">
        <v>134</v>
      </c>
      <c r="AA817" s="190" t="s">
        <v>136</v>
      </c>
      <c r="AB817" s="190" t="s">
        <v>136</v>
      </c>
      <c r="AC817" s="190" t="s">
        <v>136</v>
      </c>
      <c r="AD817" s="190" t="s">
        <v>136</v>
      </c>
      <c r="AE817" s="190" t="s">
        <v>136</v>
      </c>
      <c r="AG817" s="190" t="s">
        <v>136</v>
      </c>
      <c r="AH817" s="190" t="s">
        <v>136</v>
      </c>
      <c r="AI817" s="190" t="s">
        <v>136</v>
      </c>
      <c r="AJ817" s="190" t="s">
        <v>136</v>
      </c>
      <c r="AK817" s="190" t="s">
        <v>136</v>
      </c>
      <c r="AL817" s="190" t="s">
        <v>136</v>
      </c>
    </row>
    <row r="818" spans="1:38" x14ac:dyDescent="0.2">
      <c r="A818" s="190">
        <v>811536</v>
      </c>
      <c r="B818" s="190" t="s">
        <v>257</v>
      </c>
      <c r="D818" s="190" t="s">
        <v>134</v>
      </c>
      <c r="J818" s="190" t="s">
        <v>136</v>
      </c>
      <c r="R818" s="190" t="s">
        <v>134</v>
      </c>
      <c r="AA818" s="190" t="s">
        <v>135</v>
      </c>
      <c r="AB818" s="190" t="s">
        <v>134</v>
      </c>
      <c r="AC818" s="190" t="s">
        <v>135</v>
      </c>
      <c r="AD818" s="190" t="s">
        <v>136</v>
      </c>
      <c r="AE818" s="190" t="s">
        <v>136</v>
      </c>
      <c r="AF818" s="190" t="s">
        <v>136</v>
      </c>
      <c r="AG818" s="190" t="s">
        <v>134</v>
      </c>
      <c r="AH818" s="190" t="s">
        <v>135</v>
      </c>
      <c r="AI818" s="190" t="s">
        <v>134</v>
      </c>
      <c r="AJ818" s="190" t="s">
        <v>135</v>
      </c>
      <c r="AK818" s="190" t="s">
        <v>135</v>
      </c>
      <c r="AL818" s="190" t="s">
        <v>134</v>
      </c>
    </row>
    <row r="819" spans="1:38" x14ac:dyDescent="0.2">
      <c r="A819" s="190">
        <v>811543</v>
      </c>
      <c r="B819" s="190" t="s">
        <v>257</v>
      </c>
      <c r="O819" s="190" t="s">
        <v>136</v>
      </c>
      <c r="Z819" s="190" t="s">
        <v>135</v>
      </c>
      <c r="AA819" s="190" t="s">
        <v>136</v>
      </c>
      <c r="AB819" s="190" t="s">
        <v>136</v>
      </c>
      <c r="AC819" s="190" t="s">
        <v>136</v>
      </c>
      <c r="AD819" s="190" t="s">
        <v>136</v>
      </c>
      <c r="AE819" s="190" t="s">
        <v>136</v>
      </c>
      <c r="AF819" s="190" t="s">
        <v>136</v>
      </c>
      <c r="AG819" s="190" t="s">
        <v>135</v>
      </c>
      <c r="AH819" s="190" t="s">
        <v>135</v>
      </c>
      <c r="AI819" s="190" t="s">
        <v>135</v>
      </c>
      <c r="AJ819" s="190" t="s">
        <v>135</v>
      </c>
      <c r="AK819" s="190" t="s">
        <v>135</v>
      </c>
      <c r="AL819" s="190" t="s">
        <v>135</v>
      </c>
    </row>
    <row r="820" spans="1:38" x14ac:dyDescent="0.2">
      <c r="A820" s="190">
        <v>811603</v>
      </c>
      <c r="B820" s="190" t="s">
        <v>257</v>
      </c>
      <c r="O820" s="190" t="s">
        <v>136</v>
      </c>
      <c r="Y820" s="190" t="s">
        <v>134</v>
      </c>
      <c r="AA820" s="190" t="s">
        <v>134</v>
      </c>
      <c r="AB820" s="190" t="s">
        <v>134</v>
      </c>
      <c r="AD820" s="190" t="s">
        <v>136</v>
      </c>
      <c r="AG820" s="190" t="s">
        <v>135</v>
      </c>
      <c r="AH820" s="190" t="s">
        <v>134</v>
      </c>
      <c r="AI820" s="190" t="s">
        <v>136</v>
      </c>
      <c r="AJ820" s="190" t="s">
        <v>136</v>
      </c>
      <c r="AK820" s="190" t="s">
        <v>135</v>
      </c>
      <c r="AL820" s="190" t="s">
        <v>135</v>
      </c>
    </row>
    <row r="821" spans="1:38" x14ac:dyDescent="0.2">
      <c r="A821" s="190">
        <v>811604</v>
      </c>
      <c r="B821" s="190" t="s">
        <v>257</v>
      </c>
      <c r="Y821" s="190" t="s">
        <v>134</v>
      </c>
      <c r="AA821" s="190" t="s">
        <v>135</v>
      </c>
      <c r="AB821" s="190" t="s">
        <v>136</v>
      </c>
      <c r="AD821" s="190" t="s">
        <v>135</v>
      </c>
      <c r="AE821" s="190" t="s">
        <v>135</v>
      </c>
      <c r="AF821" s="190" t="s">
        <v>135</v>
      </c>
      <c r="AG821" s="190" t="s">
        <v>135</v>
      </c>
      <c r="AH821" s="190" t="s">
        <v>135</v>
      </c>
      <c r="AI821" s="190" t="s">
        <v>135</v>
      </c>
      <c r="AJ821" s="190" t="s">
        <v>135</v>
      </c>
      <c r="AK821" s="190" t="s">
        <v>135</v>
      </c>
      <c r="AL821" s="190" t="s">
        <v>135</v>
      </c>
    </row>
    <row r="822" spans="1:38" x14ac:dyDescent="0.2">
      <c r="A822" s="190">
        <v>811613</v>
      </c>
      <c r="B822" s="190" t="s">
        <v>257</v>
      </c>
      <c r="O822" s="190" t="s">
        <v>135</v>
      </c>
      <c r="AC822" s="190" t="s">
        <v>135</v>
      </c>
      <c r="AG822" s="190" t="s">
        <v>135</v>
      </c>
      <c r="AH822" s="190" t="s">
        <v>135</v>
      </c>
      <c r="AI822" s="190" t="s">
        <v>135</v>
      </c>
      <c r="AJ822" s="190" t="s">
        <v>135</v>
      </c>
      <c r="AK822" s="190" t="s">
        <v>135</v>
      </c>
      <c r="AL822" s="190" t="s">
        <v>135</v>
      </c>
    </row>
    <row r="823" spans="1:38" x14ac:dyDescent="0.2">
      <c r="A823" s="190">
        <v>811628</v>
      </c>
      <c r="B823" s="190" t="s">
        <v>257</v>
      </c>
      <c r="H823" s="190" t="s">
        <v>134</v>
      </c>
      <c r="O823" s="190" t="s">
        <v>134</v>
      </c>
      <c r="Z823" s="190" t="s">
        <v>135</v>
      </c>
      <c r="AG823" s="190" t="s">
        <v>136</v>
      </c>
      <c r="AK823" s="190" t="s">
        <v>135</v>
      </c>
      <c r="AL823" s="190" t="s">
        <v>136</v>
      </c>
    </row>
    <row r="824" spans="1:38" x14ac:dyDescent="0.2">
      <c r="A824" s="190">
        <v>811643</v>
      </c>
      <c r="B824" s="190" t="s">
        <v>257</v>
      </c>
      <c r="H824" s="190" t="s">
        <v>134</v>
      </c>
      <c r="O824" s="190" t="s">
        <v>135</v>
      </c>
      <c r="X824" s="190" t="s">
        <v>134</v>
      </c>
      <c r="Z824" s="190" t="s">
        <v>135</v>
      </c>
      <c r="AA824" s="190" t="s">
        <v>136</v>
      </c>
      <c r="AF824" s="190" t="s">
        <v>136</v>
      </c>
      <c r="AG824" s="190" t="s">
        <v>135</v>
      </c>
      <c r="AH824" s="190" t="s">
        <v>135</v>
      </c>
      <c r="AI824" s="190" t="s">
        <v>135</v>
      </c>
      <c r="AJ824" s="190" t="s">
        <v>135</v>
      </c>
      <c r="AK824" s="190" t="s">
        <v>135</v>
      </c>
      <c r="AL824" s="190" t="s">
        <v>135</v>
      </c>
    </row>
    <row r="825" spans="1:38" x14ac:dyDescent="0.2">
      <c r="A825" s="190">
        <v>811652</v>
      </c>
      <c r="B825" s="190" t="s">
        <v>257</v>
      </c>
      <c r="O825" s="190" t="s">
        <v>135</v>
      </c>
      <c r="Q825" s="190" t="s">
        <v>134</v>
      </c>
      <c r="AA825" s="190" t="s">
        <v>136</v>
      </c>
      <c r="AC825" s="190" t="s">
        <v>135</v>
      </c>
      <c r="AE825" s="190" t="s">
        <v>135</v>
      </c>
      <c r="AG825" s="190" t="s">
        <v>135</v>
      </c>
      <c r="AH825" s="190" t="s">
        <v>135</v>
      </c>
      <c r="AI825" s="190" t="s">
        <v>135</v>
      </c>
      <c r="AJ825" s="190" t="s">
        <v>135</v>
      </c>
      <c r="AK825" s="190" t="s">
        <v>135</v>
      </c>
      <c r="AL825" s="190" t="s">
        <v>135</v>
      </c>
    </row>
    <row r="826" spans="1:38" x14ac:dyDescent="0.2">
      <c r="A826" s="190">
        <v>811662</v>
      </c>
      <c r="B826" s="190" t="s">
        <v>257</v>
      </c>
      <c r="AA826" s="190" t="s">
        <v>136</v>
      </c>
      <c r="AD826" s="190" t="s">
        <v>135</v>
      </c>
      <c r="AG826" s="190" t="s">
        <v>135</v>
      </c>
      <c r="AH826" s="190" t="s">
        <v>135</v>
      </c>
      <c r="AI826" s="190" t="s">
        <v>135</v>
      </c>
      <c r="AJ826" s="190" t="s">
        <v>135</v>
      </c>
      <c r="AK826" s="190" t="s">
        <v>135</v>
      </c>
      <c r="AL826" s="190" t="s">
        <v>135</v>
      </c>
    </row>
    <row r="827" spans="1:38" x14ac:dyDescent="0.2">
      <c r="A827" s="190">
        <v>811680</v>
      </c>
      <c r="B827" s="190" t="s">
        <v>257</v>
      </c>
      <c r="AA827" s="190" t="s">
        <v>136</v>
      </c>
      <c r="AD827" s="190" t="s">
        <v>136</v>
      </c>
      <c r="AI827" s="190" t="s">
        <v>136</v>
      </c>
      <c r="AK827" s="190" t="s">
        <v>135</v>
      </c>
      <c r="AL827" s="190" t="s">
        <v>136</v>
      </c>
    </row>
    <row r="828" spans="1:38" x14ac:dyDescent="0.2">
      <c r="A828" s="190">
        <v>811689</v>
      </c>
      <c r="B828" s="190" t="s">
        <v>257</v>
      </c>
      <c r="C828" s="190" t="s">
        <v>136</v>
      </c>
      <c r="E828" s="190" t="s">
        <v>136</v>
      </c>
      <c r="V828" s="190" t="s">
        <v>135</v>
      </c>
      <c r="AB828" s="190" t="s">
        <v>136</v>
      </c>
      <c r="AE828" s="190" t="s">
        <v>136</v>
      </c>
      <c r="AG828" s="190" t="s">
        <v>135</v>
      </c>
      <c r="AH828" s="190" t="s">
        <v>135</v>
      </c>
      <c r="AI828" s="190" t="s">
        <v>135</v>
      </c>
      <c r="AJ828" s="190" t="s">
        <v>135</v>
      </c>
      <c r="AK828" s="190" t="s">
        <v>135</v>
      </c>
      <c r="AL828" s="190" t="s">
        <v>135</v>
      </c>
    </row>
    <row r="829" spans="1:38" x14ac:dyDescent="0.2">
      <c r="A829" s="190">
        <v>811690</v>
      </c>
      <c r="B829" s="190" t="s">
        <v>257</v>
      </c>
      <c r="J829" s="190" t="s">
        <v>135</v>
      </c>
      <c r="R829" s="190" t="s">
        <v>135</v>
      </c>
      <c r="V829" s="190" t="s">
        <v>135</v>
      </c>
      <c r="W829" s="190" t="s">
        <v>136</v>
      </c>
      <c r="AC829" s="190" t="s">
        <v>135</v>
      </c>
      <c r="AG829" s="190" t="s">
        <v>135</v>
      </c>
      <c r="AH829" s="190" t="s">
        <v>135</v>
      </c>
      <c r="AI829" s="190" t="s">
        <v>135</v>
      </c>
      <c r="AJ829" s="190" t="s">
        <v>135</v>
      </c>
      <c r="AK829" s="190" t="s">
        <v>135</v>
      </c>
      <c r="AL829" s="190" t="s">
        <v>135</v>
      </c>
    </row>
    <row r="830" spans="1:38" x14ac:dyDescent="0.2">
      <c r="A830" s="190">
        <v>811693</v>
      </c>
      <c r="B830" s="190" t="s">
        <v>257</v>
      </c>
      <c r="Y830" s="190" t="s">
        <v>135</v>
      </c>
      <c r="Z830" s="190" t="s">
        <v>135</v>
      </c>
      <c r="AD830" s="190" t="s">
        <v>135</v>
      </c>
      <c r="AE830" s="190" t="s">
        <v>135</v>
      </c>
      <c r="AG830" s="190" t="s">
        <v>136</v>
      </c>
      <c r="AH830" s="190" t="s">
        <v>135</v>
      </c>
      <c r="AJ830" s="190" t="s">
        <v>135</v>
      </c>
      <c r="AL830" s="190" t="s">
        <v>135</v>
      </c>
    </row>
    <row r="831" spans="1:38" x14ac:dyDescent="0.2">
      <c r="A831" s="190">
        <v>811703</v>
      </c>
      <c r="B831" s="190" t="s">
        <v>257</v>
      </c>
      <c r="O831" s="190" t="s">
        <v>134</v>
      </c>
      <c r="AA831" s="190" t="s">
        <v>136</v>
      </c>
      <c r="AD831" s="190" t="s">
        <v>136</v>
      </c>
      <c r="AF831" s="190" t="s">
        <v>134</v>
      </c>
      <c r="AI831" s="190" t="s">
        <v>136</v>
      </c>
      <c r="AJ831" s="190" t="s">
        <v>135</v>
      </c>
      <c r="AK831" s="190" t="s">
        <v>135</v>
      </c>
      <c r="AL831" s="190" t="s">
        <v>136</v>
      </c>
    </row>
    <row r="832" spans="1:38" x14ac:dyDescent="0.2">
      <c r="A832" s="190">
        <v>811726</v>
      </c>
      <c r="B832" s="190" t="s">
        <v>257</v>
      </c>
      <c r="D832" s="190" t="s">
        <v>136</v>
      </c>
      <c r="R832" s="190" t="s">
        <v>136</v>
      </c>
      <c r="AB832" s="190" t="s">
        <v>136</v>
      </c>
      <c r="AG832" s="190" t="s">
        <v>135</v>
      </c>
      <c r="AH832" s="190" t="s">
        <v>135</v>
      </c>
      <c r="AI832" s="190" t="s">
        <v>135</v>
      </c>
      <c r="AJ832" s="190" t="s">
        <v>135</v>
      </c>
      <c r="AK832" s="190" t="s">
        <v>135</v>
      </c>
      <c r="AL832" s="190" t="s">
        <v>135</v>
      </c>
    </row>
    <row r="833" spans="1:38" x14ac:dyDescent="0.2">
      <c r="A833" s="190">
        <v>811729</v>
      </c>
      <c r="B833" s="190" t="s">
        <v>257</v>
      </c>
      <c r="Q833" s="190" t="s">
        <v>134</v>
      </c>
      <c r="AA833" s="190" t="s">
        <v>135</v>
      </c>
      <c r="AB833" s="190" t="s">
        <v>135</v>
      </c>
      <c r="AC833" s="190" t="s">
        <v>135</v>
      </c>
      <c r="AD833" s="190" t="s">
        <v>135</v>
      </c>
      <c r="AE833" s="190" t="s">
        <v>135</v>
      </c>
      <c r="AF833" s="190" t="s">
        <v>135</v>
      </c>
      <c r="AG833" s="190" t="s">
        <v>135</v>
      </c>
      <c r="AH833" s="190" t="s">
        <v>135</v>
      </c>
      <c r="AI833" s="190" t="s">
        <v>135</v>
      </c>
      <c r="AJ833" s="190" t="s">
        <v>135</v>
      </c>
      <c r="AK833" s="190" t="s">
        <v>135</v>
      </c>
      <c r="AL833" s="190" t="s">
        <v>135</v>
      </c>
    </row>
    <row r="834" spans="1:38" x14ac:dyDescent="0.2">
      <c r="A834" s="190">
        <v>811732</v>
      </c>
      <c r="B834" s="190" t="s">
        <v>257</v>
      </c>
      <c r="J834" s="190" t="s">
        <v>136</v>
      </c>
      <c r="O834" s="190" t="s">
        <v>135</v>
      </c>
      <c r="Q834" s="190" t="s">
        <v>135</v>
      </c>
      <c r="AG834" s="190" t="s">
        <v>135</v>
      </c>
      <c r="AH834" s="190" t="s">
        <v>135</v>
      </c>
      <c r="AI834" s="190" t="s">
        <v>135</v>
      </c>
      <c r="AJ834" s="190" t="s">
        <v>135</v>
      </c>
      <c r="AK834" s="190" t="s">
        <v>135</v>
      </c>
      <c r="AL834" s="190" t="s">
        <v>135</v>
      </c>
    </row>
    <row r="835" spans="1:38" x14ac:dyDescent="0.2">
      <c r="A835" s="190">
        <v>811768</v>
      </c>
      <c r="B835" s="190" t="s">
        <v>257</v>
      </c>
      <c r="AG835" s="190" t="s">
        <v>135</v>
      </c>
      <c r="AH835" s="190" t="s">
        <v>135</v>
      </c>
      <c r="AI835" s="190" t="s">
        <v>135</v>
      </c>
      <c r="AJ835" s="190" t="s">
        <v>135</v>
      </c>
      <c r="AK835" s="190" t="s">
        <v>135</v>
      </c>
      <c r="AL835" s="190" t="s">
        <v>135</v>
      </c>
    </row>
    <row r="836" spans="1:38" x14ac:dyDescent="0.2">
      <c r="A836" s="190">
        <v>811778</v>
      </c>
      <c r="B836" s="190" t="s">
        <v>257</v>
      </c>
      <c r="P836" s="190" t="s">
        <v>136</v>
      </c>
      <c r="AG836" s="190" t="s">
        <v>135</v>
      </c>
      <c r="AH836" s="190" t="s">
        <v>135</v>
      </c>
      <c r="AI836" s="190" t="s">
        <v>135</v>
      </c>
      <c r="AJ836" s="190" t="s">
        <v>135</v>
      </c>
      <c r="AK836" s="190" t="s">
        <v>135</v>
      </c>
      <c r="AL836" s="190" t="s">
        <v>135</v>
      </c>
    </row>
    <row r="837" spans="1:38" x14ac:dyDescent="0.2">
      <c r="A837" s="190">
        <v>811802</v>
      </c>
      <c r="B837" s="190" t="s">
        <v>257</v>
      </c>
      <c r="O837" s="190" t="s">
        <v>135</v>
      </c>
      <c r="V837" s="190" t="s">
        <v>134</v>
      </c>
      <c r="AG837" s="190" t="s">
        <v>134</v>
      </c>
      <c r="AH837" s="190" t="s">
        <v>134</v>
      </c>
      <c r="AJ837" s="190" t="s">
        <v>134</v>
      </c>
      <c r="AK837" s="190" t="s">
        <v>135</v>
      </c>
      <c r="AL837" s="190" t="s">
        <v>134</v>
      </c>
    </row>
    <row r="838" spans="1:38" x14ac:dyDescent="0.2">
      <c r="A838" s="190">
        <v>811811</v>
      </c>
      <c r="B838" s="190" t="s">
        <v>257</v>
      </c>
      <c r="O838" s="190" t="s">
        <v>134</v>
      </c>
      <c r="S838" s="190" t="s">
        <v>134</v>
      </c>
      <c r="U838" s="190" t="s">
        <v>136</v>
      </c>
      <c r="Y838" s="190" t="s">
        <v>134</v>
      </c>
      <c r="AB838" s="190" t="s">
        <v>134</v>
      </c>
      <c r="AC838" s="190" t="s">
        <v>134</v>
      </c>
      <c r="AE838" s="190" t="s">
        <v>134</v>
      </c>
      <c r="AF838" s="190" t="s">
        <v>134</v>
      </c>
      <c r="AG838" s="190" t="s">
        <v>134</v>
      </c>
      <c r="AH838" s="190" t="s">
        <v>134</v>
      </c>
      <c r="AI838" s="190" t="s">
        <v>134</v>
      </c>
      <c r="AJ838" s="190" t="s">
        <v>134</v>
      </c>
      <c r="AK838" s="190" t="s">
        <v>134</v>
      </c>
    </row>
    <row r="839" spans="1:38" x14ac:dyDescent="0.2">
      <c r="A839" s="190">
        <v>811813</v>
      </c>
      <c r="B839" s="190" t="s">
        <v>257</v>
      </c>
      <c r="W839" s="190" t="s">
        <v>136</v>
      </c>
      <c r="Z839" s="190" t="s">
        <v>135</v>
      </c>
      <c r="AA839" s="190" t="s">
        <v>135</v>
      </c>
      <c r="AE839" s="190" t="s">
        <v>135</v>
      </c>
      <c r="AF839" s="190" t="s">
        <v>135</v>
      </c>
      <c r="AG839" s="190" t="s">
        <v>136</v>
      </c>
      <c r="AH839" s="190" t="s">
        <v>136</v>
      </c>
      <c r="AI839" s="190" t="s">
        <v>135</v>
      </c>
      <c r="AJ839" s="190" t="s">
        <v>136</v>
      </c>
      <c r="AK839" s="190" t="s">
        <v>136</v>
      </c>
      <c r="AL839" s="190" t="s">
        <v>135</v>
      </c>
    </row>
    <row r="840" spans="1:38" x14ac:dyDescent="0.2">
      <c r="A840" s="190">
        <v>811818</v>
      </c>
      <c r="B840" s="190" t="s">
        <v>257</v>
      </c>
      <c r="E840" s="190" t="s">
        <v>136</v>
      </c>
      <c r="O840" s="190" t="s">
        <v>135</v>
      </c>
      <c r="Y840" s="190" t="s">
        <v>136</v>
      </c>
      <c r="Z840" s="190" t="s">
        <v>136</v>
      </c>
      <c r="AA840" s="190" t="s">
        <v>135</v>
      </c>
      <c r="AB840" s="190" t="s">
        <v>135</v>
      </c>
      <c r="AC840" s="190" t="s">
        <v>135</v>
      </c>
      <c r="AD840" s="190" t="s">
        <v>135</v>
      </c>
      <c r="AE840" s="190" t="s">
        <v>135</v>
      </c>
      <c r="AF840" s="190" t="s">
        <v>135</v>
      </c>
      <c r="AG840" s="190" t="s">
        <v>135</v>
      </c>
      <c r="AH840" s="190" t="s">
        <v>135</v>
      </c>
      <c r="AI840" s="190" t="s">
        <v>135</v>
      </c>
      <c r="AJ840" s="190" t="s">
        <v>135</v>
      </c>
      <c r="AK840" s="190" t="s">
        <v>135</v>
      </c>
      <c r="AL840" s="190" t="s">
        <v>135</v>
      </c>
    </row>
    <row r="841" spans="1:38" x14ac:dyDescent="0.2">
      <c r="A841" s="190">
        <v>811834</v>
      </c>
      <c r="B841" s="190" t="s">
        <v>257</v>
      </c>
      <c r="M841" s="190" t="s">
        <v>134</v>
      </c>
      <c r="O841" s="190" t="s">
        <v>136</v>
      </c>
      <c r="R841" s="190" t="s">
        <v>136</v>
      </c>
      <c r="AA841" s="190" t="s">
        <v>135</v>
      </c>
      <c r="AB841" s="190" t="s">
        <v>135</v>
      </c>
      <c r="AC841" s="190" t="s">
        <v>135</v>
      </c>
      <c r="AE841" s="190" t="s">
        <v>135</v>
      </c>
      <c r="AF841" s="190" t="s">
        <v>135</v>
      </c>
      <c r="AG841" s="190" t="s">
        <v>135</v>
      </c>
      <c r="AH841" s="190" t="s">
        <v>135</v>
      </c>
      <c r="AI841" s="190" t="s">
        <v>135</v>
      </c>
      <c r="AJ841" s="190" t="s">
        <v>135</v>
      </c>
      <c r="AK841" s="190" t="s">
        <v>135</v>
      </c>
      <c r="AL841" s="190" t="s">
        <v>135</v>
      </c>
    </row>
    <row r="842" spans="1:38" x14ac:dyDescent="0.2">
      <c r="A842" s="190">
        <v>811835</v>
      </c>
      <c r="B842" s="190" t="s">
        <v>257</v>
      </c>
      <c r="D842" s="190" t="s">
        <v>136</v>
      </c>
      <c r="O842" s="190" t="s">
        <v>134</v>
      </c>
      <c r="AC842" s="190" t="s">
        <v>136</v>
      </c>
      <c r="AE842" s="190" t="s">
        <v>135</v>
      </c>
      <c r="AG842" s="190" t="s">
        <v>135</v>
      </c>
      <c r="AH842" s="190" t="s">
        <v>135</v>
      </c>
      <c r="AI842" s="190" t="s">
        <v>135</v>
      </c>
      <c r="AJ842" s="190" t="s">
        <v>135</v>
      </c>
      <c r="AK842" s="190" t="s">
        <v>135</v>
      </c>
      <c r="AL842" s="190" t="s">
        <v>135</v>
      </c>
    </row>
    <row r="843" spans="1:38" x14ac:dyDescent="0.2">
      <c r="A843" s="190">
        <v>811842</v>
      </c>
      <c r="B843" s="190" t="s">
        <v>257</v>
      </c>
      <c r="O843" s="190" t="s">
        <v>135</v>
      </c>
      <c r="Z843" s="190" t="s">
        <v>136</v>
      </c>
      <c r="AG843" s="190" t="s">
        <v>135</v>
      </c>
      <c r="AH843" s="190" t="s">
        <v>135</v>
      </c>
      <c r="AI843" s="190" t="s">
        <v>135</v>
      </c>
      <c r="AK843" s="190" t="s">
        <v>135</v>
      </c>
      <c r="AL843" s="190" t="s">
        <v>135</v>
      </c>
    </row>
    <row r="844" spans="1:38" x14ac:dyDescent="0.2">
      <c r="A844" s="190">
        <v>811851</v>
      </c>
      <c r="B844" s="190" t="s">
        <v>257</v>
      </c>
      <c r="J844" s="190" t="s">
        <v>134</v>
      </c>
      <c r="O844" s="190" t="s">
        <v>134</v>
      </c>
      <c r="V844" s="190" t="s">
        <v>134</v>
      </c>
      <c r="Y844" s="190" t="s">
        <v>136</v>
      </c>
      <c r="AH844" s="190" t="s">
        <v>134</v>
      </c>
      <c r="AK844" s="190" t="s">
        <v>136</v>
      </c>
    </row>
    <row r="845" spans="1:38" x14ac:dyDescent="0.2">
      <c r="A845" s="190">
        <v>811852</v>
      </c>
      <c r="B845" s="190" t="s">
        <v>257</v>
      </c>
      <c r="J845" s="190" t="s">
        <v>136</v>
      </c>
      <c r="O845" s="190" t="s">
        <v>136</v>
      </c>
      <c r="R845" s="190" t="s">
        <v>136</v>
      </c>
      <c r="W845" s="190" t="s">
        <v>134</v>
      </c>
      <c r="AB845" s="190" t="s">
        <v>136</v>
      </c>
      <c r="AC845" s="190" t="s">
        <v>135</v>
      </c>
      <c r="AD845" s="190" t="s">
        <v>136</v>
      </c>
      <c r="AE845" s="190" t="s">
        <v>136</v>
      </c>
      <c r="AF845" s="190" t="s">
        <v>135</v>
      </c>
      <c r="AG845" s="190" t="s">
        <v>135</v>
      </c>
      <c r="AH845" s="190" t="s">
        <v>135</v>
      </c>
      <c r="AI845" s="190" t="s">
        <v>135</v>
      </c>
      <c r="AJ845" s="190" t="s">
        <v>135</v>
      </c>
      <c r="AK845" s="190" t="s">
        <v>135</v>
      </c>
      <c r="AL845" s="190" t="s">
        <v>135</v>
      </c>
    </row>
    <row r="846" spans="1:38" x14ac:dyDescent="0.2">
      <c r="A846" s="190">
        <v>811856</v>
      </c>
      <c r="B846" s="190" t="s">
        <v>257</v>
      </c>
      <c r="AG846" s="190" t="s">
        <v>136</v>
      </c>
      <c r="AI846" s="190" t="s">
        <v>134</v>
      </c>
      <c r="AJ846" s="190" t="s">
        <v>134</v>
      </c>
      <c r="AK846" s="190" t="s">
        <v>136</v>
      </c>
      <c r="AL846" s="190" t="s">
        <v>136</v>
      </c>
    </row>
    <row r="847" spans="1:38" x14ac:dyDescent="0.2">
      <c r="A847" s="190">
        <v>811858</v>
      </c>
      <c r="B847" s="190" t="s">
        <v>257</v>
      </c>
      <c r="D847" s="190" t="s">
        <v>134</v>
      </c>
      <c r="O847" s="190" t="s">
        <v>135</v>
      </c>
      <c r="Z847" s="190" t="s">
        <v>136</v>
      </c>
      <c r="AJ847" s="190" t="s">
        <v>136</v>
      </c>
      <c r="AK847" s="190" t="s">
        <v>136</v>
      </c>
    </row>
    <row r="848" spans="1:38" x14ac:dyDescent="0.2">
      <c r="A848" s="190">
        <v>811868</v>
      </c>
      <c r="B848" s="190" t="s">
        <v>257</v>
      </c>
      <c r="O848" s="190" t="s">
        <v>136</v>
      </c>
      <c r="AA848" s="190" t="s">
        <v>136</v>
      </c>
      <c r="AC848" s="190" t="s">
        <v>136</v>
      </c>
      <c r="AD848" s="190" t="s">
        <v>136</v>
      </c>
      <c r="AE848" s="190" t="s">
        <v>134</v>
      </c>
      <c r="AF848" s="190" t="s">
        <v>136</v>
      </c>
      <c r="AG848" s="190" t="s">
        <v>135</v>
      </c>
      <c r="AH848" s="190" t="s">
        <v>135</v>
      </c>
      <c r="AI848" s="190" t="s">
        <v>135</v>
      </c>
      <c r="AJ848" s="190" t="s">
        <v>135</v>
      </c>
      <c r="AK848" s="190" t="s">
        <v>135</v>
      </c>
      <c r="AL848" s="190" t="s">
        <v>135</v>
      </c>
    </row>
    <row r="849" spans="1:38" x14ac:dyDescent="0.2">
      <c r="A849" s="190">
        <v>811879</v>
      </c>
      <c r="B849" s="190" t="s">
        <v>257</v>
      </c>
      <c r="J849" s="190" t="s">
        <v>134</v>
      </c>
      <c r="AC849" s="190" t="s">
        <v>136</v>
      </c>
      <c r="AD849" s="190" t="s">
        <v>136</v>
      </c>
      <c r="AH849" s="190" t="s">
        <v>136</v>
      </c>
      <c r="AJ849" s="190" t="s">
        <v>134</v>
      </c>
      <c r="AL849" s="190" t="s">
        <v>136</v>
      </c>
    </row>
    <row r="850" spans="1:38" x14ac:dyDescent="0.2">
      <c r="A850" s="190">
        <v>811886</v>
      </c>
      <c r="B850" s="190" t="s">
        <v>257</v>
      </c>
      <c r="O850" s="190" t="s">
        <v>136</v>
      </c>
      <c r="R850" s="190" t="s">
        <v>134</v>
      </c>
      <c r="AA850" s="190" t="s">
        <v>134</v>
      </c>
      <c r="AF850" s="190" t="s">
        <v>134</v>
      </c>
      <c r="AH850" s="190" t="s">
        <v>135</v>
      </c>
      <c r="AI850" s="190" t="s">
        <v>135</v>
      </c>
      <c r="AJ850" s="190" t="s">
        <v>135</v>
      </c>
      <c r="AK850" s="190" t="s">
        <v>135</v>
      </c>
      <c r="AL850" s="190" t="s">
        <v>135</v>
      </c>
    </row>
    <row r="851" spans="1:38" x14ac:dyDescent="0.2">
      <c r="A851" s="190">
        <v>811892</v>
      </c>
      <c r="B851" s="190" t="s">
        <v>257</v>
      </c>
      <c r="O851" s="190" t="s">
        <v>136</v>
      </c>
      <c r="AA851" s="190" t="s">
        <v>136</v>
      </c>
      <c r="AC851" s="190" t="s">
        <v>136</v>
      </c>
      <c r="AD851" s="190" t="s">
        <v>136</v>
      </c>
      <c r="AF851" s="190" t="s">
        <v>136</v>
      </c>
      <c r="AG851" s="190" t="s">
        <v>136</v>
      </c>
      <c r="AH851" s="190" t="s">
        <v>135</v>
      </c>
      <c r="AI851" s="190" t="s">
        <v>136</v>
      </c>
      <c r="AJ851" s="190" t="s">
        <v>136</v>
      </c>
      <c r="AK851" s="190" t="s">
        <v>135</v>
      </c>
      <c r="AL851" s="190" t="s">
        <v>136</v>
      </c>
    </row>
    <row r="852" spans="1:38" x14ac:dyDescent="0.2">
      <c r="A852" s="190">
        <v>811893</v>
      </c>
      <c r="B852" s="190" t="s">
        <v>257</v>
      </c>
      <c r="O852" s="190" t="s">
        <v>135</v>
      </c>
      <c r="V852" s="190" t="s">
        <v>136</v>
      </c>
      <c r="Y852" s="190" t="s">
        <v>134</v>
      </c>
      <c r="AC852" s="190" t="s">
        <v>134</v>
      </c>
      <c r="AE852" s="190" t="s">
        <v>136</v>
      </c>
      <c r="AG852" s="190" t="s">
        <v>136</v>
      </c>
      <c r="AH852" s="190" t="s">
        <v>135</v>
      </c>
      <c r="AI852" s="190" t="s">
        <v>136</v>
      </c>
      <c r="AJ852" s="190" t="s">
        <v>136</v>
      </c>
      <c r="AK852" s="190" t="s">
        <v>135</v>
      </c>
      <c r="AL852" s="190" t="s">
        <v>136</v>
      </c>
    </row>
    <row r="853" spans="1:38" x14ac:dyDescent="0.2">
      <c r="A853" s="190">
        <v>811894</v>
      </c>
      <c r="B853" s="190" t="s">
        <v>257</v>
      </c>
      <c r="D853" s="190" t="s">
        <v>134</v>
      </c>
      <c r="Z853" s="190" t="s">
        <v>136</v>
      </c>
      <c r="AB853" s="190" t="s">
        <v>136</v>
      </c>
      <c r="AE853" s="190" t="s">
        <v>136</v>
      </c>
      <c r="AF853" s="190" t="s">
        <v>135</v>
      </c>
      <c r="AG853" s="190" t="s">
        <v>136</v>
      </c>
      <c r="AH853" s="190" t="s">
        <v>136</v>
      </c>
      <c r="AI853" s="190" t="s">
        <v>135</v>
      </c>
      <c r="AK853" s="190" t="s">
        <v>135</v>
      </c>
      <c r="AL853" s="190" t="s">
        <v>136</v>
      </c>
    </row>
    <row r="854" spans="1:38" x14ac:dyDescent="0.2">
      <c r="A854" s="190">
        <v>811897</v>
      </c>
      <c r="B854" s="190" t="s">
        <v>257</v>
      </c>
      <c r="W854" s="190" t="s">
        <v>136</v>
      </c>
      <c r="AC854" s="190" t="s">
        <v>136</v>
      </c>
      <c r="AF854" s="190" t="s">
        <v>136</v>
      </c>
      <c r="AG854" s="190" t="s">
        <v>136</v>
      </c>
      <c r="AH854" s="190" t="s">
        <v>136</v>
      </c>
      <c r="AJ854" s="190" t="s">
        <v>136</v>
      </c>
      <c r="AK854" s="190" t="s">
        <v>136</v>
      </c>
      <c r="AL854" s="190" t="s">
        <v>136</v>
      </c>
    </row>
    <row r="855" spans="1:38" x14ac:dyDescent="0.2">
      <c r="A855" s="190">
        <v>811899</v>
      </c>
      <c r="B855" s="190" t="s">
        <v>257</v>
      </c>
      <c r="D855" s="190" t="s">
        <v>134</v>
      </c>
      <c r="O855" s="190" t="s">
        <v>135</v>
      </c>
      <c r="Q855" s="190" t="s">
        <v>136</v>
      </c>
      <c r="AA855" s="190" t="s">
        <v>135</v>
      </c>
      <c r="AB855" s="190" t="s">
        <v>136</v>
      </c>
      <c r="AC855" s="190" t="s">
        <v>135</v>
      </c>
      <c r="AD855" s="190" t="s">
        <v>135</v>
      </c>
      <c r="AE855" s="190" t="s">
        <v>135</v>
      </c>
      <c r="AF855" s="190" t="s">
        <v>136</v>
      </c>
      <c r="AG855" s="190" t="s">
        <v>135</v>
      </c>
      <c r="AH855" s="190" t="s">
        <v>135</v>
      </c>
      <c r="AI855" s="190" t="s">
        <v>135</v>
      </c>
      <c r="AJ855" s="190" t="s">
        <v>135</v>
      </c>
      <c r="AK855" s="190" t="s">
        <v>135</v>
      </c>
      <c r="AL855" s="190" t="s">
        <v>135</v>
      </c>
    </row>
    <row r="856" spans="1:38" x14ac:dyDescent="0.2">
      <c r="A856" s="190">
        <v>811906</v>
      </c>
      <c r="B856" s="190" t="s">
        <v>257</v>
      </c>
      <c r="O856" s="190" t="s">
        <v>134</v>
      </c>
      <c r="AA856" s="190" t="s">
        <v>136</v>
      </c>
      <c r="AB856" s="190" t="s">
        <v>136</v>
      </c>
      <c r="AD856" s="190" t="s">
        <v>136</v>
      </c>
      <c r="AE856" s="190" t="s">
        <v>134</v>
      </c>
      <c r="AG856" s="190" t="s">
        <v>135</v>
      </c>
      <c r="AH856" s="190" t="s">
        <v>135</v>
      </c>
      <c r="AI856" s="190" t="s">
        <v>135</v>
      </c>
      <c r="AJ856" s="190" t="s">
        <v>135</v>
      </c>
      <c r="AK856" s="190" t="s">
        <v>135</v>
      </c>
      <c r="AL856" s="190" t="s">
        <v>135</v>
      </c>
    </row>
    <row r="857" spans="1:38" x14ac:dyDescent="0.2">
      <c r="A857" s="190">
        <v>811911</v>
      </c>
      <c r="B857" s="190" t="s">
        <v>257</v>
      </c>
      <c r="I857" s="190" t="s">
        <v>136</v>
      </c>
      <c r="O857" s="190" t="s">
        <v>136</v>
      </c>
      <c r="V857" s="190" t="s">
        <v>135</v>
      </c>
      <c r="AD857" s="190" t="s">
        <v>134</v>
      </c>
      <c r="AE857" s="190" t="s">
        <v>136</v>
      </c>
      <c r="AG857" s="190" t="s">
        <v>134</v>
      </c>
      <c r="AH857" s="190" t="s">
        <v>134</v>
      </c>
      <c r="AK857" s="190" t="s">
        <v>135</v>
      </c>
    </row>
    <row r="858" spans="1:38" x14ac:dyDescent="0.2">
      <c r="A858" s="190">
        <v>811915</v>
      </c>
      <c r="B858" s="190" t="s">
        <v>257</v>
      </c>
      <c r="O858" s="190" t="s">
        <v>134</v>
      </c>
      <c r="AE858" s="190" t="s">
        <v>135</v>
      </c>
      <c r="AG858" s="190" t="s">
        <v>135</v>
      </c>
      <c r="AH858" s="190" t="s">
        <v>135</v>
      </c>
      <c r="AI858" s="190" t="s">
        <v>135</v>
      </c>
      <c r="AJ858" s="190" t="s">
        <v>136</v>
      </c>
      <c r="AK858" s="190" t="s">
        <v>135</v>
      </c>
    </row>
    <row r="859" spans="1:38" x14ac:dyDescent="0.2">
      <c r="A859" s="190">
        <v>811918</v>
      </c>
      <c r="B859" s="190" t="s">
        <v>257</v>
      </c>
      <c r="M859" s="190" t="s">
        <v>134</v>
      </c>
      <c r="O859" s="190" t="s">
        <v>134</v>
      </c>
      <c r="R859" s="190" t="s">
        <v>135</v>
      </c>
      <c r="Y859" s="190" t="s">
        <v>136</v>
      </c>
      <c r="AA859" s="190" t="s">
        <v>136</v>
      </c>
      <c r="AB859" s="190" t="s">
        <v>136</v>
      </c>
      <c r="AC859" s="190" t="s">
        <v>135</v>
      </c>
      <c r="AE859" s="190" t="s">
        <v>135</v>
      </c>
      <c r="AF859" s="190" t="s">
        <v>135</v>
      </c>
      <c r="AG859" s="190" t="s">
        <v>135</v>
      </c>
      <c r="AH859" s="190" t="s">
        <v>135</v>
      </c>
      <c r="AI859" s="190" t="s">
        <v>135</v>
      </c>
      <c r="AJ859" s="190" t="s">
        <v>135</v>
      </c>
      <c r="AK859" s="190" t="s">
        <v>135</v>
      </c>
      <c r="AL859" s="190" t="s">
        <v>135</v>
      </c>
    </row>
    <row r="860" spans="1:38" x14ac:dyDescent="0.2">
      <c r="A860" s="190">
        <v>811919</v>
      </c>
      <c r="B860" s="190" t="s">
        <v>257</v>
      </c>
      <c r="L860" s="190" t="s">
        <v>136</v>
      </c>
      <c r="O860" s="190" t="s">
        <v>135</v>
      </c>
      <c r="S860" s="190" t="s">
        <v>135</v>
      </c>
      <c r="Z860" s="190" t="s">
        <v>135</v>
      </c>
      <c r="AG860" s="190" t="s">
        <v>135</v>
      </c>
      <c r="AH860" s="190" t="s">
        <v>135</v>
      </c>
      <c r="AI860" s="190" t="s">
        <v>135</v>
      </c>
      <c r="AJ860" s="190" t="s">
        <v>135</v>
      </c>
      <c r="AK860" s="190" t="s">
        <v>135</v>
      </c>
      <c r="AL860" s="190" t="s">
        <v>135</v>
      </c>
    </row>
    <row r="861" spans="1:38" x14ac:dyDescent="0.2">
      <c r="A861" s="190">
        <v>811920</v>
      </c>
      <c r="B861" s="190" t="s">
        <v>257</v>
      </c>
      <c r="O861" s="190" t="s">
        <v>134</v>
      </c>
      <c r="AB861" s="190" t="s">
        <v>134</v>
      </c>
      <c r="AH861" s="190" t="s">
        <v>136</v>
      </c>
      <c r="AI861" s="190" t="s">
        <v>136</v>
      </c>
      <c r="AK861" s="190" t="s">
        <v>135</v>
      </c>
      <c r="AL861" s="190" t="s">
        <v>136</v>
      </c>
    </row>
    <row r="862" spans="1:38" x14ac:dyDescent="0.2">
      <c r="A862" s="190">
        <v>811923</v>
      </c>
      <c r="B862" s="190" t="s">
        <v>257</v>
      </c>
      <c r="R862" s="190" t="s">
        <v>134</v>
      </c>
      <c r="Y862" s="190" t="s">
        <v>134</v>
      </c>
      <c r="AB862" s="190" t="s">
        <v>134</v>
      </c>
      <c r="AC862" s="190" t="s">
        <v>136</v>
      </c>
      <c r="AE862" s="190" t="s">
        <v>135</v>
      </c>
      <c r="AF862" s="190" t="s">
        <v>134</v>
      </c>
      <c r="AH862" s="190" t="s">
        <v>136</v>
      </c>
      <c r="AI862" s="190" t="s">
        <v>134</v>
      </c>
      <c r="AJ862" s="190" t="s">
        <v>134</v>
      </c>
      <c r="AK862" s="190" t="s">
        <v>134</v>
      </c>
      <c r="AL862" s="190" t="s">
        <v>136</v>
      </c>
    </row>
    <row r="863" spans="1:38" x14ac:dyDescent="0.2">
      <c r="A863" s="190">
        <v>811924</v>
      </c>
      <c r="B863" s="190" t="s">
        <v>257</v>
      </c>
      <c r="D863" s="190" t="s">
        <v>134</v>
      </c>
      <c r="O863" s="190" t="s">
        <v>136</v>
      </c>
      <c r="R863" s="190" t="s">
        <v>136</v>
      </c>
      <c r="Y863" s="190" t="s">
        <v>134</v>
      </c>
      <c r="AA863" s="190" t="s">
        <v>135</v>
      </c>
      <c r="AB863" s="190" t="s">
        <v>135</v>
      </c>
      <c r="AC863" s="190" t="s">
        <v>135</v>
      </c>
      <c r="AF863" s="190" t="s">
        <v>135</v>
      </c>
      <c r="AG863" s="190" t="s">
        <v>135</v>
      </c>
      <c r="AH863" s="190" t="s">
        <v>135</v>
      </c>
      <c r="AI863" s="190" t="s">
        <v>135</v>
      </c>
      <c r="AJ863" s="190" t="s">
        <v>135</v>
      </c>
      <c r="AK863" s="190" t="s">
        <v>135</v>
      </c>
      <c r="AL863" s="190" t="s">
        <v>135</v>
      </c>
    </row>
    <row r="864" spans="1:38" x14ac:dyDescent="0.2">
      <c r="A864" s="190">
        <v>811955</v>
      </c>
      <c r="B864" s="190" t="s">
        <v>257</v>
      </c>
      <c r="O864" s="190" t="s">
        <v>136</v>
      </c>
      <c r="T864" s="190" t="s">
        <v>136</v>
      </c>
      <c r="V864" s="190" t="s">
        <v>136</v>
      </c>
      <c r="AA864" s="190" t="s">
        <v>135</v>
      </c>
      <c r="AB864" s="190" t="s">
        <v>135</v>
      </c>
      <c r="AC864" s="190" t="s">
        <v>135</v>
      </c>
      <c r="AD864" s="190" t="s">
        <v>135</v>
      </c>
      <c r="AE864" s="190" t="s">
        <v>135</v>
      </c>
      <c r="AF864" s="190" t="s">
        <v>135</v>
      </c>
      <c r="AG864" s="190" t="s">
        <v>135</v>
      </c>
      <c r="AH864" s="190" t="s">
        <v>135</v>
      </c>
      <c r="AI864" s="190" t="s">
        <v>135</v>
      </c>
      <c r="AJ864" s="190" t="s">
        <v>135</v>
      </c>
      <c r="AK864" s="190" t="s">
        <v>135</v>
      </c>
      <c r="AL864" s="190" t="s">
        <v>135</v>
      </c>
    </row>
    <row r="865" spans="1:38" x14ac:dyDescent="0.2">
      <c r="A865" s="190">
        <v>811966</v>
      </c>
      <c r="B865" s="190" t="s">
        <v>257</v>
      </c>
      <c r="Z865" s="190" t="s">
        <v>136</v>
      </c>
      <c r="AC865" s="190" t="s">
        <v>136</v>
      </c>
      <c r="AD865" s="190" t="s">
        <v>136</v>
      </c>
      <c r="AG865" s="190" t="s">
        <v>135</v>
      </c>
      <c r="AI865" s="190" t="s">
        <v>135</v>
      </c>
      <c r="AJ865" s="190" t="s">
        <v>135</v>
      </c>
      <c r="AK865" s="190" t="s">
        <v>135</v>
      </c>
      <c r="AL865" s="190" t="s">
        <v>135</v>
      </c>
    </row>
    <row r="866" spans="1:38" x14ac:dyDescent="0.2">
      <c r="A866" s="190">
        <v>812075</v>
      </c>
      <c r="B866" s="190" t="s">
        <v>257</v>
      </c>
      <c r="O866" s="190" t="s">
        <v>134</v>
      </c>
      <c r="AC866" s="190" t="s">
        <v>136</v>
      </c>
      <c r="AH866" s="190" t="s">
        <v>136</v>
      </c>
      <c r="AI866" s="190" t="s">
        <v>136</v>
      </c>
      <c r="AJ866" s="190" t="s">
        <v>136</v>
      </c>
      <c r="AK866" s="190" t="s">
        <v>135</v>
      </c>
    </row>
    <row r="867" spans="1:38" x14ac:dyDescent="0.2">
      <c r="A867" s="190">
        <v>812081</v>
      </c>
      <c r="B867" s="190" t="s">
        <v>257</v>
      </c>
      <c r="AG867" s="190" t="s">
        <v>135</v>
      </c>
      <c r="AH867" s="190" t="s">
        <v>135</v>
      </c>
      <c r="AI867" s="190" t="s">
        <v>135</v>
      </c>
      <c r="AJ867" s="190" t="s">
        <v>135</v>
      </c>
      <c r="AK867" s="190" t="s">
        <v>135</v>
      </c>
      <c r="AL867" s="190" t="s">
        <v>135</v>
      </c>
    </row>
    <row r="868" spans="1:38" x14ac:dyDescent="0.2">
      <c r="A868" s="190">
        <v>812114</v>
      </c>
      <c r="B868" s="190" t="s">
        <v>257</v>
      </c>
      <c r="O868" s="190" t="s">
        <v>135</v>
      </c>
      <c r="V868" s="190" t="s">
        <v>136</v>
      </c>
      <c r="Z868" s="190" t="s">
        <v>136</v>
      </c>
      <c r="AB868" s="190" t="s">
        <v>136</v>
      </c>
      <c r="AD868" s="190" t="s">
        <v>136</v>
      </c>
      <c r="AF868" s="190" t="s">
        <v>136</v>
      </c>
      <c r="AG868" s="190" t="s">
        <v>135</v>
      </c>
      <c r="AH868" s="190" t="s">
        <v>135</v>
      </c>
      <c r="AI868" s="190" t="s">
        <v>135</v>
      </c>
      <c r="AJ868" s="190" t="s">
        <v>135</v>
      </c>
      <c r="AK868" s="190" t="s">
        <v>135</v>
      </c>
      <c r="AL868" s="190" t="s">
        <v>135</v>
      </c>
    </row>
    <row r="869" spans="1:38" x14ac:dyDescent="0.2">
      <c r="A869" s="190">
        <v>812142</v>
      </c>
      <c r="B869" s="190" t="s">
        <v>257</v>
      </c>
      <c r="Q869" s="190" t="s">
        <v>136</v>
      </c>
      <c r="V869" s="190" t="s">
        <v>136</v>
      </c>
      <c r="AB869" s="190" t="s">
        <v>136</v>
      </c>
      <c r="AC869" s="190" t="s">
        <v>136</v>
      </c>
      <c r="AE869" s="190" t="s">
        <v>136</v>
      </c>
      <c r="AF869" s="190" t="s">
        <v>135</v>
      </c>
      <c r="AG869" s="190" t="s">
        <v>135</v>
      </c>
      <c r="AH869" s="190" t="s">
        <v>135</v>
      </c>
      <c r="AI869" s="190" t="s">
        <v>135</v>
      </c>
      <c r="AJ869" s="190" t="s">
        <v>135</v>
      </c>
      <c r="AK869" s="190" t="s">
        <v>135</v>
      </c>
      <c r="AL869" s="190" t="s">
        <v>135</v>
      </c>
    </row>
    <row r="870" spans="1:38" x14ac:dyDescent="0.2">
      <c r="A870" s="190">
        <v>812144</v>
      </c>
      <c r="B870" s="190" t="s">
        <v>257</v>
      </c>
      <c r="O870" s="190" t="s">
        <v>135</v>
      </c>
      <c r="AA870" s="190" t="s">
        <v>136</v>
      </c>
      <c r="AE870" s="190" t="s">
        <v>136</v>
      </c>
      <c r="AG870" s="190" t="s">
        <v>135</v>
      </c>
      <c r="AH870" s="190" t="s">
        <v>135</v>
      </c>
      <c r="AI870" s="190" t="s">
        <v>135</v>
      </c>
      <c r="AJ870" s="190" t="s">
        <v>135</v>
      </c>
      <c r="AK870" s="190" t="s">
        <v>135</v>
      </c>
      <c r="AL870" s="190" t="s">
        <v>135</v>
      </c>
    </row>
    <row r="871" spans="1:38" x14ac:dyDescent="0.2">
      <c r="A871" s="190">
        <v>812145</v>
      </c>
      <c r="B871" s="190" t="s">
        <v>257</v>
      </c>
      <c r="Z871" s="190" t="s">
        <v>135</v>
      </c>
      <c r="AG871" s="190" t="s">
        <v>135</v>
      </c>
      <c r="AH871" s="190" t="s">
        <v>135</v>
      </c>
      <c r="AI871" s="190" t="s">
        <v>135</v>
      </c>
      <c r="AJ871" s="190" t="s">
        <v>135</v>
      </c>
      <c r="AK871" s="190" t="s">
        <v>135</v>
      </c>
      <c r="AL871" s="190" t="s">
        <v>135</v>
      </c>
    </row>
    <row r="872" spans="1:38" x14ac:dyDescent="0.2">
      <c r="A872" s="190">
        <v>812186</v>
      </c>
      <c r="B872" s="190" t="s">
        <v>257</v>
      </c>
      <c r="AG872" s="190" t="s">
        <v>135</v>
      </c>
      <c r="AH872" s="190" t="s">
        <v>135</v>
      </c>
      <c r="AI872" s="190" t="s">
        <v>135</v>
      </c>
      <c r="AJ872" s="190" t="s">
        <v>135</v>
      </c>
      <c r="AK872" s="190" t="s">
        <v>135</v>
      </c>
      <c r="AL872" s="190" t="s">
        <v>135</v>
      </c>
    </row>
    <row r="873" spans="1:38" x14ac:dyDescent="0.2">
      <c r="A873" s="190">
        <v>812205</v>
      </c>
      <c r="B873" s="190" t="s">
        <v>257</v>
      </c>
      <c r="K873" s="190" t="s">
        <v>134</v>
      </c>
      <c r="AA873" s="190" t="s">
        <v>136</v>
      </c>
      <c r="AB873" s="190" t="s">
        <v>135</v>
      </c>
      <c r="AC873" s="190" t="s">
        <v>136</v>
      </c>
      <c r="AE873" s="190" t="s">
        <v>136</v>
      </c>
      <c r="AG873" s="190" t="s">
        <v>135</v>
      </c>
      <c r="AH873" s="190" t="s">
        <v>135</v>
      </c>
      <c r="AI873" s="190" t="s">
        <v>135</v>
      </c>
      <c r="AJ873" s="190" t="s">
        <v>135</v>
      </c>
      <c r="AK873" s="190" t="s">
        <v>135</v>
      </c>
      <c r="AL873" s="190" t="s">
        <v>135</v>
      </c>
    </row>
    <row r="874" spans="1:38" x14ac:dyDescent="0.2">
      <c r="A874" s="190">
        <v>812206</v>
      </c>
      <c r="B874" s="190" t="s">
        <v>257</v>
      </c>
      <c r="AC874" s="190" t="s">
        <v>136</v>
      </c>
      <c r="AG874" s="190" t="s">
        <v>135</v>
      </c>
      <c r="AH874" s="190" t="s">
        <v>135</v>
      </c>
      <c r="AI874" s="190" t="s">
        <v>135</v>
      </c>
      <c r="AJ874" s="190" t="s">
        <v>135</v>
      </c>
      <c r="AK874" s="190" t="s">
        <v>135</v>
      </c>
      <c r="AL874" s="190" t="s">
        <v>135</v>
      </c>
    </row>
    <row r="875" spans="1:38" x14ac:dyDescent="0.2">
      <c r="A875" s="190">
        <v>812214</v>
      </c>
      <c r="B875" s="190" t="s">
        <v>257</v>
      </c>
      <c r="O875" s="190" t="s">
        <v>136</v>
      </c>
      <c r="Q875" s="190" t="s">
        <v>134</v>
      </c>
      <c r="V875" s="190" t="s">
        <v>134</v>
      </c>
      <c r="Z875" s="190" t="s">
        <v>135</v>
      </c>
      <c r="AE875" s="190" t="s">
        <v>136</v>
      </c>
      <c r="AF875" s="190" t="s">
        <v>136</v>
      </c>
      <c r="AG875" s="190" t="s">
        <v>135</v>
      </c>
      <c r="AH875" s="190" t="s">
        <v>135</v>
      </c>
      <c r="AI875" s="190" t="s">
        <v>135</v>
      </c>
      <c r="AJ875" s="190" t="s">
        <v>135</v>
      </c>
      <c r="AK875" s="190" t="s">
        <v>135</v>
      </c>
      <c r="AL875" s="190" t="s">
        <v>135</v>
      </c>
    </row>
    <row r="876" spans="1:38" x14ac:dyDescent="0.2">
      <c r="A876" s="190">
        <v>812222</v>
      </c>
      <c r="B876" s="190" t="s">
        <v>257</v>
      </c>
      <c r="AG876" s="190" t="s">
        <v>135</v>
      </c>
      <c r="AH876" s="190" t="s">
        <v>135</v>
      </c>
      <c r="AI876" s="190" t="s">
        <v>135</v>
      </c>
      <c r="AJ876" s="190" t="s">
        <v>135</v>
      </c>
      <c r="AK876" s="190" t="s">
        <v>135</v>
      </c>
      <c r="AL876" s="190" t="s">
        <v>135</v>
      </c>
    </row>
    <row r="877" spans="1:38" x14ac:dyDescent="0.2">
      <c r="A877" s="190">
        <v>812225</v>
      </c>
      <c r="B877" s="190" t="s">
        <v>257</v>
      </c>
      <c r="AG877" s="190" t="s">
        <v>135</v>
      </c>
      <c r="AH877" s="190" t="s">
        <v>135</v>
      </c>
      <c r="AI877" s="190" t="s">
        <v>135</v>
      </c>
      <c r="AJ877" s="190" t="s">
        <v>135</v>
      </c>
      <c r="AK877" s="190" t="s">
        <v>135</v>
      </c>
      <c r="AL877" s="190" t="s">
        <v>135</v>
      </c>
    </row>
    <row r="878" spans="1:38" x14ac:dyDescent="0.2">
      <c r="A878" s="190">
        <v>812227</v>
      </c>
      <c r="B878" s="190" t="s">
        <v>257</v>
      </c>
      <c r="AA878" s="190" t="s">
        <v>135</v>
      </c>
      <c r="AE878" s="190" t="s">
        <v>135</v>
      </c>
      <c r="AF878" s="190" t="s">
        <v>136</v>
      </c>
      <c r="AG878" s="190" t="s">
        <v>135</v>
      </c>
      <c r="AH878" s="190" t="s">
        <v>135</v>
      </c>
      <c r="AI878" s="190" t="s">
        <v>135</v>
      </c>
      <c r="AJ878" s="190" t="s">
        <v>135</v>
      </c>
      <c r="AK878" s="190" t="s">
        <v>135</v>
      </c>
      <c r="AL878" s="190" t="s">
        <v>135</v>
      </c>
    </row>
    <row r="879" spans="1:38" x14ac:dyDescent="0.2">
      <c r="A879" s="190">
        <v>812234</v>
      </c>
      <c r="B879" s="190" t="s">
        <v>257</v>
      </c>
      <c r="Q879" s="190" t="s">
        <v>134</v>
      </c>
      <c r="R879" s="190" t="s">
        <v>136</v>
      </c>
      <c r="Y879" s="190" t="s">
        <v>136</v>
      </c>
      <c r="AE879" s="190" t="s">
        <v>136</v>
      </c>
      <c r="AG879" s="190" t="s">
        <v>135</v>
      </c>
      <c r="AH879" s="190" t="s">
        <v>135</v>
      </c>
      <c r="AI879" s="190" t="s">
        <v>135</v>
      </c>
      <c r="AJ879" s="190" t="s">
        <v>135</v>
      </c>
      <c r="AK879" s="190" t="s">
        <v>135</v>
      </c>
      <c r="AL879" s="190" t="s">
        <v>135</v>
      </c>
    </row>
    <row r="880" spans="1:38" x14ac:dyDescent="0.2">
      <c r="A880" s="190">
        <v>812290</v>
      </c>
      <c r="B880" s="190" t="s">
        <v>257</v>
      </c>
      <c r="K880" s="190" t="s">
        <v>135</v>
      </c>
      <c r="AD880" s="190" t="s">
        <v>136</v>
      </c>
      <c r="AG880" s="190" t="s">
        <v>135</v>
      </c>
      <c r="AH880" s="190" t="s">
        <v>135</v>
      </c>
      <c r="AI880" s="190" t="s">
        <v>135</v>
      </c>
      <c r="AJ880" s="190" t="s">
        <v>135</v>
      </c>
      <c r="AK880" s="190" t="s">
        <v>135</v>
      </c>
      <c r="AL880" s="190" t="s">
        <v>135</v>
      </c>
    </row>
    <row r="881" spans="1:38" x14ac:dyDescent="0.2">
      <c r="A881" s="190">
        <v>812295</v>
      </c>
      <c r="B881" s="190" t="s">
        <v>257</v>
      </c>
      <c r="Y881" s="190" t="s">
        <v>136</v>
      </c>
      <c r="AA881" s="190" t="s">
        <v>135</v>
      </c>
      <c r="AC881" s="190" t="s">
        <v>135</v>
      </c>
      <c r="AD881" s="190" t="s">
        <v>135</v>
      </c>
      <c r="AE881" s="190" t="s">
        <v>135</v>
      </c>
      <c r="AG881" s="190" t="s">
        <v>135</v>
      </c>
      <c r="AH881" s="190" t="s">
        <v>135</v>
      </c>
      <c r="AI881" s="190" t="s">
        <v>135</v>
      </c>
      <c r="AJ881" s="190" t="s">
        <v>135</v>
      </c>
      <c r="AK881" s="190" t="s">
        <v>135</v>
      </c>
      <c r="AL881" s="190" t="s">
        <v>135</v>
      </c>
    </row>
    <row r="882" spans="1:38" x14ac:dyDescent="0.2">
      <c r="A882" s="190">
        <v>812311</v>
      </c>
      <c r="B882" s="190" t="s">
        <v>257</v>
      </c>
      <c r="S882" s="190" t="s">
        <v>134</v>
      </c>
      <c r="V882" s="190" t="s">
        <v>136</v>
      </c>
      <c r="X882" s="190" t="s">
        <v>134</v>
      </c>
      <c r="AB882" s="190" t="s">
        <v>136</v>
      </c>
      <c r="AC882" s="190" t="s">
        <v>136</v>
      </c>
      <c r="AF882" s="190" t="s">
        <v>136</v>
      </c>
      <c r="AG882" s="190" t="s">
        <v>135</v>
      </c>
      <c r="AH882" s="190" t="s">
        <v>135</v>
      </c>
      <c r="AI882" s="190" t="s">
        <v>135</v>
      </c>
      <c r="AJ882" s="190" t="s">
        <v>135</v>
      </c>
      <c r="AK882" s="190" t="s">
        <v>135</v>
      </c>
      <c r="AL882" s="190" t="s">
        <v>135</v>
      </c>
    </row>
    <row r="883" spans="1:38" x14ac:dyDescent="0.2">
      <c r="A883" s="190">
        <v>812327</v>
      </c>
      <c r="B883" s="190" t="s">
        <v>257</v>
      </c>
      <c r="Y883" s="190" t="s">
        <v>135</v>
      </c>
      <c r="AE883" s="190" t="s">
        <v>136</v>
      </c>
      <c r="AF883" s="190" t="s">
        <v>136</v>
      </c>
      <c r="AG883" s="190" t="s">
        <v>135</v>
      </c>
      <c r="AH883" s="190" t="s">
        <v>135</v>
      </c>
      <c r="AI883" s="190" t="s">
        <v>135</v>
      </c>
      <c r="AJ883" s="190" t="s">
        <v>135</v>
      </c>
      <c r="AK883" s="190" t="s">
        <v>135</v>
      </c>
      <c r="AL883" s="190" t="s">
        <v>135</v>
      </c>
    </row>
    <row r="884" spans="1:38" x14ac:dyDescent="0.2">
      <c r="A884" s="190">
        <v>812350</v>
      </c>
      <c r="B884" s="190" t="s">
        <v>257</v>
      </c>
      <c r="C884" s="190" t="s">
        <v>135</v>
      </c>
      <c r="Y884" s="190" t="s">
        <v>135</v>
      </c>
      <c r="AB884" s="190" t="s">
        <v>136</v>
      </c>
      <c r="AG884" s="190" t="s">
        <v>135</v>
      </c>
      <c r="AH884" s="190" t="s">
        <v>135</v>
      </c>
      <c r="AI884" s="190" t="s">
        <v>135</v>
      </c>
      <c r="AJ884" s="190" t="s">
        <v>135</v>
      </c>
      <c r="AK884" s="190" t="s">
        <v>135</v>
      </c>
      <c r="AL884" s="190" t="s">
        <v>135</v>
      </c>
    </row>
    <row r="885" spans="1:38" x14ac:dyDescent="0.2">
      <c r="A885" s="190">
        <v>812368</v>
      </c>
      <c r="B885" s="190" t="s">
        <v>257</v>
      </c>
      <c r="O885" s="190" t="s">
        <v>136</v>
      </c>
      <c r="Y885" s="190" t="s">
        <v>136</v>
      </c>
      <c r="AD885" s="190" t="s">
        <v>136</v>
      </c>
      <c r="AG885" s="190" t="s">
        <v>135</v>
      </c>
      <c r="AH885" s="190" t="s">
        <v>135</v>
      </c>
      <c r="AI885" s="190" t="s">
        <v>135</v>
      </c>
      <c r="AJ885" s="190" t="s">
        <v>135</v>
      </c>
      <c r="AK885" s="190" t="s">
        <v>135</v>
      </c>
      <c r="AL885" s="190" t="s">
        <v>135</v>
      </c>
    </row>
    <row r="886" spans="1:38" x14ac:dyDescent="0.2">
      <c r="A886" s="190">
        <v>812390</v>
      </c>
      <c r="B886" s="190" t="s">
        <v>257</v>
      </c>
      <c r="S886" s="190" t="s">
        <v>136</v>
      </c>
      <c r="T886" s="190" t="s">
        <v>134</v>
      </c>
      <c r="V886" s="190" t="s">
        <v>136</v>
      </c>
      <c r="AA886" s="190" t="s">
        <v>136</v>
      </c>
      <c r="AC886" s="190" t="s">
        <v>136</v>
      </c>
      <c r="AG886" s="190" t="s">
        <v>135</v>
      </c>
      <c r="AH886" s="190" t="s">
        <v>135</v>
      </c>
      <c r="AI886" s="190" t="s">
        <v>135</v>
      </c>
      <c r="AJ886" s="190" t="s">
        <v>135</v>
      </c>
      <c r="AK886" s="190" t="s">
        <v>135</v>
      </c>
      <c r="AL886" s="190" t="s">
        <v>135</v>
      </c>
    </row>
    <row r="887" spans="1:38" x14ac:dyDescent="0.2">
      <c r="A887" s="190">
        <v>812392</v>
      </c>
      <c r="B887" s="190" t="s">
        <v>257</v>
      </c>
      <c r="AG887" s="190" t="s">
        <v>135</v>
      </c>
      <c r="AH887" s="190" t="s">
        <v>135</v>
      </c>
      <c r="AI887" s="190" t="s">
        <v>135</v>
      </c>
      <c r="AJ887" s="190" t="s">
        <v>135</v>
      </c>
      <c r="AK887" s="190" t="s">
        <v>135</v>
      </c>
      <c r="AL887" s="190" t="s">
        <v>135</v>
      </c>
    </row>
    <row r="888" spans="1:38" x14ac:dyDescent="0.2">
      <c r="A888" s="190">
        <v>812414</v>
      </c>
      <c r="B888" s="190" t="s">
        <v>257</v>
      </c>
      <c r="D888" s="190" t="s">
        <v>135</v>
      </c>
      <c r="R888" s="190" t="s">
        <v>135</v>
      </c>
      <c r="V888" s="190" t="s">
        <v>135</v>
      </c>
      <c r="AA888" s="190" t="s">
        <v>136</v>
      </c>
      <c r="AG888" s="190" t="s">
        <v>135</v>
      </c>
      <c r="AH888" s="190" t="s">
        <v>135</v>
      </c>
      <c r="AI888" s="190" t="s">
        <v>135</v>
      </c>
      <c r="AJ888" s="190" t="s">
        <v>135</v>
      </c>
      <c r="AK888" s="190" t="s">
        <v>135</v>
      </c>
      <c r="AL888" s="190" t="s">
        <v>135</v>
      </c>
    </row>
    <row r="889" spans="1:38" x14ac:dyDescent="0.2">
      <c r="A889" s="190">
        <v>812425</v>
      </c>
      <c r="B889" s="190" t="s">
        <v>257</v>
      </c>
      <c r="P889" s="190" t="s">
        <v>135</v>
      </c>
      <c r="X889" s="190" t="s">
        <v>136</v>
      </c>
      <c r="AG889" s="190" t="s">
        <v>135</v>
      </c>
      <c r="AH889" s="190" t="s">
        <v>135</v>
      </c>
      <c r="AI889" s="190" t="s">
        <v>135</v>
      </c>
      <c r="AJ889" s="190" t="s">
        <v>135</v>
      </c>
      <c r="AK889" s="190" t="s">
        <v>135</v>
      </c>
      <c r="AL889" s="190" t="s">
        <v>135</v>
      </c>
    </row>
    <row r="890" spans="1:38" x14ac:dyDescent="0.2">
      <c r="A890" s="190">
        <v>812438</v>
      </c>
      <c r="B890" s="190" t="s">
        <v>257</v>
      </c>
      <c r="AF890" s="190" t="s">
        <v>136</v>
      </c>
      <c r="AG890" s="190" t="s">
        <v>135</v>
      </c>
      <c r="AH890" s="190" t="s">
        <v>135</v>
      </c>
      <c r="AI890" s="190" t="s">
        <v>135</v>
      </c>
      <c r="AJ890" s="190" t="s">
        <v>135</v>
      </c>
      <c r="AK890" s="190" t="s">
        <v>135</v>
      </c>
      <c r="AL890" s="190" t="s">
        <v>135</v>
      </c>
    </row>
    <row r="891" spans="1:38" x14ac:dyDescent="0.2">
      <c r="A891" s="190">
        <v>812439</v>
      </c>
      <c r="B891" s="190" t="s">
        <v>257</v>
      </c>
      <c r="AC891" s="190" t="s">
        <v>136</v>
      </c>
      <c r="AG891" s="190" t="s">
        <v>135</v>
      </c>
      <c r="AH891" s="190" t="s">
        <v>135</v>
      </c>
      <c r="AI891" s="190" t="s">
        <v>135</v>
      </c>
      <c r="AJ891" s="190" t="s">
        <v>135</v>
      </c>
      <c r="AK891" s="190" t="s">
        <v>135</v>
      </c>
      <c r="AL891" s="190" t="s">
        <v>135</v>
      </c>
    </row>
    <row r="892" spans="1:38" x14ac:dyDescent="0.2">
      <c r="A892" s="190">
        <v>812441</v>
      </c>
      <c r="B892" s="190" t="s">
        <v>257</v>
      </c>
      <c r="AG892" s="190" t="s">
        <v>135</v>
      </c>
      <c r="AH892" s="190" t="s">
        <v>135</v>
      </c>
      <c r="AI892" s="190" t="s">
        <v>135</v>
      </c>
      <c r="AJ892" s="190" t="s">
        <v>135</v>
      </c>
      <c r="AK892" s="190" t="s">
        <v>135</v>
      </c>
      <c r="AL892" s="190" t="s">
        <v>135</v>
      </c>
    </row>
    <row r="893" spans="1:38" x14ac:dyDescent="0.2">
      <c r="A893" s="190">
        <v>812470</v>
      </c>
      <c r="B893" s="190" t="s">
        <v>257</v>
      </c>
      <c r="V893" s="190" t="s">
        <v>134</v>
      </c>
      <c r="AC893" s="190" t="s">
        <v>136</v>
      </c>
      <c r="AF893" s="190" t="s">
        <v>136</v>
      </c>
      <c r="AG893" s="190" t="s">
        <v>135</v>
      </c>
      <c r="AH893" s="190" t="s">
        <v>135</v>
      </c>
      <c r="AI893" s="190" t="s">
        <v>135</v>
      </c>
      <c r="AJ893" s="190" t="s">
        <v>135</v>
      </c>
      <c r="AK893" s="190" t="s">
        <v>135</v>
      </c>
      <c r="AL893" s="190" t="s">
        <v>135</v>
      </c>
    </row>
    <row r="894" spans="1:38" x14ac:dyDescent="0.2">
      <c r="A894" s="190">
        <v>812520</v>
      </c>
      <c r="B894" s="190" t="s">
        <v>257</v>
      </c>
      <c r="U894" s="190" t="s">
        <v>135</v>
      </c>
      <c r="AF894" s="190" t="s">
        <v>136</v>
      </c>
      <c r="AG894" s="190" t="s">
        <v>135</v>
      </c>
      <c r="AH894" s="190" t="s">
        <v>135</v>
      </c>
      <c r="AI894" s="190" t="s">
        <v>135</v>
      </c>
      <c r="AJ894" s="190" t="s">
        <v>135</v>
      </c>
      <c r="AK894" s="190" t="s">
        <v>135</v>
      </c>
      <c r="AL894" s="190" t="s">
        <v>135</v>
      </c>
    </row>
    <row r="895" spans="1:38" x14ac:dyDescent="0.2">
      <c r="A895" s="190">
        <v>812533</v>
      </c>
      <c r="B895" s="190" t="s">
        <v>257</v>
      </c>
      <c r="W895" s="190" t="s">
        <v>134</v>
      </c>
      <c r="AE895" s="190" t="s">
        <v>136</v>
      </c>
      <c r="AG895" s="190" t="s">
        <v>135</v>
      </c>
      <c r="AH895" s="190" t="s">
        <v>135</v>
      </c>
      <c r="AI895" s="190" t="s">
        <v>135</v>
      </c>
      <c r="AJ895" s="190" t="s">
        <v>135</v>
      </c>
      <c r="AK895" s="190" t="s">
        <v>135</v>
      </c>
      <c r="AL895" s="190" t="s">
        <v>135</v>
      </c>
    </row>
    <row r="896" spans="1:38" x14ac:dyDescent="0.2">
      <c r="A896" s="190">
        <v>812551</v>
      </c>
      <c r="B896" s="190" t="s">
        <v>257</v>
      </c>
      <c r="AD896" s="190" t="s">
        <v>135</v>
      </c>
      <c r="AG896" s="190" t="s">
        <v>135</v>
      </c>
      <c r="AH896" s="190" t="s">
        <v>135</v>
      </c>
      <c r="AI896" s="190" t="s">
        <v>135</v>
      </c>
      <c r="AJ896" s="190" t="s">
        <v>135</v>
      </c>
      <c r="AK896" s="190" t="s">
        <v>135</v>
      </c>
      <c r="AL896" s="190" t="s">
        <v>135</v>
      </c>
    </row>
    <row r="897" spans="1:38" x14ac:dyDescent="0.2">
      <c r="A897" s="190">
        <v>812560</v>
      </c>
      <c r="B897" s="190" t="s">
        <v>257</v>
      </c>
      <c r="AG897" s="190" t="s">
        <v>135</v>
      </c>
      <c r="AH897" s="190" t="s">
        <v>135</v>
      </c>
      <c r="AI897" s="190" t="s">
        <v>135</v>
      </c>
      <c r="AJ897" s="190" t="s">
        <v>135</v>
      </c>
      <c r="AK897" s="190" t="s">
        <v>135</v>
      </c>
      <c r="AL897" s="190" t="s">
        <v>135</v>
      </c>
    </row>
    <row r="898" spans="1:38" x14ac:dyDescent="0.2">
      <c r="A898" s="190">
        <v>812668</v>
      </c>
      <c r="B898" s="190" t="s">
        <v>257</v>
      </c>
      <c r="O898" s="190" t="s">
        <v>136</v>
      </c>
      <c r="S898" s="190" t="s">
        <v>136</v>
      </c>
      <c r="X898" s="190" t="s">
        <v>136</v>
      </c>
      <c r="Z898" s="190" t="s">
        <v>135</v>
      </c>
      <c r="AA898" s="190" t="s">
        <v>136</v>
      </c>
      <c r="AB898" s="190" t="s">
        <v>136</v>
      </c>
      <c r="AE898" s="190" t="s">
        <v>136</v>
      </c>
      <c r="AF898" s="190" t="s">
        <v>136</v>
      </c>
      <c r="AG898" s="190" t="s">
        <v>135</v>
      </c>
      <c r="AH898" s="190" t="s">
        <v>135</v>
      </c>
      <c r="AI898" s="190" t="s">
        <v>135</v>
      </c>
      <c r="AJ898" s="190" t="s">
        <v>135</v>
      </c>
      <c r="AK898" s="190" t="s">
        <v>135</v>
      </c>
      <c r="AL898" s="190" t="s">
        <v>135</v>
      </c>
    </row>
    <row r="899" spans="1:38" x14ac:dyDescent="0.2">
      <c r="A899" s="190">
        <v>812669</v>
      </c>
      <c r="B899" s="190" t="s">
        <v>257</v>
      </c>
      <c r="E899" s="190" t="s">
        <v>134</v>
      </c>
      <c r="V899" s="190" t="s">
        <v>134</v>
      </c>
      <c r="AA899" s="190" t="s">
        <v>136</v>
      </c>
      <c r="AC899" s="190" t="s">
        <v>136</v>
      </c>
      <c r="AE899" s="190" t="s">
        <v>136</v>
      </c>
      <c r="AF899" s="190" t="s">
        <v>136</v>
      </c>
      <c r="AG899" s="190" t="s">
        <v>135</v>
      </c>
      <c r="AH899" s="190" t="s">
        <v>135</v>
      </c>
      <c r="AI899" s="190" t="s">
        <v>135</v>
      </c>
      <c r="AJ899" s="190" t="s">
        <v>135</v>
      </c>
      <c r="AK899" s="190" t="s">
        <v>135</v>
      </c>
      <c r="AL899" s="190" t="s">
        <v>135</v>
      </c>
    </row>
    <row r="900" spans="1:38" x14ac:dyDescent="0.2">
      <c r="A900" s="190">
        <v>812676</v>
      </c>
      <c r="B900" s="190" t="s">
        <v>257</v>
      </c>
      <c r="Z900" s="190" t="s">
        <v>134</v>
      </c>
      <c r="AA900" s="190" t="s">
        <v>136</v>
      </c>
      <c r="AE900" s="190" t="s">
        <v>135</v>
      </c>
      <c r="AG900" s="190" t="s">
        <v>135</v>
      </c>
      <c r="AH900" s="190" t="s">
        <v>135</v>
      </c>
      <c r="AI900" s="190" t="s">
        <v>135</v>
      </c>
      <c r="AJ900" s="190" t="s">
        <v>135</v>
      </c>
      <c r="AK900" s="190" t="s">
        <v>135</v>
      </c>
      <c r="AL900" s="190" t="s">
        <v>135</v>
      </c>
    </row>
    <row r="901" spans="1:38" x14ac:dyDescent="0.2">
      <c r="A901" s="190">
        <v>812677</v>
      </c>
      <c r="B901" s="190" t="s">
        <v>257</v>
      </c>
      <c r="N901" s="190" t="s">
        <v>135</v>
      </c>
      <c r="AD901" s="190" t="s">
        <v>136</v>
      </c>
      <c r="AE901" s="190" t="s">
        <v>135</v>
      </c>
      <c r="AG901" s="190" t="s">
        <v>135</v>
      </c>
      <c r="AH901" s="190" t="s">
        <v>135</v>
      </c>
      <c r="AI901" s="190" t="s">
        <v>135</v>
      </c>
      <c r="AJ901" s="190" t="s">
        <v>135</v>
      </c>
      <c r="AK901" s="190" t="s">
        <v>135</v>
      </c>
      <c r="AL901" s="190" t="s">
        <v>135</v>
      </c>
    </row>
    <row r="902" spans="1:38" x14ac:dyDescent="0.2">
      <c r="A902" s="190">
        <v>812699</v>
      </c>
      <c r="B902" s="190" t="s">
        <v>257</v>
      </c>
      <c r="C902" s="190" t="s">
        <v>134</v>
      </c>
      <c r="P902" s="190" t="s">
        <v>134</v>
      </c>
      <c r="X902" s="190" t="s">
        <v>134</v>
      </c>
      <c r="AB902" s="190" t="s">
        <v>136</v>
      </c>
      <c r="AD902" s="190" t="s">
        <v>136</v>
      </c>
      <c r="AF902" s="190" t="s">
        <v>135</v>
      </c>
      <c r="AG902" s="190" t="s">
        <v>135</v>
      </c>
      <c r="AH902" s="190" t="s">
        <v>135</v>
      </c>
      <c r="AI902" s="190" t="s">
        <v>135</v>
      </c>
      <c r="AJ902" s="190" t="s">
        <v>135</v>
      </c>
      <c r="AK902" s="190" t="s">
        <v>135</v>
      </c>
      <c r="AL902" s="190" t="s">
        <v>135</v>
      </c>
    </row>
    <row r="903" spans="1:38" x14ac:dyDescent="0.2">
      <c r="A903" s="190">
        <v>812736</v>
      </c>
      <c r="B903" s="190" t="s">
        <v>257</v>
      </c>
      <c r="V903" s="190" t="s">
        <v>134</v>
      </c>
      <c r="AA903" s="190" t="s">
        <v>136</v>
      </c>
      <c r="AE903" s="190" t="s">
        <v>135</v>
      </c>
      <c r="AF903" s="190" t="s">
        <v>136</v>
      </c>
      <c r="AG903" s="190" t="s">
        <v>135</v>
      </c>
      <c r="AH903" s="190" t="s">
        <v>135</v>
      </c>
      <c r="AI903" s="190" t="s">
        <v>135</v>
      </c>
      <c r="AJ903" s="190" t="s">
        <v>135</v>
      </c>
      <c r="AK903" s="190" t="s">
        <v>135</v>
      </c>
      <c r="AL903" s="190" t="s">
        <v>135</v>
      </c>
    </row>
    <row r="904" spans="1:38" x14ac:dyDescent="0.2">
      <c r="A904" s="190">
        <v>812798</v>
      </c>
      <c r="B904" s="190" t="s">
        <v>257</v>
      </c>
      <c r="O904" s="190" t="s">
        <v>136</v>
      </c>
      <c r="Z904" s="190" t="s">
        <v>136</v>
      </c>
      <c r="AB904" s="190" t="s">
        <v>136</v>
      </c>
      <c r="AD904" s="190" t="s">
        <v>135</v>
      </c>
      <c r="AE904" s="190" t="s">
        <v>136</v>
      </c>
      <c r="AF904" s="190" t="s">
        <v>135</v>
      </c>
      <c r="AG904" s="190" t="s">
        <v>135</v>
      </c>
      <c r="AH904" s="190" t="s">
        <v>135</v>
      </c>
      <c r="AI904" s="190" t="s">
        <v>135</v>
      </c>
      <c r="AJ904" s="190" t="s">
        <v>135</v>
      </c>
      <c r="AK904" s="190" t="s">
        <v>135</v>
      </c>
      <c r="AL904" s="190" t="s">
        <v>135</v>
      </c>
    </row>
    <row r="905" spans="1:38" x14ac:dyDescent="0.2">
      <c r="A905" s="190">
        <v>812848</v>
      </c>
      <c r="B905" s="190" t="s">
        <v>257</v>
      </c>
      <c r="S905" s="190" t="s">
        <v>135</v>
      </c>
      <c r="AF905" s="190" t="s">
        <v>135</v>
      </c>
      <c r="AG905" s="190" t="s">
        <v>135</v>
      </c>
      <c r="AH905" s="190" t="s">
        <v>135</v>
      </c>
      <c r="AI905" s="190" t="s">
        <v>135</v>
      </c>
      <c r="AJ905" s="190" t="s">
        <v>135</v>
      </c>
      <c r="AK905" s="190" t="s">
        <v>135</v>
      </c>
      <c r="AL905" s="190" t="s">
        <v>135</v>
      </c>
    </row>
    <row r="906" spans="1:38" x14ac:dyDescent="0.2">
      <c r="A906" s="190">
        <v>812879</v>
      </c>
      <c r="B906" s="190" t="s">
        <v>257</v>
      </c>
      <c r="V906" s="190" t="s">
        <v>135</v>
      </c>
      <c r="X906" s="190" t="s">
        <v>136</v>
      </c>
      <c r="AA906" s="190" t="s">
        <v>135</v>
      </c>
      <c r="AC906" s="190" t="s">
        <v>135</v>
      </c>
      <c r="AD906" s="190" t="s">
        <v>135</v>
      </c>
      <c r="AG906" s="190" t="s">
        <v>135</v>
      </c>
      <c r="AH906" s="190" t="s">
        <v>135</v>
      </c>
      <c r="AI906" s="190" t="s">
        <v>135</v>
      </c>
      <c r="AJ906" s="190" t="s">
        <v>135</v>
      </c>
      <c r="AK906" s="190" t="s">
        <v>135</v>
      </c>
      <c r="AL906" s="190" t="s">
        <v>135</v>
      </c>
    </row>
    <row r="907" spans="1:38" x14ac:dyDescent="0.2">
      <c r="A907" s="190">
        <v>812887</v>
      </c>
      <c r="B907" s="190" t="s">
        <v>257</v>
      </c>
      <c r="AC907" s="190" t="s">
        <v>136</v>
      </c>
      <c r="AG907" s="190" t="s">
        <v>135</v>
      </c>
      <c r="AH907" s="190" t="s">
        <v>135</v>
      </c>
      <c r="AI907" s="190" t="s">
        <v>135</v>
      </c>
      <c r="AJ907" s="190" t="s">
        <v>135</v>
      </c>
      <c r="AK907" s="190" t="s">
        <v>135</v>
      </c>
      <c r="AL907" s="190" t="s">
        <v>135</v>
      </c>
    </row>
    <row r="908" spans="1:38" x14ac:dyDescent="0.2">
      <c r="A908" s="190">
        <v>812898</v>
      </c>
      <c r="B908" s="190" t="s">
        <v>257</v>
      </c>
      <c r="F908" s="190" t="s">
        <v>134</v>
      </c>
      <c r="O908" s="190" t="s">
        <v>134</v>
      </c>
      <c r="V908" s="190" t="s">
        <v>134</v>
      </c>
      <c r="X908" s="190" t="s">
        <v>136</v>
      </c>
      <c r="AA908" s="190" t="s">
        <v>136</v>
      </c>
      <c r="AB908" s="190" t="s">
        <v>136</v>
      </c>
      <c r="AC908" s="190" t="s">
        <v>136</v>
      </c>
      <c r="AD908" s="190" t="s">
        <v>136</v>
      </c>
      <c r="AE908" s="190" t="s">
        <v>136</v>
      </c>
      <c r="AF908" s="190" t="s">
        <v>136</v>
      </c>
      <c r="AG908" s="190" t="s">
        <v>135</v>
      </c>
      <c r="AH908" s="190" t="s">
        <v>135</v>
      </c>
      <c r="AI908" s="190" t="s">
        <v>135</v>
      </c>
      <c r="AJ908" s="190" t="s">
        <v>135</v>
      </c>
      <c r="AK908" s="190" t="s">
        <v>135</v>
      </c>
      <c r="AL908" s="190" t="s">
        <v>135</v>
      </c>
    </row>
    <row r="909" spans="1:38" x14ac:dyDescent="0.2">
      <c r="A909" s="190">
        <v>812929</v>
      </c>
      <c r="B909" s="190" t="s">
        <v>257</v>
      </c>
      <c r="Q909" s="190" t="s">
        <v>135</v>
      </c>
      <c r="AG909" s="190" t="s">
        <v>135</v>
      </c>
      <c r="AH909" s="190" t="s">
        <v>135</v>
      </c>
      <c r="AI909" s="190" t="s">
        <v>135</v>
      </c>
      <c r="AJ909" s="190" t="s">
        <v>135</v>
      </c>
      <c r="AK909" s="190" t="s">
        <v>135</v>
      </c>
      <c r="AL909" s="190" t="s">
        <v>135</v>
      </c>
    </row>
    <row r="910" spans="1:38" x14ac:dyDescent="0.2">
      <c r="A910" s="190">
        <v>812993</v>
      </c>
      <c r="B910" s="190" t="s">
        <v>257</v>
      </c>
      <c r="P910" s="190" t="s">
        <v>134</v>
      </c>
      <c r="AA910" s="190" t="s">
        <v>135</v>
      </c>
      <c r="AB910" s="190" t="s">
        <v>135</v>
      </c>
      <c r="AD910" s="190" t="s">
        <v>135</v>
      </c>
      <c r="AG910" s="190" t="s">
        <v>135</v>
      </c>
      <c r="AH910" s="190" t="s">
        <v>135</v>
      </c>
      <c r="AI910" s="190" t="s">
        <v>135</v>
      </c>
      <c r="AJ910" s="190" t="s">
        <v>135</v>
      </c>
      <c r="AK910" s="190" t="s">
        <v>135</v>
      </c>
      <c r="AL910" s="190" t="s">
        <v>135</v>
      </c>
    </row>
    <row r="911" spans="1:38" x14ac:dyDescent="0.2">
      <c r="A911" s="190">
        <v>813044</v>
      </c>
      <c r="B911" s="190" t="s">
        <v>257</v>
      </c>
      <c r="T911" s="190" t="s">
        <v>134</v>
      </c>
      <c r="V911" s="190" t="s">
        <v>136</v>
      </c>
      <c r="Z911" s="190" t="s">
        <v>136</v>
      </c>
      <c r="AA911" s="190" t="s">
        <v>135</v>
      </c>
      <c r="AB911" s="190" t="s">
        <v>135</v>
      </c>
      <c r="AC911" s="190" t="s">
        <v>135</v>
      </c>
      <c r="AD911" s="190" t="s">
        <v>136</v>
      </c>
      <c r="AE911" s="190" t="s">
        <v>136</v>
      </c>
      <c r="AF911" s="190" t="s">
        <v>135</v>
      </c>
      <c r="AG911" s="190" t="s">
        <v>135</v>
      </c>
      <c r="AH911" s="190" t="s">
        <v>135</v>
      </c>
      <c r="AI911" s="190" t="s">
        <v>135</v>
      </c>
      <c r="AJ911" s="190" t="s">
        <v>135</v>
      </c>
      <c r="AK911" s="190" t="s">
        <v>135</v>
      </c>
      <c r="AL911" s="190" t="s">
        <v>135</v>
      </c>
    </row>
    <row r="912" spans="1:38" x14ac:dyDescent="0.2">
      <c r="A912" s="190">
        <v>813074</v>
      </c>
      <c r="B912" s="190" t="s">
        <v>257</v>
      </c>
      <c r="U912" s="190" t="s">
        <v>134</v>
      </c>
      <c r="Z912" s="190" t="s">
        <v>135</v>
      </c>
      <c r="AE912" s="190" t="s">
        <v>136</v>
      </c>
      <c r="AF912" s="190" t="s">
        <v>136</v>
      </c>
      <c r="AG912" s="190" t="s">
        <v>135</v>
      </c>
      <c r="AH912" s="190" t="s">
        <v>135</v>
      </c>
      <c r="AI912" s="190" t="s">
        <v>135</v>
      </c>
      <c r="AJ912" s="190" t="s">
        <v>135</v>
      </c>
      <c r="AK912" s="190" t="s">
        <v>135</v>
      </c>
      <c r="AL912" s="190" t="s">
        <v>135</v>
      </c>
    </row>
    <row r="913" spans="1:38" x14ac:dyDescent="0.2">
      <c r="A913" s="190">
        <v>813100</v>
      </c>
      <c r="B913" s="190" t="s">
        <v>257</v>
      </c>
      <c r="P913" s="190" t="s">
        <v>136</v>
      </c>
      <c r="S913" s="190" t="s">
        <v>136</v>
      </c>
      <c r="Y913" s="190" t="s">
        <v>136</v>
      </c>
      <c r="AA913" s="190" t="s">
        <v>136</v>
      </c>
      <c r="AB913" s="190" t="s">
        <v>135</v>
      </c>
      <c r="AC913" s="190" t="s">
        <v>135</v>
      </c>
      <c r="AD913" s="190" t="s">
        <v>135</v>
      </c>
      <c r="AF913" s="190" t="s">
        <v>135</v>
      </c>
      <c r="AG913" s="190" t="s">
        <v>135</v>
      </c>
      <c r="AH913" s="190" t="s">
        <v>135</v>
      </c>
      <c r="AI913" s="190" t="s">
        <v>135</v>
      </c>
      <c r="AJ913" s="190" t="s">
        <v>135</v>
      </c>
      <c r="AK913" s="190" t="s">
        <v>135</v>
      </c>
      <c r="AL913" s="190" t="s">
        <v>135</v>
      </c>
    </row>
    <row r="914" spans="1:38" x14ac:dyDescent="0.2">
      <c r="A914" s="190">
        <v>813113</v>
      </c>
      <c r="B914" s="190" t="s">
        <v>257</v>
      </c>
      <c r="AG914" s="190" t="s">
        <v>135</v>
      </c>
      <c r="AH914" s="190" t="s">
        <v>135</v>
      </c>
      <c r="AI914" s="190" t="s">
        <v>135</v>
      </c>
      <c r="AJ914" s="190" t="s">
        <v>135</v>
      </c>
      <c r="AK914" s="190" t="s">
        <v>135</v>
      </c>
      <c r="AL914" s="190" t="s">
        <v>135</v>
      </c>
    </row>
    <row r="915" spans="1:38" x14ac:dyDescent="0.2">
      <c r="A915" s="190">
        <v>813163</v>
      </c>
      <c r="B915" s="190" t="s">
        <v>257</v>
      </c>
      <c r="H915" s="190" t="s">
        <v>134</v>
      </c>
      <c r="N915" s="190" t="s">
        <v>134</v>
      </c>
      <c r="Q915" s="190" t="s">
        <v>134</v>
      </c>
      <c r="AG915" s="190" t="s">
        <v>135</v>
      </c>
      <c r="AH915" s="190" t="s">
        <v>135</v>
      </c>
      <c r="AI915" s="190" t="s">
        <v>135</v>
      </c>
      <c r="AJ915" s="190" t="s">
        <v>135</v>
      </c>
      <c r="AK915" s="190" t="s">
        <v>135</v>
      </c>
      <c r="AL915" s="190" t="s">
        <v>135</v>
      </c>
    </row>
    <row r="916" spans="1:38" x14ac:dyDescent="0.2">
      <c r="A916" s="190">
        <v>813168</v>
      </c>
      <c r="B916" s="190" t="s">
        <v>257</v>
      </c>
      <c r="G916" s="190" t="s">
        <v>134</v>
      </c>
      <c r="V916" s="190" t="s">
        <v>135</v>
      </c>
      <c r="W916" s="190" t="s">
        <v>134</v>
      </c>
      <c r="AF916" s="190" t="s">
        <v>134</v>
      </c>
      <c r="AJ916" s="190" t="s">
        <v>136</v>
      </c>
      <c r="AK916" s="190" t="s">
        <v>136</v>
      </c>
    </row>
    <row r="917" spans="1:38" x14ac:dyDescent="0.2">
      <c r="A917" s="190">
        <v>813210</v>
      </c>
      <c r="B917" s="190" t="s">
        <v>257</v>
      </c>
      <c r="N917" s="190" t="s">
        <v>134</v>
      </c>
      <c r="AG917" s="190" t="s">
        <v>135</v>
      </c>
      <c r="AH917" s="190" t="s">
        <v>135</v>
      </c>
      <c r="AI917" s="190" t="s">
        <v>135</v>
      </c>
      <c r="AJ917" s="190" t="s">
        <v>135</v>
      </c>
      <c r="AK917" s="190" t="s">
        <v>135</v>
      </c>
      <c r="AL917" s="190" t="s">
        <v>135</v>
      </c>
    </row>
    <row r="918" spans="1:38" x14ac:dyDescent="0.2">
      <c r="A918" s="190">
        <v>813237</v>
      </c>
      <c r="B918" s="190" t="s">
        <v>257</v>
      </c>
      <c r="AG918" s="190" t="s">
        <v>135</v>
      </c>
      <c r="AH918" s="190" t="s">
        <v>135</v>
      </c>
      <c r="AI918" s="190" t="s">
        <v>135</v>
      </c>
      <c r="AJ918" s="190" t="s">
        <v>135</v>
      </c>
      <c r="AK918" s="190" t="s">
        <v>135</v>
      </c>
      <c r="AL918" s="190" t="s">
        <v>135</v>
      </c>
    </row>
    <row r="919" spans="1:38" x14ac:dyDescent="0.2">
      <c r="A919" s="190">
        <v>813247</v>
      </c>
      <c r="B919" s="190" t="s">
        <v>257</v>
      </c>
      <c r="F919" s="190" t="s">
        <v>136</v>
      </c>
      <c r="X919" s="190" t="s">
        <v>136</v>
      </c>
      <c r="AD919" s="190" t="s">
        <v>136</v>
      </c>
      <c r="AG919" s="190" t="s">
        <v>135</v>
      </c>
      <c r="AH919" s="190" t="s">
        <v>135</v>
      </c>
      <c r="AI919" s="190" t="s">
        <v>135</v>
      </c>
      <c r="AJ919" s="190" t="s">
        <v>135</v>
      </c>
      <c r="AK919" s="190" t="s">
        <v>135</v>
      </c>
      <c r="AL919" s="190" t="s">
        <v>135</v>
      </c>
    </row>
    <row r="920" spans="1:38" x14ac:dyDescent="0.2">
      <c r="A920" s="190">
        <v>813257</v>
      </c>
      <c r="B920" s="190" t="s">
        <v>257</v>
      </c>
      <c r="AC920" s="190" t="s">
        <v>136</v>
      </c>
      <c r="AD920" s="190" t="s">
        <v>135</v>
      </c>
      <c r="AG920" s="190" t="s">
        <v>135</v>
      </c>
      <c r="AH920" s="190" t="s">
        <v>135</v>
      </c>
      <c r="AI920" s="190" t="s">
        <v>135</v>
      </c>
      <c r="AJ920" s="190" t="s">
        <v>135</v>
      </c>
      <c r="AK920" s="190" t="s">
        <v>135</v>
      </c>
      <c r="AL920" s="190" t="s">
        <v>135</v>
      </c>
    </row>
    <row r="921" spans="1:38" x14ac:dyDescent="0.2">
      <c r="A921" s="190">
        <v>813339</v>
      </c>
      <c r="B921" s="190" t="s">
        <v>257</v>
      </c>
      <c r="N921" s="190" t="s">
        <v>135</v>
      </c>
      <c r="U921" s="190" t="s">
        <v>135</v>
      </c>
      <c r="V921" s="190" t="s">
        <v>135</v>
      </c>
      <c r="X921" s="190" t="s">
        <v>136</v>
      </c>
      <c r="AA921" s="190" t="s">
        <v>135</v>
      </c>
      <c r="AB921" s="190" t="s">
        <v>135</v>
      </c>
      <c r="AC921" s="190" t="s">
        <v>135</v>
      </c>
      <c r="AD921" s="190" t="s">
        <v>135</v>
      </c>
      <c r="AE921" s="190" t="s">
        <v>135</v>
      </c>
      <c r="AF921" s="190" t="s">
        <v>135</v>
      </c>
      <c r="AG921" s="190" t="s">
        <v>135</v>
      </c>
      <c r="AH921" s="190" t="s">
        <v>135</v>
      </c>
      <c r="AI921" s="190" t="s">
        <v>135</v>
      </c>
      <c r="AJ921" s="190" t="s">
        <v>135</v>
      </c>
      <c r="AK921" s="190" t="s">
        <v>135</v>
      </c>
      <c r="AL921" s="190" t="s">
        <v>135</v>
      </c>
    </row>
    <row r="922" spans="1:38" x14ac:dyDescent="0.2">
      <c r="A922" s="190">
        <v>813341</v>
      </c>
      <c r="B922" s="190" t="s">
        <v>257</v>
      </c>
      <c r="I922" s="190" t="s">
        <v>136</v>
      </c>
      <c r="V922" s="190" t="s">
        <v>136</v>
      </c>
      <c r="AD922" s="190" t="s">
        <v>136</v>
      </c>
      <c r="AE922" s="190" t="s">
        <v>136</v>
      </c>
      <c r="AG922" s="190" t="s">
        <v>135</v>
      </c>
      <c r="AH922" s="190" t="s">
        <v>135</v>
      </c>
      <c r="AI922" s="190" t="s">
        <v>135</v>
      </c>
      <c r="AJ922" s="190" t="s">
        <v>135</v>
      </c>
      <c r="AK922" s="190" t="s">
        <v>135</v>
      </c>
      <c r="AL922" s="190" t="s">
        <v>135</v>
      </c>
    </row>
    <row r="923" spans="1:38" x14ac:dyDescent="0.2">
      <c r="A923" s="190">
        <v>813361</v>
      </c>
      <c r="B923" s="190" t="s">
        <v>257</v>
      </c>
      <c r="AE923" s="190" t="s">
        <v>136</v>
      </c>
      <c r="AG923" s="190" t="s">
        <v>135</v>
      </c>
      <c r="AH923" s="190" t="s">
        <v>135</v>
      </c>
      <c r="AI923" s="190" t="s">
        <v>135</v>
      </c>
      <c r="AJ923" s="190" t="s">
        <v>135</v>
      </c>
      <c r="AK923" s="190" t="s">
        <v>135</v>
      </c>
      <c r="AL923" s="190" t="s">
        <v>135</v>
      </c>
    </row>
    <row r="924" spans="1:38" x14ac:dyDescent="0.2">
      <c r="A924" s="190">
        <v>813373</v>
      </c>
      <c r="B924" s="190" t="s">
        <v>257</v>
      </c>
      <c r="AB924" s="190" t="s">
        <v>136</v>
      </c>
      <c r="AG924" s="190" t="s">
        <v>135</v>
      </c>
      <c r="AH924" s="190" t="s">
        <v>135</v>
      </c>
      <c r="AI924" s="190" t="s">
        <v>135</v>
      </c>
      <c r="AJ924" s="190" t="s">
        <v>135</v>
      </c>
      <c r="AK924" s="190" t="s">
        <v>135</v>
      </c>
      <c r="AL924" s="190" t="s">
        <v>135</v>
      </c>
    </row>
    <row r="925" spans="1:38" x14ac:dyDescent="0.2">
      <c r="A925" s="190">
        <v>813389</v>
      </c>
      <c r="B925" s="190" t="s">
        <v>257</v>
      </c>
      <c r="O925" s="190" t="s">
        <v>136</v>
      </c>
      <c r="AG925" s="190" t="s">
        <v>134</v>
      </c>
      <c r="AH925" s="190" t="s">
        <v>134</v>
      </c>
      <c r="AJ925" s="190" t="s">
        <v>134</v>
      </c>
      <c r="AK925" s="190" t="s">
        <v>134</v>
      </c>
      <c r="AL925" s="190" t="s">
        <v>134</v>
      </c>
    </row>
    <row r="926" spans="1:38" x14ac:dyDescent="0.2">
      <c r="A926" s="190">
        <v>813394</v>
      </c>
      <c r="B926" s="190" t="s">
        <v>257</v>
      </c>
      <c r="O926" s="190" t="s">
        <v>135</v>
      </c>
      <c r="V926" s="190" t="s">
        <v>135</v>
      </c>
      <c r="Y926" s="190" t="s">
        <v>134</v>
      </c>
      <c r="AC926" s="190" t="s">
        <v>135</v>
      </c>
      <c r="AF926" s="190" t="s">
        <v>135</v>
      </c>
      <c r="AG926" s="190" t="s">
        <v>136</v>
      </c>
      <c r="AH926" s="190" t="s">
        <v>135</v>
      </c>
      <c r="AI926" s="190" t="s">
        <v>136</v>
      </c>
      <c r="AJ926" s="190" t="s">
        <v>136</v>
      </c>
      <c r="AK926" s="190" t="s">
        <v>135</v>
      </c>
      <c r="AL926" s="190" t="s">
        <v>136</v>
      </c>
    </row>
    <row r="927" spans="1:38" x14ac:dyDescent="0.2">
      <c r="A927" s="190">
        <v>813395</v>
      </c>
      <c r="B927" s="190" t="s">
        <v>257</v>
      </c>
      <c r="D927" s="190" t="s">
        <v>134</v>
      </c>
      <c r="O927" s="190" t="s">
        <v>136</v>
      </c>
      <c r="AF927" s="190" t="s">
        <v>134</v>
      </c>
      <c r="AG927" s="190" t="s">
        <v>134</v>
      </c>
      <c r="AH927" s="190" t="s">
        <v>134</v>
      </c>
      <c r="AK927" s="190" t="s">
        <v>136</v>
      </c>
    </row>
    <row r="928" spans="1:38" x14ac:dyDescent="0.2">
      <c r="A928" s="190">
        <v>813399</v>
      </c>
      <c r="B928" s="190" t="s">
        <v>257</v>
      </c>
      <c r="V928" s="190" t="s">
        <v>136</v>
      </c>
      <c r="AB928" s="190" t="s">
        <v>135</v>
      </c>
      <c r="AC928" s="190" t="s">
        <v>135</v>
      </c>
      <c r="AE928" s="190" t="s">
        <v>136</v>
      </c>
      <c r="AG928" s="190" t="s">
        <v>135</v>
      </c>
      <c r="AH928" s="190" t="s">
        <v>135</v>
      </c>
      <c r="AI928" s="190" t="s">
        <v>135</v>
      </c>
      <c r="AJ928" s="190" t="s">
        <v>135</v>
      </c>
      <c r="AK928" s="190" t="s">
        <v>135</v>
      </c>
      <c r="AL928" s="190" t="s">
        <v>135</v>
      </c>
    </row>
    <row r="929" spans="1:38" x14ac:dyDescent="0.2">
      <c r="A929" s="190">
        <v>813404</v>
      </c>
      <c r="B929" s="190" t="s">
        <v>257</v>
      </c>
      <c r="O929" s="190" t="s">
        <v>134</v>
      </c>
      <c r="Y929" s="190" t="s">
        <v>135</v>
      </c>
      <c r="AA929" s="190" t="s">
        <v>134</v>
      </c>
      <c r="AD929" s="190" t="s">
        <v>134</v>
      </c>
      <c r="AE929" s="190" t="s">
        <v>134</v>
      </c>
      <c r="AG929" s="190" t="s">
        <v>135</v>
      </c>
      <c r="AI929" s="190" t="s">
        <v>135</v>
      </c>
      <c r="AJ929" s="190" t="s">
        <v>135</v>
      </c>
      <c r="AK929" s="190" t="s">
        <v>135</v>
      </c>
      <c r="AL929" s="190" t="s">
        <v>135</v>
      </c>
    </row>
    <row r="930" spans="1:38" x14ac:dyDescent="0.2">
      <c r="A930" s="190">
        <v>813409</v>
      </c>
      <c r="B930" s="190" t="s">
        <v>257</v>
      </c>
      <c r="AB930" s="190" t="s">
        <v>136</v>
      </c>
      <c r="AG930" s="190" t="s">
        <v>135</v>
      </c>
      <c r="AH930" s="190" t="s">
        <v>135</v>
      </c>
      <c r="AI930" s="190" t="s">
        <v>135</v>
      </c>
      <c r="AJ930" s="190" t="s">
        <v>135</v>
      </c>
      <c r="AK930" s="190" t="s">
        <v>135</v>
      </c>
      <c r="AL930" s="190" t="s">
        <v>135</v>
      </c>
    </row>
    <row r="931" spans="1:38" x14ac:dyDescent="0.2">
      <c r="A931" s="190">
        <v>813410</v>
      </c>
      <c r="B931" s="190" t="s">
        <v>257</v>
      </c>
      <c r="L931" s="190" t="s">
        <v>134</v>
      </c>
      <c r="V931" s="190" t="s">
        <v>136</v>
      </c>
      <c r="AC931" s="190" t="s">
        <v>136</v>
      </c>
      <c r="AD931" s="190" t="s">
        <v>136</v>
      </c>
      <c r="AE931" s="190" t="s">
        <v>135</v>
      </c>
      <c r="AF931" s="190" t="s">
        <v>136</v>
      </c>
      <c r="AG931" s="190" t="s">
        <v>135</v>
      </c>
      <c r="AH931" s="190" t="s">
        <v>135</v>
      </c>
      <c r="AI931" s="190" t="s">
        <v>135</v>
      </c>
      <c r="AJ931" s="190" t="s">
        <v>135</v>
      </c>
      <c r="AK931" s="190" t="s">
        <v>135</v>
      </c>
      <c r="AL931" s="190" t="s">
        <v>135</v>
      </c>
    </row>
    <row r="932" spans="1:38" x14ac:dyDescent="0.2">
      <c r="A932" s="190">
        <v>813413</v>
      </c>
      <c r="B932" s="190" t="s">
        <v>257</v>
      </c>
      <c r="O932" s="190" t="s">
        <v>134</v>
      </c>
      <c r="R932" s="190" t="s">
        <v>134</v>
      </c>
      <c r="Y932" s="190" t="s">
        <v>136</v>
      </c>
      <c r="AA932" s="190" t="s">
        <v>136</v>
      </c>
      <c r="AB932" s="190" t="s">
        <v>136</v>
      </c>
      <c r="AC932" s="190" t="s">
        <v>136</v>
      </c>
      <c r="AE932" s="190" t="s">
        <v>136</v>
      </c>
      <c r="AF932" s="190" t="s">
        <v>136</v>
      </c>
      <c r="AG932" s="190" t="s">
        <v>135</v>
      </c>
      <c r="AH932" s="190" t="s">
        <v>135</v>
      </c>
      <c r="AI932" s="190" t="s">
        <v>135</v>
      </c>
      <c r="AJ932" s="190" t="s">
        <v>135</v>
      </c>
      <c r="AK932" s="190" t="s">
        <v>135</v>
      </c>
      <c r="AL932" s="190" t="s">
        <v>135</v>
      </c>
    </row>
    <row r="933" spans="1:38" x14ac:dyDescent="0.2">
      <c r="A933" s="190">
        <v>813416</v>
      </c>
      <c r="B933" s="190" t="s">
        <v>257</v>
      </c>
      <c r="L933" s="190" t="s">
        <v>134</v>
      </c>
      <c r="O933" s="190" t="s">
        <v>135</v>
      </c>
      <c r="R933" s="190" t="s">
        <v>134</v>
      </c>
      <c r="Z933" s="190" t="s">
        <v>135</v>
      </c>
      <c r="AB933" s="190" t="s">
        <v>134</v>
      </c>
      <c r="AC933" s="190" t="s">
        <v>136</v>
      </c>
      <c r="AD933" s="190" t="s">
        <v>134</v>
      </c>
      <c r="AE933" s="190" t="s">
        <v>136</v>
      </c>
      <c r="AF933" s="190" t="s">
        <v>134</v>
      </c>
      <c r="AG933" s="190" t="s">
        <v>135</v>
      </c>
      <c r="AH933" s="190" t="s">
        <v>136</v>
      </c>
      <c r="AI933" s="190" t="s">
        <v>136</v>
      </c>
      <c r="AJ933" s="190" t="s">
        <v>136</v>
      </c>
      <c r="AK933" s="190" t="s">
        <v>136</v>
      </c>
      <c r="AL933" s="190" t="s">
        <v>135</v>
      </c>
    </row>
    <row r="934" spans="1:38" x14ac:dyDescent="0.2">
      <c r="A934" s="190">
        <v>813422</v>
      </c>
      <c r="B934" s="190" t="s">
        <v>257</v>
      </c>
      <c r="D934" s="190" t="s">
        <v>134</v>
      </c>
      <c r="O934" s="190" t="s">
        <v>136</v>
      </c>
      <c r="P934" s="190" t="s">
        <v>135</v>
      </c>
      <c r="W934" s="190" t="s">
        <v>134</v>
      </c>
      <c r="AB934" s="190" t="s">
        <v>135</v>
      </c>
      <c r="AC934" s="190" t="s">
        <v>136</v>
      </c>
      <c r="AD934" s="190" t="s">
        <v>135</v>
      </c>
      <c r="AE934" s="190" t="s">
        <v>136</v>
      </c>
      <c r="AF934" s="190" t="s">
        <v>135</v>
      </c>
      <c r="AG934" s="190" t="s">
        <v>135</v>
      </c>
      <c r="AH934" s="190" t="s">
        <v>135</v>
      </c>
      <c r="AI934" s="190" t="s">
        <v>135</v>
      </c>
      <c r="AJ934" s="190" t="s">
        <v>135</v>
      </c>
      <c r="AK934" s="190" t="s">
        <v>135</v>
      </c>
      <c r="AL934" s="190" t="s">
        <v>135</v>
      </c>
    </row>
    <row r="935" spans="1:38" x14ac:dyDescent="0.2">
      <c r="A935" s="190">
        <v>813423</v>
      </c>
      <c r="B935" s="190" t="s">
        <v>257</v>
      </c>
      <c r="Q935" s="190" t="s">
        <v>134</v>
      </c>
      <c r="R935" s="190" t="s">
        <v>135</v>
      </c>
      <c r="S935" s="190" t="s">
        <v>134</v>
      </c>
      <c r="AC935" s="190" t="s">
        <v>134</v>
      </c>
      <c r="AG935" s="190" t="s">
        <v>136</v>
      </c>
      <c r="AH935" s="190" t="s">
        <v>135</v>
      </c>
      <c r="AI935" s="190" t="s">
        <v>135</v>
      </c>
      <c r="AJ935" s="190" t="s">
        <v>135</v>
      </c>
      <c r="AK935" s="190" t="s">
        <v>135</v>
      </c>
      <c r="AL935" s="190" t="s">
        <v>135</v>
      </c>
    </row>
    <row r="936" spans="1:38" x14ac:dyDescent="0.2">
      <c r="A936" s="190">
        <v>813429</v>
      </c>
      <c r="B936" s="190" t="s">
        <v>257</v>
      </c>
      <c r="O936" s="190" t="s">
        <v>136</v>
      </c>
      <c r="R936" s="190" t="s">
        <v>136</v>
      </c>
      <c r="S936" s="190" t="s">
        <v>136</v>
      </c>
      <c r="W936" s="190" t="s">
        <v>136</v>
      </c>
      <c r="AA936" s="190" t="s">
        <v>135</v>
      </c>
      <c r="AB936" s="190" t="s">
        <v>135</v>
      </c>
      <c r="AC936" s="190" t="s">
        <v>135</v>
      </c>
      <c r="AD936" s="190" t="s">
        <v>135</v>
      </c>
      <c r="AE936" s="190" t="s">
        <v>135</v>
      </c>
      <c r="AF936" s="190" t="s">
        <v>135</v>
      </c>
      <c r="AG936" s="190" t="s">
        <v>135</v>
      </c>
      <c r="AH936" s="190" t="s">
        <v>135</v>
      </c>
      <c r="AI936" s="190" t="s">
        <v>135</v>
      </c>
      <c r="AJ936" s="190" t="s">
        <v>135</v>
      </c>
      <c r="AK936" s="190" t="s">
        <v>135</v>
      </c>
      <c r="AL936" s="190" t="s">
        <v>135</v>
      </c>
    </row>
    <row r="937" spans="1:38" x14ac:dyDescent="0.2">
      <c r="A937" s="190">
        <v>813432</v>
      </c>
      <c r="B937" s="190" t="s">
        <v>257</v>
      </c>
      <c r="D937" s="190" t="s">
        <v>135</v>
      </c>
      <c r="K937" s="190" t="s">
        <v>134</v>
      </c>
      <c r="O937" s="190" t="s">
        <v>135</v>
      </c>
      <c r="Z937" s="190" t="s">
        <v>136</v>
      </c>
      <c r="AA937" s="190" t="s">
        <v>136</v>
      </c>
      <c r="AC937" s="190" t="s">
        <v>135</v>
      </c>
      <c r="AD937" s="190" t="s">
        <v>136</v>
      </c>
      <c r="AE937" s="190" t="s">
        <v>136</v>
      </c>
      <c r="AF937" s="190" t="s">
        <v>136</v>
      </c>
      <c r="AG937" s="190" t="s">
        <v>135</v>
      </c>
      <c r="AH937" s="190" t="s">
        <v>135</v>
      </c>
      <c r="AI937" s="190" t="s">
        <v>135</v>
      </c>
      <c r="AJ937" s="190" t="s">
        <v>135</v>
      </c>
      <c r="AK937" s="190" t="s">
        <v>135</v>
      </c>
      <c r="AL937" s="190" t="s">
        <v>135</v>
      </c>
    </row>
    <row r="938" spans="1:38" x14ac:dyDescent="0.2">
      <c r="A938" s="190">
        <v>813443</v>
      </c>
      <c r="B938" s="190" t="s">
        <v>257</v>
      </c>
      <c r="G938" s="190" t="s">
        <v>134</v>
      </c>
      <c r="K938" s="190" t="s">
        <v>134</v>
      </c>
      <c r="L938" s="190" t="s">
        <v>134</v>
      </c>
      <c r="AD938" s="190" t="s">
        <v>134</v>
      </c>
      <c r="AG938" s="190" t="s">
        <v>136</v>
      </c>
      <c r="AI938" s="190" t="s">
        <v>136</v>
      </c>
      <c r="AJ938" s="190" t="s">
        <v>136</v>
      </c>
      <c r="AK938" s="190" t="s">
        <v>136</v>
      </c>
    </row>
    <row r="939" spans="1:38" x14ac:dyDescent="0.2">
      <c r="A939" s="190">
        <v>813467</v>
      </c>
      <c r="B939" s="190" t="s">
        <v>257</v>
      </c>
      <c r="K939" s="190" t="s">
        <v>136</v>
      </c>
      <c r="V939" s="190" t="s">
        <v>136</v>
      </c>
      <c r="AA939" s="190" t="s">
        <v>136</v>
      </c>
      <c r="AC939" s="190" t="s">
        <v>136</v>
      </c>
      <c r="AG939" s="190" t="s">
        <v>135</v>
      </c>
      <c r="AH939" s="190" t="s">
        <v>135</v>
      </c>
      <c r="AI939" s="190" t="s">
        <v>135</v>
      </c>
      <c r="AJ939" s="190" t="s">
        <v>135</v>
      </c>
      <c r="AK939" s="190" t="s">
        <v>135</v>
      </c>
      <c r="AL939" s="190" t="s">
        <v>135</v>
      </c>
    </row>
    <row r="940" spans="1:38" x14ac:dyDescent="0.2">
      <c r="A940" s="190">
        <v>813927</v>
      </c>
      <c r="B940" s="190" t="s">
        <v>257</v>
      </c>
      <c r="U940" s="190" t="s">
        <v>136</v>
      </c>
      <c r="AA940" s="190" t="s">
        <v>135</v>
      </c>
      <c r="AB940" s="190" t="s">
        <v>135</v>
      </c>
      <c r="AD940" s="190" t="s">
        <v>135</v>
      </c>
      <c r="AE940" s="190" t="s">
        <v>135</v>
      </c>
      <c r="AF940" s="190" t="s">
        <v>135</v>
      </c>
      <c r="AG940" s="190" t="s">
        <v>135</v>
      </c>
      <c r="AH940" s="190" t="s">
        <v>135</v>
      </c>
      <c r="AI940" s="190" t="s">
        <v>135</v>
      </c>
      <c r="AJ940" s="190" t="s">
        <v>135</v>
      </c>
      <c r="AK940" s="190" t="s">
        <v>135</v>
      </c>
      <c r="AL940" s="190" t="s">
        <v>135</v>
      </c>
    </row>
    <row r="941" spans="1:38" x14ac:dyDescent="0.2">
      <c r="A941" s="190">
        <v>814203</v>
      </c>
      <c r="B941" s="190" t="s">
        <v>257</v>
      </c>
      <c r="Y941" s="190" t="s">
        <v>136</v>
      </c>
      <c r="AA941" s="190" t="s">
        <v>136</v>
      </c>
      <c r="AB941" s="190" t="s">
        <v>135</v>
      </c>
      <c r="AE941" s="190" t="s">
        <v>136</v>
      </c>
      <c r="AG941" s="190" t="s">
        <v>135</v>
      </c>
      <c r="AH941" s="190" t="s">
        <v>135</v>
      </c>
      <c r="AI941" s="190" t="s">
        <v>135</v>
      </c>
      <c r="AJ941" s="190" t="s">
        <v>135</v>
      </c>
      <c r="AK941" s="190" t="s">
        <v>135</v>
      </c>
      <c r="AL941" s="190" t="s">
        <v>135</v>
      </c>
    </row>
    <row r="942" spans="1:38" x14ac:dyDescent="0.2">
      <c r="A942" s="190">
        <v>814222</v>
      </c>
      <c r="B942" s="190" t="s">
        <v>257</v>
      </c>
      <c r="D942" s="190" t="s">
        <v>136</v>
      </c>
      <c r="K942" s="190" t="s">
        <v>136</v>
      </c>
      <c r="Y942" s="190" t="s">
        <v>135</v>
      </c>
      <c r="AC942" s="190" t="s">
        <v>136</v>
      </c>
      <c r="AE942" s="190" t="s">
        <v>136</v>
      </c>
      <c r="AG942" s="190" t="s">
        <v>135</v>
      </c>
      <c r="AH942" s="190" t="s">
        <v>135</v>
      </c>
      <c r="AI942" s="190" t="s">
        <v>135</v>
      </c>
      <c r="AJ942" s="190" t="s">
        <v>135</v>
      </c>
      <c r="AK942" s="190" t="s">
        <v>135</v>
      </c>
      <c r="AL942" s="190" t="s">
        <v>135</v>
      </c>
    </row>
    <row r="943" spans="1:38" x14ac:dyDescent="0.2">
      <c r="A943" s="190">
        <v>806835</v>
      </c>
      <c r="B943" s="190" t="s">
        <v>891</v>
      </c>
      <c r="K943" s="190" t="s">
        <v>134</v>
      </c>
      <c r="U943" s="190" t="s">
        <v>134</v>
      </c>
      <c r="V943" s="190" t="s">
        <v>134</v>
      </c>
      <c r="X943" s="190" t="s">
        <v>134</v>
      </c>
      <c r="AA943" s="190" t="s">
        <v>135</v>
      </c>
      <c r="AB943" s="190" t="s">
        <v>135</v>
      </c>
      <c r="AC943" s="190" t="s">
        <v>135</v>
      </c>
      <c r="AD943" s="190" t="s">
        <v>135</v>
      </c>
      <c r="AE943" s="190" t="s">
        <v>135</v>
      </c>
      <c r="AF943" s="190" t="s">
        <v>135</v>
      </c>
    </row>
    <row r="6394" spans="1:1" x14ac:dyDescent="0.2">
      <c r="A6394" s="193"/>
    </row>
    <row r="6395" spans="1:1" x14ac:dyDescent="0.2">
      <c r="A6395" s="193"/>
    </row>
    <row r="6396" spans="1:1" x14ac:dyDescent="0.2">
      <c r="A6396" s="193"/>
    </row>
    <row r="6397" spans="1:1" x14ac:dyDescent="0.2">
      <c r="A6397" s="193"/>
    </row>
    <row r="6398" spans="1:1" x14ac:dyDescent="0.2">
      <c r="A6398" s="193"/>
    </row>
    <row r="6399" spans="1:1" x14ac:dyDescent="0.2">
      <c r="A6399" s="193"/>
    </row>
    <row r="6400" spans="1:1" x14ac:dyDescent="0.2">
      <c r="A6400" s="193"/>
    </row>
    <row r="6401" spans="1:1" x14ac:dyDescent="0.2">
      <c r="A6401" s="193"/>
    </row>
    <row r="6402" spans="1:1" x14ac:dyDescent="0.2">
      <c r="A6402" s="193"/>
    </row>
    <row r="6403" spans="1:1" x14ac:dyDescent="0.2">
      <c r="A6403" s="193"/>
    </row>
    <row r="6404" spans="1:1" x14ac:dyDescent="0.2">
      <c r="A6404" s="193"/>
    </row>
    <row r="6405" spans="1:1" x14ac:dyDescent="0.2">
      <c r="A6405" s="193"/>
    </row>
    <row r="6406" spans="1:1" x14ac:dyDescent="0.2">
      <c r="A6406" s="193"/>
    </row>
    <row r="6407" spans="1:1" x14ac:dyDescent="0.2">
      <c r="A6407" s="193"/>
    </row>
    <row r="6408" spans="1:1" x14ac:dyDescent="0.2">
      <c r="A6408" s="193"/>
    </row>
    <row r="6409" spans="1:1" x14ac:dyDescent="0.2">
      <c r="A6409" s="193"/>
    </row>
    <row r="6410" spans="1:1" x14ac:dyDescent="0.2">
      <c r="A6410" s="193"/>
    </row>
    <row r="6411" spans="1:1" x14ac:dyDescent="0.2">
      <c r="A6411" s="193"/>
    </row>
    <row r="6412" spans="1:1" x14ac:dyDescent="0.2">
      <c r="A6412" s="193"/>
    </row>
    <row r="6413" spans="1:1" x14ac:dyDescent="0.2">
      <c r="A6413" s="193"/>
    </row>
    <row r="6414" spans="1:1" x14ac:dyDescent="0.2">
      <c r="A6414" s="193"/>
    </row>
    <row r="6415" spans="1:1" x14ac:dyDescent="0.2">
      <c r="A6415" s="193"/>
    </row>
    <row r="6416" spans="1:1" x14ac:dyDescent="0.2">
      <c r="A6416" s="193"/>
    </row>
    <row r="6417" spans="1:1" x14ac:dyDescent="0.2">
      <c r="A6417" s="193"/>
    </row>
    <row r="6418" spans="1:1" x14ac:dyDescent="0.2">
      <c r="A6418" s="193"/>
    </row>
    <row r="6419" spans="1:1" x14ac:dyDescent="0.2">
      <c r="A6419" s="193"/>
    </row>
    <row r="6420" spans="1:1" x14ac:dyDescent="0.2">
      <c r="A6420" s="193"/>
    </row>
    <row r="6421" spans="1:1" x14ac:dyDescent="0.2">
      <c r="A6421" s="193"/>
    </row>
    <row r="6422" spans="1:1" x14ac:dyDescent="0.2">
      <c r="A6422" s="193"/>
    </row>
    <row r="6423" spans="1:1" x14ac:dyDescent="0.2">
      <c r="A6423" s="193"/>
    </row>
    <row r="6424" spans="1:1" x14ac:dyDescent="0.2">
      <c r="A6424" s="193"/>
    </row>
    <row r="6425" spans="1:1" x14ac:dyDescent="0.2">
      <c r="A6425" s="193"/>
    </row>
    <row r="6426" spans="1:1" x14ac:dyDescent="0.2">
      <c r="A6426" s="193"/>
    </row>
    <row r="6427" spans="1:1" x14ac:dyDescent="0.2">
      <c r="A6427" s="193"/>
    </row>
    <row r="6428" spans="1:1" x14ac:dyDescent="0.2">
      <c r="A6428" s="193"/>
    </row>
    <row r="6429" spans="1:1" x14ac:dyDescent="0.2">
      <c r="A6429" s="193"/>
    </row>
    <row r="6430" spans="1:1" x14ac:dyDescent="0.2">
      <c r="A6430" s="193"/>
    </row>
    <row r="6431" spans="1:1" x14ac:dyDescent="0.2">
      <c r="A6431" s="193"/>
    </row>
    <row r="6432" spans="1:1" x14ac:dyDescent="0.2">
      <c r="A6432" s="193"/>
    </row>
    <row r="6433" spans="1:1" x14ac:dyDescent="0.2">
      <c r="A6433" s="193"/>
    </row>
    <row r="6434" spans="1:1" x14ac:dyDescent="0.2">
      <c r="A6434" s="193"/>
    </row>
    <row r="6435" spans="1:1" x14ac:dyDescent="0.2">
      <c r="A6435" s="193"/>
    </row>
    <row r="6436" spans="1:1" x14ac:dyDescent="0.2">
      <c r="A6436" s="193"/>
    </row>
    <row r="6437" spans="1:1" x14ac:dyDescent="0.2">
      <c r="A6437" s="193"/>
    </row>
    <row r="6438" spans="1:1" x14ac:dyDescent="0.2">
      <c r="A6438" s="193"/>
    </row>
    <row r="6439" spans="1:1" x14ac:dyDescent="0.2">
      <c r="A6439" s="193"/>
    </row>
    <row r="6440" spans="1:1" x14ac:dyDescent="0.2">
      <c r="A6440" s="193"/>
    </row>
    <row r="6441" spans="1:1" x14ac:dyDescent="0.2">
      <c r="A6441" s="193"/>
    </row>
    <row r="6442" spans="1:1" x14ac:dyDescent="0.2">
      <c r="A6442" s="193"/>
    </row>
    <row r="6443" spans="1:1" x14ac:dyDescent="0.2">
      <c r="A6443" s="193"/>
    </row>
    <row r="6444" spans="1:1" x14ac:dyDescent="0.2">
      <c r="A6444" s="193"/>
    </row>
    <row r="6445" spans="1:1" x14ac:dyDescent="0.2">
      <c r="A6445" s="193"/>
    </row>
    <row r="6446" spans="1:1" x14ac:dyDescent="0.2">
      <c r="A6446" s="193"/>
    </row>
    <row r="6447" spans="1:1" x14ac:dyDescent="0.2">
      <c r="A6447" s="193"/>
    </row>
    <row r="6448" spans="1:1" x14ac:dyDescent="0.2">
      <c r="A6448" s="193"/>
    </row>
    <row r="6449" spans="1:1" x14ac:dyDescent="0.2">
      <c r="A6449" s="193"/>
    </row>
    <row r="6450" spans="1:1" x14ac:dyDescent="0.2">
      <c r="A6450" s="193"/>
    </row>
    <row r="6451" spans="1:1" x14ac:dyDescent="0.2">
      <c r="A6451" s="193"/>
    </row>
    <row r="6452" spans="1:1" x14ac:dyDescent="0.2">
      <c r="A6452" s="193"/>
    </row>
    <row r="6453" spans="1:1" x14ac:dyDescent="0.2">
      <c r="A6453" s="193"/>
    </row>
    <row r="6454" spans="1:1" x14ac:dyDescent="0.2">
      <c r="A6454" s="193"/>
    </row>
    <row r="6455" spans="1:1" x14ac:dyDescent="0.2">
      <c r="A6455" s="193"/>
    </row>
    <row r="6456" spans="1:1" x14ac:dyDescent="0.2">
      <c r="A6456" s="193"/>
    </row>
    <row r="6457" spans="1:1" x14ac:dyDescent="0.2">
      <c r="A6457" s="193"/>
    </row>
    <row r="6458" spans="1:1" x14ac:dyDescent="0.2">
      <c r="A6458" s="193"/>
    </row>
    <row r="6459" spans="1:1" x14ac:dyDescent="0.2">
      <c r="A6459" s="193"/>
    </row>
    <row r="6460" spans="1:1" x14ac:dyDescent="0.2">
      <c r="A6460" s="193"/>
    </row>
    <row r="6461" spans="1:1" x14ac:dyDescent="0.2">
      <c r="A6461" s="193"/>
    </row>
    <row r="6462" spans="1:1" x14ac:dyDescent="0.2">
      <c r="A6462" s="193"/>
    </row>
    <row r="6463" spans="1:1" x14ac:dyDescent="0.2">
      <c r="A6463" s="193"/>
    </row>
    <row r="6464" spans="1:1" x14ac:dyDescent="0.2">
      <c r="A6464" s="193"/>
    </row>
    <row r="6465" spans="1:1" x14ac:dyDescent="0.2">
      <c r="A6465" s="193"/>
    </row>
    <row r="6466" spans="1:1" x14ac:dyDescent="0.2">
      <c r="A6466" s="193"/>
    </row>
    <row r="6467" spans="1:1" x14ac:dyDescent="0.2">
      <c r="A6467" s="193"/>
    </row>
    <row r="6468" spans="1:1" x14ac:dyDescent="0.2">
      <c r="A6468" s="193"/>
    </row>
    <row r="6469" spans="1:1" x14ac:dyDescent="0.2">
      <c r="A6469" s="193"/>
    </row>
    <row r="6470" spans="1:1" x14ac:dyDescent="0.2">
      <c r="A6470" s="193"/>
    </row>
    <row r="6471" spans="1:1" x14ac:dyDescent="0.2">
      <c r="A6471" s="193"/>
    </row>
    <row r="6472" spans="1:1" x14ac:dyDescent="0.2">
      <c r="A6472" s="193"/>
    </row>
    <row r="6473" spans="1:1" x14ac:dyDescent="0.2">
      <c r="A6473" s="193"/>
    </row>
    <row r="6474" spans="1:1" x14ac:dyDescent="0.2">
      <c r="A6474" s="193"/>
    </row>
    <row r="6475" spans="1:1" x14ac:dyDescent="0.2">
      <c r="A6475" s="193"/>
    </row>
    <row r="6476" spans="1:1" x14ac:dyDescent="0.2">
      <c r="A6476" s="193"/>
    </row>
    <row r="6477" spans="1:1" x14ac:dyDescent="0.2">
      <c r="A6477" s="193"/>
    </row>
    <row r="6478" spans="1:1" x14ac:dyDescent="0.2">
      <c r="A6478" s="193"/>
    </row>
    <row r="6479" spans="1:1" x14ac:dyDescent="0.2">
      <c r="A6479" s="193"/>
    </row>
    <row r="6480" spans="1:1" x14ac:dyDescent="0.2">
      <c r="A6480" s="193"/>
    </row>
    <row r="6481" spans="1:1" x14ac:dyDescent="0.2">
      <c r="A6481" s="193"/>
    </row>
    <row r="6482" spans="1:1" x14ac:dyDescent="0.2">
      <c r="A6482" s="193"/>
    </row>
    <row r="6483" spans="1:1" x14ac:dyDescent="0.2">
      <c r="A6483" s="193"/>
    </row>
    <row r="6484" spans="1:1" x14ac:dyDescent="0.2">
      <c r="A6484" s="193"/>
    </row>
    <row r="6485" spans="1:1" x14ac:dyDescent="0.2">
      <c r="A6485" s="193"/>
    </row>
    <row r="6486" spans="1:1" x14ac:dyDescent="0.2">
      <c r="A6486" s="193"/>
    </row>
    <row r="6487" spans="1:1" x14ac:dyDescent="0.2">
      <c r="A6487" s="193"/>
    </row>
    <row r="6488" spans="1:1" x14ac:dyDescent="0.2">
      <c r="A6488" s="193"/>
    </row>
    <row r="6489" spans="1:1" x14ac:dyDescent="0.2">
      <c r="A6489" s="193"/>
    </row>
    <row r="6490" spans="1:1" x14ac:dyDescent="0.2">
      <c r="A6490" s="193"/>
    </row>
    <row r="6491" spans="1:1" x14ac:dyDescent="0.2">
      <c r="A6491" s="193"/>
    </row>
    <row r="6492" spans="1:1" x14ac:dyDescent="0.2">
      <c r="A6492" s="193"/>
    </row>
    <row r="6493" spans="1:1" x14ac:dyDescent="0.2">
      <c r="A6493" s="193"/>
    </row>
    <row r="6494" spans="1:1" x14ac:dyDescent="0.2">
      <c r="A6494" s="193"/>
    </row>
    <row r="6495" spans="1:1" x14ac:dyDescent="0.2">
      <c r="A6495" s="193"/>
    </row>
    <row r="6496" spans="1:1" x14ac:dyDescent="0.2">
      <c r="A6496" s="193"/>
    </row>
    <row r="6497" spans="1:1" x14ac:dyDescent="0.2">
      <c r="A6497" s="193"/>
    </row>
    <row r="6498" spans="1:1" x14ac:dyDescent="0.2">
      <c r="A6498" s="193"/>
    </row>
    <row r="6499" spans="1:1" x14ac:dyDescent="0.2">
      <c r="A6499" s="193"/>
    </row>
    <row r="6500" spans="1:1" x14ac:dyDescent="0.2">
      <c r="A6500" s="193"/>
    </row>
    <row r="6501" spans="1:1" x14ac:dyDescent="0.2">
      <c r="A6501" s="193"/>
    </row>
    <row r="6502" spans="1:1" x14ac:dyDescent="0.2">
      <c r="A6502" s="193"/>
    </row>
    <row r="6503" spans="1:1" x14ac:dyDescent="0.2">
      <c r="A6503" s="193"/>
    </row>
    <row r="6504" spans="1:1" x14ac:dyDescent="0.2">
      <c r="A6504" s="193"/>
    </row>
    <row r="6505" spans="1:1" x14ac:dyDescent="0.2">
      <c r="A6505" s="193"/>
    </row>
    <row r="6506" spans="1:1" x14ac:dyDescent="0.2">
      <c r="A6506" s="193"/>
    </row>
    <row r="6507" spans="1:1" x14ac:dyDescent="0.2">
      <c r="A6507" s="193"/>
    </row>
    <row r="6508" spans="1:1" x14ac:dyDescent="0.2">
      <c r="A6508" s="193"/>
    </row>
    <row r="6509" spans="1:1" x14ac:dyDescent="0.2">
      <c r="A6509" s="193"/>
    </row>
    <row r="6510" spans="1:1" x14ac:dyDescent="0.2">
      <c r="A6510" s="193"/>
    </row>
    <row r="6511" spans="1:1" x14ac:dyDescent="0.2">
      <c r="A6511" s="193"/>
    </row>
    <row r="6512" spans="1:1" x14ac:dyDescent="0.2">
      <c r="A6512" s="193"/>
    </row>
    <row r="6513" spans="1:1" x14ac:dyDescent="0.2">
      <c r="A6513" s="193"/>
    </row>
    <row r="6514" spans="1:1" x14ac:dyDescent="0.2">
      <c r="A6514" s="193"/>
    </row>
    <row r="6515" spans="1:1" x14ac:dyDescent="0.2">
      <c r="A6515" s="193"/>
    </row>
    <row r="6516" spans="1:1" x14ac:dyDescent="0.2">
      <c r="A6516" s="193"/>
    </row>
    <row r="6517" spans="1:1" x14ac:dyDescent="0.2">
      <c r="A6517" s="193"/>
    </row>
    <row r="6518" spans="1:1" x14ac:dyDescent="0.2">
      <c r="A6518" s="193"/>
    </row>
    <row r="6519" spans="1:1" x14ac:dyDescent="0.2">
      <c r="A6519" s="193"/>
    </row>
    <row r="6520" spans="1:1" x14ac:dyDescent="0.2">
      <c r="A6520" s="193"/>
    </row>
    <row r="6521" spans="1:1" x14ac:dyDescent="0.2">
      <c r="A6521" s="193"/>
    </row>
    <row r="6522" spans="1:1" x14ac:dyDescent="0.2">
      <c r="A6522" s="193"/>
    </row>
    <row r="6523" spans="1:1" x14ac:dyDescent="0.2">
      <c r="A6523" s="193"/>
    </row>
    <row r="6524" spans="1:1" x14ac:dyDescent="0.2">
      <c r="A6524" s="193"/>
    </row>
    <row r="6525" spans="1:1" x14ac:dyDescent="0.2">
      <c r="A6525" s="193"/>
    </row>
    <row r="6526" spans="1:1" x14ac:dyDescent="0.2">
      <c r="A6526" s="193"/>
    </row>
    <row r="6527" spans="1:1" x14ac:dyDescent="0.2">
      <c r="A6527" s="193"/>
    </row>
    <row r="6528" spans="1:1" x14ac:dyDescent="0.2">
      <c r="A6528" s="193"/>
    </row>
    <row r="6529" spans="1:1" x14ac:dyDescent="0.2">
      <c r="A6529" s="193"/>
    </row>
    <row r="6530" spans="1:1" x14ac:dyDescent="0.2">
      <c r="A6530" s="193"/>
    </row>
    <row r="6531" spans="1:1" x14ac:dyDescent="0.2">
      <c r="A6531" s="193"/>
    </row>
    <row r="6532" spans="1:1" x14ac:dyDescent="0.2">
      <c r="A6532" s="193"/>
    </row>
    <row r="6533" spans="1:1" x14ac:dyDescent="0.2">
      <c r="A6533" s="193"/>
    </row>
    <row r="6534" spans="1:1" x14ac:dyDescent="0.2">
      <c r="A6534" s="193"/>
    </row>
    <row r="6535" spans="1:1" x14ac:dyDescent="0.2">
      <c r="A6535" s="193"/>
    </row>
    <row r="6536" spans="1:1" x14ac:dyDescent="0.2">
      <c r="A6536" s="193"/>
    </row>
    <row r="6537" spans="1:1" x14ac:dyDescent="0.2">
      <c r="A6537" s="193"/>
    </row>
    <row r="6538" spans="1:1" x14ac:dyDescent="0.2">
      <c r="A6538" s="193"/>
    </row>
    <row r="6539" spans="1:1" x14ac:dyDescent="0.2">
      <c r="A6539" s="193"/>
    </row>
    <row r="6540" spans="1:1" x14ac:dyDescent="0.2">
      <c r="A6540" s="193"/>
    </row>
    <row r="6541" spans="1:1" x14ac:dyDescent="0.2">
      <c r="A6541" s="193"/>
    </row>
    <row r="6542" spans="1:1" x14ac:dyDescent="0.2">
      <c r="A6542" s="193"/>
    </row>
    <row r="6543" spans="1:1" x14ac:dyDescent="0.2">
      <c r="A6543" s="193"/>
    </row>
    <row r="6544" spans="1:1" x14ac:dyDescent="0.2">
      <c r="A6544" s="193"/>
    </row>
    <row r="6545" spans="1:1" x14ac:dyDescent="0.2">
      <c r="A6545" s="193"/>
    </row>
    <row r="6546" spans="1:1" x14ac:dyDescent="0.2">
      <c r="A6546" s="193"/>
    </row>
    <row r="6547" spans="1:1" x14ac:dyDescent="0.2">
      <c r="A6547" s="193"/>
    </row>
    <row r="6548" spans="1:1" x14ac:dyDescent="0.2">
      <c r="A6548" s="193"/>
    </row>
    <row r="6549" spans="1:1" x14ac:dyDescent="0.2">
      <c r="A6549" s="193"/>
    </row>
    <row r="6550" spans="1:1" x14ac:dyDescent="0.2">
      <c r="A6550" s="193"/>
    </row>
    <row r="6551" spans="1:1" x14ac:dyDescent="0.2">
      <c r="A6551" s="193"/>
    </row>
    <row r="6552" spans="1:1" x14ac:dyDescent="0.2">
      <c r="A6552" s="193"/>
    </row>
    <row r="6553" spans="1:1" x14ac:dyDescent="0.2">
      <c r="A6553" s="193"/>
    </row>
    <row r="6554" spans="1:1" x14ac:dyDescent="0.2">
      <c r="A6554" s="193"/>
    </row>
    <row r="6555" spans="1:1" x14ac:dyDescent="0.2">
      <c r="A6555" s="193"/>
    </row>
    <row r="6556" spans="1:1" x14ac:dyDescent="0.2">
      <c r="A6556" s="193"/>
    </row>
    <row r="6557" spans="1:1" x14ac:dyDescent="0.2">
      <c r="A6557" s="193"/>
    </row>
    <row r="6558" spans="1:1" x14ac:dyDescent="0.2">
      <c r="A6558" s="193"/>
    </row>
    <row r="6559" spans="1:1" x14ac:dyDescent="0.2">
      <c r="A6559" s="193"/>
    </row>
    <row r="6560" spans="1:1" x14ac:dyDescent="0.2">
      <c r="A6560" s="193"/>
    </row>
    <row r="6561" spans="1:1" x14ac:dyDescent="0.2">
      <c r="A6561" s="193"/>
    </row>
    <row r="6562" spans="1:1" x14ac:dyDescent="0.2">
      <c r="A6562" s="193"/>
    </row>
    <row r="6563" spans="1:1" x14ac:dyDescent="0.2">
      <c r="A6563" s="193"/>
    </row>
    <row r="6564" spans="1:1" x14ac:dyDescent="0.2">
      <c r="A6564" s="193"/>
    </row>
    <row r="6565" spans="1:1" x14ac:dyDescent="0.2">
      <c r="A6565" s="193"/>
    </row>
    <row r="6566" spans="1:1" x14ac:dyDescent="0.2">
      <c r="A6566" s="193"/>
    </row>
    <row r="6567" spans="1:1" x14ac:dyDescent="0.2">
      <c r="A6567" s="193"/>
    </row>
    <row r="6568" spans="1:1" x14ac:dyDescent="0.2">
      <c r="A6568" s="193"/>
    </row>
    <row r="6569" spans="1:1" x14ac:dyDescent="0.2">
      <c r="A6569" s="193"/>
    </row>
    <row r="6570" spans="1:1" x14ac:dyDescent="0.2">
      <c r="A6570" s="193"/>
    </row>
    <row r="6571" spans="1:1" x14ac:dyDescent="0.2">
      <c r="A6571" s="193"/>
    </row>
    <row r="6572" spans="1:1" x14ac:dyDescent="0.2">
      <c r="A6572" s="193"/>
    </row>
    <row r="6573" spans="1:1" x14ac:dyDescent="0.2">
      <c r="A6573" s="193"/>
    </row>
    <row r="6574" spans="1:1" x14ac:dyDescent="0.2">
      <c r="A6574" s="193"/>
    </row>
    <row r="6575" spans="1:1" x14ac:dyDescent="0.2">
      <c r="A6575" s="193"/>
    </row>
    <row r="6576" spans="1:1" x14ac:dyDescent="0.2">
      <c r="A6576" s="193"/>
    </row>
    <row r="6577" spans="1:1" x14ac:dyDescent="0.2">
      <c r="A6577" s="193"/>
    </row>
    <row r="6578" spans="1:1" x14ac:dyDescent="0.2">
      <c r="A6578" s="193"/>
    </row>
    <row r="6579" spans="1:1" x14ac:dyDescent="0.2">
      <c r="A6579" s="193"/>
    </row>
    <row r="6580" spans="1:1" x14ac:dyDescent="0.2">
      <c r="A6580" s="193"/>
    </row>
    <row r="6581" spans="1:1" x14ac:dyDescent="0.2">
      <c r="A6581" s="193"/>
    </row>
    <row r="6582" spans="1:1" x14ac:dyDescent="0.2">
      <c r="A6582" s="193"/>
    </row>
    <row r="6583" spans="1:1" x14ac:dyDescent="0.2">
      <c r="A6583" s="193"/>
    </row>
    <row r="6584" spans="1:1" x14ac:dyDescent="0.2">
      <c r="A6584" s="193"/>
    </row>
    <row r="6585" spans="1:1" x14ac:dyDescent="0.2">
      <c r="A6585" s="193"/>
    </row>
    <row r="6586" spans="1:1" x14ac:dyDescent="0.2">
      <c r="A6586" s="193"/>
    </row>
    <row r="6587" spans="1:1" x14ac:dyDescent="0.2">
      <c r="A6587" s="193"/>
    </row>
    <row r="6588" spans="1:1" x14ac:dyDescent="0.2">
      <c r="A6588" s="193"/>
    </row>
    <row r="6589" spans="1:1" x14ac:dyDescent="0.2">
      <c r="A6589" s="193"/>
    </row>
    <row r="6590" spans="1:1" x14ac:dyDescent="0.2">
      <c r="A6590" s="193"/>
    </row>
    <row r="6591" spans="1:1" x14ac:dyDescent="0.2">
      <c r="A6591" s="193"/>
    </row>
    <row r="6592" spans="1:1" x14ac:dyDescent="0.2">
      <c r="A6592" s="193"/>
    </row>
    <row r="6593" spans="1:1" x14ac:dyDescent="0.2">
      <c r="A6593" s="193"/>
    </row>
    <row r="6594" spans="1:1" x14ac:dyDescent="0.2">
      <c r="A6594" s="193"/>
    </row>
    <row r="6595" spans="1:1" x14ac:dyDescent="0.2">
      <c r="A6595" s="193"/>
    </row>
    <row r="6596" spans="1:1" x14ac:dyDescent="0.2">
      <c r="A6596" s="193"/>
    </row>
    <row r="6597" spans="1:1" x14ac:dyDescent="0.2">
      <c r="A6597" s="193"/>
    </row>
    <row r="6598" spans="1:1" x14ac:dyDescent="0.2">
      <c r="A6598" s="193"/>
    </row>
    <row r="6599" spans="1:1" x14ac:dyDescent="0.2">
      <c r="A6599" s="193"/>
    </row>
    <row r="6600" spans="1:1" x14ac:dyDescent="0.2">
      <c r="A6600" s="193"/>
    </row>
    <row r="6601" spans="1:1" x14ac:dyDescent="0.2">
      <c r="A6601" s="193"/>
    </row>
    <row r="6602" spans="1:1" x14ac:dyDescent="0.2">
      <c r="A6602" s="193"/>
    </row>
    <row r="6603" spans="1:1" x14ac:dyDescent="0.2">
      <c r="A6603" s="193"/>
    </row>
    <row r="6604" spans="1:1" x14ac:dyDescent="0.2">
      <c r="A6604" s="193"/>
    </row>
    <row r="6605" spans="1:1" x14ac:dyDescent="0.2">
      <c r="A6605" s="193"/>
    </row>
    <row r="6606" spans="1:1" x14ac:dyDescent="0.2">
      <c r="A6606" s="193"/>
    </row>
    <row r="6607" spans="1:1" x14ac:dyDescent="0.2">
      <c r="A6607" s="193"/>
    </row>
    <row r="6608" spans="1:1" x14ac:dyDescent="0.2">
      <c r="A6608" s="193"/>
    </row>
    <row r="6609" spans="1:1" x14ac:dyDescent="0.2">
      <c r="A6609" s="193"/>
    </row>
    <row r="6610" spans="1:1" x14ac:dyDescent="0.2">
      <c r="A6610" s="193"/>
    </row>
    <row r="6611" spans="1:1" x14ac:dyDescent="0.2">
      <c r="A6611" s="193"/>
    </row>
    <row r="6612" spans="1:1" x14ac:dyDescent="0.2">
      <c r="A6612" s="193"/>
    </row>
    <row r="6613" spans="1:1" x14ac:dyDescent="0.2">
      <c r="A6613" s="193"/>
    </row>
    <row r="6614" spans="1:1" x14ac:dyDescent="0.2">
      <c r="A6614" s="193"/>
    </row>
    <row r="6615" spans="1:1" x14ac:dyDescent="0.2">
      <c r="A6615" s="193"/>
    </row>
    <row r="6616" spans="1:1" x14ac:dyDescent="0.2">
      <c r="A6616" s="193"/>
    </row>
    <row r="6617" spans="1:1" x14ac:dyDescent="0.2">
      <c r="A6617" s="193"/>
    </row>
    <row r="6618" spans="1:1" x14ac:dyDescent="0.2">
      <c r="A6618" s="193"/>
    </row>
    <row r="6619" spans="1:1" x14ac:dyDescent="0.2">
      <c r="A6619" s="193"/>
    </row>
    <row r="6620" spans="1:1" x14ac:dyDescent="0.2">
      <c r="A6620" s="193"/>
    </row>
    <row r="6621" spans="1:1" x14ac:dyDescent="0.2">
      <c r="A6621" s="193"/>
    </row>
    <row r="6622" spans="1:1" x14ac:dyDescent="0.2">
      <c r="A6622" s="193"/>
    </row>
    <row r="6623" spans="1:1" x14ac:dyDescent="0.2">
      <c r="A6623" s="193"/>
    </row>
    <row r="6624" spans="1:1" x14ac:dyDescent="0.2">
      <c r="A6624" s="193"/>
    </row>
    <row r="6625" spans="1:1" x14ac:dyDescent="0.2">
      <c r="A6625" s="193"/>
    </row>
    <row r="6626" spans="1:1" x14ac:dyDescent="0.2">
      <c r="A6626" s="193"/>
    </row>
    <row r="6627" spans="1:1" x14ac:dyDescent="0.2">
      <c r="A6627" s="193"/>
    </row>
    <row r="6628" spans="1:1" x14ac:dyDescent="0.2">
      <c r="A6628" s="193"/>
    </row>
    <row r="6629" spans="1:1" x14ac:dyDescent="0.2">
      <c r="A6629" s="193"/>
    </row>
    <row r="6630" spans="1:1" x14ac:dyDescent="0.2">
      <c r="A6630" s="193"/>
    </row>
    <row r="6631" spans="1:1" x14ac:dyDescent="0.2">
      <c r="A6631" s="193"/>
    </row>
    <row r="6632" spans="1:1" x14ac:dyDescent="0.2">
      <c r="A6632" s="193"/>
    </row>
    <row r="6636" spans="1:1" x14ac:dyDescent="0.2">
      <c r="A6636" s="193"/>
    </row>
  </sheetData>
  <sheetProtection algorithmName="SHA-512" hashValue="bcQTP6FkR7PzlGvEcu+ZF/rCz8pX3bpU77/aDqR3/B3M+76m5JhJCCpz3iRpHTonCUaemOpuFh3NswmLHZ/nhg==" saltValue="jSFCpkFUCey9mQvJOtsPYA==" spinCount="100000" sheet="1" selectLockedCells="1" selectUnlockedCells="1"/>
  <conditionalFormatting sqref="A1">
    <cfRule type="duplicateValues" dxfId="15" priority="16"/>
  </conditionalFormatting>
  <conditionalFormatting sqref="A6335:A6388">
    <cfRule type="duplicateValues" dxfId="14" priority="15"/>
  </conditionalFormatting>
  <conditionalFormatting sqref="A6550">
    <cfRule type="duplicateValues" dxfId="13" priority="13"/>
  </conditionalFormatting>
  <conditionalFormatting sqref="A6550">
    <cfRule type="duplicateValues" dxfId="12" priority="14"/>
  </conditionalFormatting>
  <conditionalFormatting sqref="A1 A6637:A1048576 A3:A4 A6:A942 A944:A6632">
    <cfRule type="duplicateValues" dxfId="11" priority="12"/>
  </conditionalFormatting>
  <conditionalFormatting sqref="A6394:A6632">
    <cfRule type="duplicateValues" dxfId="10" priority="17"/>
  </conditionalFormatting>
  <conditionalFormatting sqref="A6633">
    <cfRule type="duplicateValues" dxfId="9" priority="11"/>
  </conditionalFormatting>
  <conditionalFormatting sqref="A6634">
    <cfRule type="duplicateValues" dxfId="8" priority="10"/>
  </conditionalFormatting>
  <conditionalFormatting sqref="A6635">
    <cfRule type="duplicateValues" dxfId="7" priority="9"/>
  </conditionalFormatting>
  <conditionalFormatting sqref="A6636">
    <cfRule type="duplicateValues" dxfId="6" priority="7"/>
  </conditionalFormatting>
  <conditionalFormatting sqref="A6636">
    <cfRule type="duplicateValues" dxfId="5" priority="8"/>
  </conditionalFormatting>
  <conditionalFormatting sqref="A1:XFD1 A3:XFD4 U2:XFD2 A6:XFD942 A944:XFD1048576 B943">
    <cfRule type="containsText" dxfId="4" priority="6" operator="containsText" text="tt">
      <formula>NOT(ISERROR(SEARCH("tt",A1)))</formula>
    </cfRule>
  </conditionalFormatting>
  <conditionalFormatting sqref="A2">
    <cfRule type="duplicateValues" dxfId="3" priority="5"/>
  </conditionalFormatting>
  <conditionalFormatting sqref="A2:T2">
    <cfRule type="containsText" dxfId="2" priority="4" operator="containsText" text="tt">
      <formula>NOT(ISERROR(SEARCH("tt",A2)))</formula>
    </cfRule>
  </conditionalFormatting>
  <conditionalFormatting sqref="A943">
    <cfRule type="duplicateValues" dxfId="1" priority="2"/>
  </conditionalFormatting>
  <conditionalFormatting sqref="A943 C943:XFD943">
    <cfRule type="containsText" dxfId="0" priority="1" operator="containsText" text="tt">
      <formula>NOT(ISERROR(SEARCH("tt",A943)))</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5"/>
  <dimension ref="A1:AC2498"/>
  <sheetViews>
    <sheetView rightToLeft="1" workbookViewId="0">
      <pane xSplit="2" ySplit="2" topLeftCell="Q3" activePane="bottomRight" state="frozen"/>
      <selection pane="topRight" activeCell="C1" sqref="C1"/>
      <selection pane="bottomLeft" activeCell="A2" sqref="A2"/>
      <selection pane="bottomRight" sqref="A1:XFD1048576"/>
    </sheetView>
  </sheetViews>
  <sheetFormatPr defaultColWidth="9" defaultRowHeight="14.25" x14ac:dyDescent="0.2"/>
  <cols>
    <col min="1" max="1" width="11.125" style="190" bestFit="1" customWidth="1"/>
    <col min="2" max="2" width="24.125" style="190" customWidth="1"/>
    <col min="3" max="3" width="18.5" style="190" hidden="1" customWidth="1"/>
    <col min="4" max="4" width="20.5" style="190" hidden="1" customWidth="1"/>
    <col min="5" max="5" width="6.5" style="190" hidden="1" customWidth="1"/>
    <col min="6" max="6" width="10.5" style="191" hidden="1" customWidth="1"/>
    <col min="7" max="7" width="13.375" style="190" hidden="1" customWidth="1"/>
    <col min="8" max="8" width="12" style="190" hidden="1" customWidth="1"/>
    <col min="9" max="9" width="8.125" style="190" bestFit="1" customWidth="1"/>
    <col min="10" max="10" width="7.625" style="190" bestFit="1" customWidth="1"/>
    <col min="11" max="11" width="11.375" style="190" customWidth="1"/>
    <col min="12" max="12" width="9.5" style="190" customWidth="1"/>
    <col min="13" max="13" width="12.625" style="190" customWidth="1"/>
    <col min="14" max="14" width="10.5" style="190" customWidth="1"/>
    <col min="15" max="15" width="7.375" style="190" customWidth="1"/>
    <col min="16" max="16" width="11.5" style="190" customWidth="1"/>
    <col min="17" max="17" width="8.625" style="190" bestFit="1" customWidth="1"/>
    <col min="18" max="23" width="18.5" style="190" bestFit="1" customWidth="1"/>
    <col min="24" max="24" width="36.125" style="190" bestFit="1" customWidth="1"/>
    <col min="25" max="25" width="5.5" style="192" bestFit="1" customWidth="1"/>
    <col min="26" max="27" width="15.5" style="192" customWidth="1"/>
    <col min="28" max="28" width="45.125" style="192" customWidth="1"/>
    <col min="29" max="30" width="13.5" style="192" customWidth="1"/>
    <col min="31" max="16384" width="9" style="192"/>
  </cols>
  <sheetData>
    <row r="1" spans="1:29" x14ac:dyDescent="0.2">
      <c r="A1" s="190">
        <v>1</v>
      </c>
      <c r="B1" s="190">
        <v>2</v>
      </c>
      <c r="C1" s="190">
        <v>3</v>
      </c>
      <c r="D1" s="190">
        <v>4</v>
      </c>
      <c r="E1" s="190">
        <v>5</v>
      </c>
      <c r="F1" s="191">
        <v>6</v>
      </c>
      <c r="G1" s="190">
        <v>7</v>
      </c>
      <c r="H1" s="190">
        <v>8</v>
      </c>
      <c r="I1" s="190">
        <v>9</v>
      </c>
      <c r="J1" s="190">
        <v>10</v>
      </c>
      <c r="K1" s="190">
        <v>11</v>
      </c>
      <c r="L1" s="190">
        <v>12</v>
      </c>
      <c r="M1" s="190">
        <v>13</v>
      </c>
      <c r="N1" s="190">
        <v>14</v>
      </c>
      <c r="O1" s="190">
        <v>15</v>
      </c>
      <c r="P1" s="190">
        <v>16</v>
      </c>
      <c r="Q1" s="190">
        <v>17</v>
      </c>
      <c r="R1" s="190">
        <v>18</v>
      </c>
      <c r="S1" s="190">
        <v>19</v>
      </c>
      <c r="T1" s="190">
        <v>20</v>
      </c>
      <c r="U1" s="190">
        <v>21</v>
      </c>
      <c r="V1" s="190">
        <v>22</v>
      </c>
      <c r="W1" s="190">
        <v>23</v>
      </c>
      <c r="X1" s="190">
        <v>24</v>
      </c>
      <c r="AC1" s="192">
        <v>29</v>
      </c>
    </row>
    <row r="2" spans="1:29" x14ac:dyDescent="0.2">
      <c r="A2" s="190" t="s">
        <v>2</v>
      </c>
      <c r="B2" s="190" t="s">
        <v>3</v>
      </c>
      <c r="C2" s="190" t="s">
        <v>4</v>
      </c>
      <c r="D2" s="190" t="s">
        <v>5</v>
      </c>
      <c r="E2" s="190" t="s">
        <v>11</v>
      </c>
      <c r="F2" s="191" t="s">
        <v>48</v>
      </c>
      <c r="G2" s="190" t="s">
        <v>6</v>
      </c>
      <c r="H2" s="190" t="s">
        <v>10</v>
      </c>
      <c r="I2" s="190" t="s">
        <v>9</v>
      </c>
      <c r="J2" s="190" t="s">
        <v>12</v>
      </c>
      <c r="K2" s="190" t="s">
        <v>13</v>
      </c>
      <c r="L2" s="190" t="s">
        <v>14</v>
      </c>
      <c r="M2" s="190" t="s">
        <v>16</v>
      </c>
      <c r="N2" s="190" t="s">
        <v>544</v>
      </c>
      <c r="O2" s="190" t="s">
        <v>0</v>
      </c>
      <c r="P2" s="190" t="s">
        <v>545</v>
      </c>
      <c r="Q2" s="190" t="s">
        <v>142</v>
      </c>
      <c r="R2" s="190" t="s">
        <v>564</v>
      </c>
      <c r="S2" s="190" t="s">
        <v>572</v>
      </c>
      <c r="T2" s="190" t="s">
        <v>565</v>
      </c>
      <c r="U2" s="190" t="s">
        <v>573</v>
      </c>
      <c r="V2" s="190" t="s">
        <v>600</v>
      </c>
      <c r="W2" s="190" t="s">
        <v>2299</v>
      </c>
      <c r="AC2" s="192">
        <v>1</v>
      </c>
    </row>
    <row r="3" spans="1:29" ht="17.25" customHeight="1" x14ac:dyDescent="0.2">
      <c r="A3" s="190">
        <v>805334</v>
      </c>
      <c r="B3" s="190" t="s">
        <v>1400</v>
      </c>
      <c r="C3" s="190" t="s">
        <v>355</v>
      </c>
      <c r="D3" s="190" t="s">
        <v>162</v>
      </c>
      <c r="E3" s="190" t="s">
        <v>132</v>
      </c>
      <c r="F3" s="191">
        <v>34700</v>
      </c>
      <c r="G3" s="190" t="s">
        <v>623</v>
      </c>
      <c r="H3" s="190" t="s">
        <v>620</v>
      </c>
      <c r="I3" s="190" t="s">
        <v>257</v>
      </c>
      <c r="Q3" s="190">
        <v>2000</v>
      </c>
      <c r="R3" s="190" t="s">
        <v>2294</v>
      </c>
      <c r="S3" s="190" t="s">
        <v>2294</v>
      </c>
      <c r="U3" s="190" t="s">
        <v>2294</v>
      </c>
      <c r="V3" s="190" t="s">
        <v>2294</v>
      </c>
      <c r="W3" s="190" t="s">
        <v>2294</v>
      </c>
      <c r="X3" s="190" t="s">
        <v>2295</v>
      </c>
    </row>
    <row r="4" spans="1:29" ht="17.25" customHeight="1" x14ac:dyDescent="0.2">
      <c r="A4" s="190">
        <v>805973</v>
      </c>
      <c r="B4" s="190" t="s">
        <v>764</v>
      </c>
      <c r="C4" s="190" t="s">
        <v>59</v>
      </c>
      <c r="D4" s="190" t="s">
        <v>1065</v>
      </c>
      <c r="E4" s="190" t="s">
        <v>131</v>
      </c>
      <c r="F4" s="191">
        <v>34298</v>
      </c>
      <c r="G4" s="190" t="s">
        <v>691</v>
      </c>
      <c r="H4" s="190" t="s">
        <v>620</v>
      </c>
      <c r="I4" s="190" t="s">
        <v>257</v>
      </c>
      <c r="Q4" s="190">
        <v>2000</v>
      </c>
      <c r="R4" s="190" t="s">
        <v>2294</v>
      </c>
      <c r="S4" s="190" t="s">
        <v>2294</v>
      </c>
      <c r="U4" s="190" t="s">
        <v>2294</v>
      </c>
      <c r="V4" s="190" t="s">
        <v>2294</v>
      </c>
      <c r="W4" s="190" t="s">
        <v>2294</v>
      </c>
      <c r="X4" s="190" t="s">
        <v>2295</v>
      </c>
    </row>
    <row r="5" spans="1:29" ht="17.25" customHeight="1" x14ac:dyDescent="0.2">
      <c r="A5" s="190">
        <v>803014</v>
      </c>
      <c r="B5" s="190" t="s">
        <v>1299</v>
      </c>
      <c r="C5" s="190" t="s">
        <v>435</v>
      </c>
      <c r="D5" s="190" t="s">
        <v>785</v>
      </c>
      <c r="E5" s="190" t="s">
        <v>131</v>
      </c>
      <c r="F5" s="191">
        <v>28783</v>
      </c>
      <c r="G5" s="190" t="s">
        <v>223</v>
      </c>
      <c r="H5" s="190" t="s">
        <v>621</v>
      </c>
      <c r="I5" s="190" t="s">
        <v>257</v>
      </c>
      <c r="Q5" s="190">
        <v>2000</v>
      </c>
      <c r="R5" s="190" t="s">
        <v>2294</v>
      </c>
      <c r="T5" s="190" t="s">
        <v>2294</v>
      </c>
      <c r="U5" s="190" t="s">
        <v>2294</v>
      </c>
      <c r="V5" s="190" t="s">
        <v>2294</v>
      </c>
      <c r="W5" s="190" t="s">
        <v>2294</v>
      </c>
      <c r="X5" s="190" t="s">
        <v>2295</v>
      </c>
    </row>
    <row r="6" spans="1:29" ht="17.25" customHeight="1" x14ac:dyDescent="0.2">
      <c r="A6" s="190">
        <v>806595</v>
      </c>
      <c r="B6" s="190" t="s">
        <v>1498</v>
      </c>
      <c r="C6" s="190" t="s">
        <v>99</v>
      </c>
      <c r="D6" s="190" t="s">
        <v>190</v>
      </c>
      <c r="E6" s="190" t="s">
        <v>132</v>
      </c>
      <c r="F6" s="191">
        <v>29952</v>
      </c>
      <c r="G6" s="190" t="s">
        <v>223</v>
      </c>
      <c r="H6" s="190" t="s">
        <v>620</v>
      </c>
      <c r="I6" s="190" t="s">
        <v>257</v>
      </c>
      <c r="Q6" s="190">
        <v>2000</v>
      </c>
      <c r="R6" s="190" t="s">
        <v>2294</v>
      </c>
      <c r="U6" s="190" t="s">
        <v>2294</v>
      </c>
      <c r="V6" s="190" t="s">
        <v>2294</v>
      </c>
      <c r="W6" s="190" t="s">
        <v>2294</v>
      </c>
      <c r="X6" s="190" t="s">
        <v>2295</v>
      </c>
    </row>
    <row r="7" spans="1:29" ht="17.25" customHeight="1" x14ac:dyDescent="0.2">
      <c r="A7" s="190">
        <v>801782</v>
      </c>
      <c r="B7" s="190" t="s">
        <v>1265</v>
      </c>
      <c r="C7" s="190" t="s">
        <v>2046</v>
      </c>
      <c r="D7" s="190" t="s">
        <v>2242</v>
      </c>
      <c r="E7" s="190" t="s">
        <v>131</v>
      </c>
      <c r="F7" s="191">
        <v>32690</v>
      </c>
      <c r="G7" s="190" t="s">
        <v>223</v>
      </c>
      <c r="H7" s="190" t="s">
        <v>620</v>
      </c>
      <c r="I7" s="190" t="s">
        <v>257</v>
      </c>
      <c r="Q7" s="190">
        <v>2000</v>
      </c>
      <c r="R7" s="190" t="s">
        <v>2294</v>
      </c>
      <c r="U7" s="190" t="s">
        <v>2294</v>
      </c>
      <c r="V7" s="190" t="s">
        <v>2294</v>
      </c>
      <c r="W7" s="190" t="s">
        <v>2294</v>
      </c>
      <c r="X7" s="190" t="s">
        <v>2295</v>
      </c>
    </row>
    <row r="8" spans="1:29" ht="17.25" customHeight="1" x14ac:dyDescent="0.2">
      <c r="A8" s="190">
        <v>806305</v>
      </c>
      <c r="B8" s="190" t="s">
        <v>1466</v>
      </c>
      <c r="C8" s="190" t="s">
        <v>85</v>
      </c>
      <c r="D8" s="190" t="s">
        <v>2263</v>
      </c>
      <c r="E8" s="190" t="s">
        <v>131</v>
      </c>
      <c r="F8" s="191">
        <v>34700</v>
      </c>
      <c r="G8" s="190" t="s">
        <v>223</v>
      </c>
      <c r="H8" s="190" t="s">
        <v>620</v>
      </c>
      <c r="I8" s="190" t="s">
        <v>257</v>
      </c>
      <c r="Q8" s="190">
        <v>2000</v>
      </c>
      <c r="R8" s="190" t="s">
        <v>2294</v>
      </c>
      <c r="U8" s="190" t="s">
        <v>2294</v>
      </c>
      <c r="V8" s="190" t="s">
        <v>2294</v>
      </c>
      <c r="W8" s="190" t="s">
        <v>2294</v>
      </c>
      <c r="X8" s="190" t="s">
        <v>2295</v>
      </c>
    </row>
    <row r="9" spans="1:29" ht="17.25" customHeight="1" x14ac:dyDescent="0.2">
      <c r="A9" s="190">
        <v>801435</v>
      </c>
      <c r="B9" s="190" t="s">
        <v>1259</v>
      </c>
      <c r="C9" s="190" t="s">
        <v>442</v>
      </c>
      <c r="D9" s="190" t="s">
        <v>2241</v>
      </c>
      <c r="E9" s="190" t="s">
        <v>131</v>
      </c>
      <c r="F9" s="191">
        <v>34191</v>
      </c>
      <c r="G9" s="190" t="s">
        <v>1087</v>
      </c>
      <c r="H9" s="190" t="s">
        <v>620</v>
      </c>
      <c r="I9" s="190" t="s">
        <v>257</v>
      </c>
      <c r="Q9" s="190">
        <v>2000</v>
      </c>
      <c r="S9" s="190" t="s">
        <v>2294</v>
      </c>
      <c r="T9" s="190" t="s">
        <v>2294</v>
      </c>
      <c r="U9" s="190" t="s">
        <v>2294</v>
      </c>
      <c r="V9" s="190" t="s">
        <v>2294</v>
      </c>
      <c r="W9" s="190" t="s">
        <v>2294</v>
      </c>
      <c r="X9" s="190" t="s">
        <v>2295</v>
      </c>
    </row>
    <row r="10" spans="1:29" ht="17.25" customHeight="1" x14ac:dyDescent="0.2">
      <c r="A10" s="190">
        <v>800096</v>
      </c>
      <c r="B10" s="190" t="s">
        <v>1237</v>
      </c>
      <c r="C10" s="190" t="s">
        <v>65</v>
      </c>
      <c r="D10" s="190" t="s">
        <v>160</v>
      </c>
      <c r="E10" s="190" t="s">
        <v>132</v>
      </c>
      <c r="F10" s="191">
        <v>31447</v>
      </c>
      <c r="G10" s="190" t="s">
        <v>223</v>
      </c>
      <c r="H10" s="190" t="s">
        <v>620</v>
      </c>
      <c r="I10" s="190" t="s">
        <v>257</v>
      </c>
      <c r="Q10" s="190">
        <v>2000</v>
      </c>
      <c r="S10" s="190" t="s">
        <v>2294</v>
      </c>
      <c r="U10" s="190" t="s">
        <v>2294</v>
      </c>
      <c r="V10" s="190" t="s">
        <v>2294</v>
      </c>
      <c r="W10" s="190" t="s">
        <v>2294</v>
      </c>
      <c r="X10" s="190" t="s">
        <v>2295</v>
      </c>
    </row>
    <row r="11" spans="1:29" ht="17.25" customHeight="1" x14ac:dyDescent="0.2">
      <c r="A11" s="190">
        <v>802364</v>
      </c>
      <c r="B11" s="190" t="s">
        <v>1281</v>
      </c>
      <c r="C11" s="190" t="s">
        <v>462</v>
      </c>
      <c r="D11" s="190" t="s">
        <v>204</v>
      </c>
      <c r="E11" s="190" t="s">
        <v>131</v>
      </c>
      <c r="F11" s="191">
        <v>34506</v>
      </c>
      <c r="G11" s="190" t="s">
        <v>223</v>
      </c>
      <c r="H11" s="190" t="s">
        <v>620</v>
      </c>
      <c r="I11" s="190" t="s">
        <v>257</v>
      </c>
      <c r="Q11" s="190">
        <v>2000</v>
      </c>
      <c r="S11" s="190" t="s">
        <v>2294</v>
      </c>
      <c r="U11" s="190" t="s">
        <v>2294</v>
      </c>
      <c r="V11" s="190" t="s">
        <v>2294</v>
      </c>
      <c r="W11" s="190" t="s">
        <v>2294</v>
      </c>
      <c r="X11" s="190" t="s">
        <v>2295</v>
      </c>
    </row>
    <row r="12" spans="1:29" ht="17.25" customHeight="1" x14ac:dyDescent="0.2">
      <c r="A12" s="190">
        <v>810675</v>
      </c>
      <c r="B12" s="190" t="s">
        <v>1850</v>
      </c>
      <c r="C12" s="190" t="s">
        <v>61</v>
      </c>
      <c r="D12" s="190" t="s">
        <v>1064</v>
      </c>
      <c r="E12" s="190" t="s">
        <v>132</v>
      </c>
      <c r="F12" s="191">
        <v>32294</v>
      </c>
      <c r="G12" s="190" t="s">
        <v>623</v>
      </c>
      <c r="H12" s="190" t="s">
        <v>620</v>
      </c>
      <c r="I12" s="190" t="s">
        <v>257</v>
      </c>
      <c r="Q12" s="190">
        <v>2000</v>
      </c>
      <c r="T12" s="190" t="s">
        <v>2294</v>
      </c>
      <c r="U12" s="190" t="s">
        <v>2294</v>
      </c>
      <c r="V12" s="190" t="s">
        <v>2294</v>
      </c>
      <c r="W12" s="190" t="s">
        <v>2294</v>
      </c>
      <c r="X12" s="190" t="s">
        <v>2295</v>
      </c>
    </row>
    <row r="13" spans="1:29" ht="17.25" customHeight="1" x14ac:dyDescent="0.2">
      <c r="A13" s="190">
        <v>801287</v>
      </c>
      <c r="B13" s="190" t="s">
        <v>1256</v>
      </c>
      <c r="C13" s="190" t="s">
        <v>2237</v>
      </c>
      <c r="D13" s="190" t="s">
        <v>150</v>
      </c>
      <c r="E13" s="190" t="s">
        <v>132</v>
      </c>
      <c r="G13" s="190" t="s">
        <v>223</v>
      </c>
      <c r="H13" s="190" t="s">
        <v>620</v>
      </c>
      <c r="I13" s="190" t="s">
        <v>257</v>
      </c>
      <c r="Q13" s="190">
        <v>2000</v>
      </c>
      <c r="T13" s="190" t="s">
        <v>2294</v>
      </c>
      <c r="U13" s="190" t="s">
        <v>2294</v>
      </c>
      <c r="V13" s="190" t="s">
        <v>2294</v>
      </c>
      <c r="W13" s="190" t="s">
        <v>2294</v>
      </c>
      <c r="X13" s="190" t="s">
        <v>2295</v>
      </c>
    </row>
    <row r="14" spans="1:29" ht="17.25" customHeight="1" x14ac:dyDescent="0.2">
      <c r="A14" s="190">
        <v>805728</v>
      </c>
      <c r="B14" s="190" t="s">
        <v>1426</v>
      </c>
      <c r="C14" s="190" t="s">
        <v>64</v>
      </c>
      <c r="D14" s="190" t="s">
        <v>2259</v>
      </c>
      <c r="E14" s="190" t="s">
        <v>131</v>
      </c>
      <c r="F14" s="191">
        <v>24273</v>
      </c>
      <c r="G14" s="190" t="s">
        <v>228</v>
      </c>
      <c r="H14" s="190" t="s">
        <v>620</v>
      </c>
      <c r="I14" s="190" t="s">
        <v>257</v>
      </c>
      <c r="Q14" s="190">
        <v>2000</v>
      </c>
      <c r="T14" s="190" t="s">
        <v>2294</v>
      </c>
      <c r="U14" s="190" t="s">
        <v>2294</v>
      </c>
      <c r="V14" s="190" t="s">
        <v>2294</v>
      </c>
      <c r="W14" s="190" t="s">
        <v>2294</v>
      </c>
      <c r="X14" s="190" t="s">
        <v>2295</v>
      </c>
    </row>
    <row r="15" spans="1:29" ht="17.25" customHeight="1" x14ac:dyDescent="0.2">
      <c r="A15" s="190">
        <v>800055</v>
      </c>
      <c r="B15" s="190" t="s">
        <v>1236</v>
      </c>
      <c r="C15" s="190" t="s">
        <v>1206</v>
      </c>
      <c r="D15" s="190" t="s">
        <v>2135</v>
      </c>
      <c r="E15" s="190" t="s">
        <v>131</v>
      </c>
      <c r="F15" s="191">
        <v>33252</v>
      </c>
      <c r="G15" s="190" t="s">
        <v>223</v>
      </c>
      <c r="H15" s="190" t="s">
        <v>620</v>
      </c>
      <c r="I15" s="190" t="s">
        <v>257</v>
      </c>
      <c r="Q15" s="190">
        <v>2000</v>
      </c>
      <c r="T15" s="190" t="s">
        <v>2294</v>
      </c>
      <c r="U15" s="190" t="s">
        <v>2294</v>
      </c>
      <c r="V15" s="190" t="s">
        <v>2294</v>
      </c>
      <c r="W15" s="190" t="s">
        <v>2294</v>
      </c>
      <c r="X15" s="190" t="s">
        <v>2295</v>
      </c>
    </row>
    <row r="16" spans="1:29" ht="17.25" customHeight="1" x14ac:dyDescent="0.2">
      <c r="A16" s="190">
        <v>801964</v>
      </c>
      <c r="B16" s="190" t="s">
        <v>1267</v>
      </c>
      <c r="C16" s="190" t="s">
        <v>64</v>
      </c>
      <c r="D16" s="190" t="s">
        <v>201</v>
      </c>
      <c r="E16" s="190" t="s">
        <v>131</v>
      </c>
      <c r="F16" s="191">
        <v>33664</v>
      </c>
      <c r="G16" s="190" t="s">
        <v>223</v>
      </c>
      <c r="H16" s="190" t="s">
        <v>620</v>
      </c>
      <c r="I16" s="190" t="s">
        <v>257</v>
      </c>
      <c r="Q16" s="190">
        <v>2000</v>
      </c>
      <c r="T16" s="190" t="s">
        <v>2294</v>
      </c>
      <c r="U16" s="190" t="s">
        <v>2294</v>
      </c>
      <c r="V16" s="190" t="s">
        <v>2294</v>
      </c>
      <c r="W16" s="190" t="s">
        <v>2294</v>
      </c>
      <c r="X16" s="190" t="s">
        <v>2295</v>
      </c>
    </row>
    <row r="17" spans="1:24" ht="17.25" customHeight="1" x14ac:dyDescent="0.2">
      <c r="A17" s="190">
        <v>804784</v>
      </c>
      <c r="B17" s="190" t="s">
        <v>1353</v>
      </c>
      <c r="C17" s="190" t="s">
        <v>65</v>
      </c>
      <c r="D17" s="190" t="s">
        <v>2251</v>
      </c>
      <c r="E17" s="190" t="s">
        <v>131</v>
      </c>
      <c r="F17" s="191">
        <v>33970</v>
      </c>
      <c r="G17" s="190" t="s">
        <v>2252</v>
      </c>
      <c r="H17" s="190" t="s">
        <v>620</v>
      </c>
      <c r="I17" s="190" t="s">
        <v>257</v>
      </c>
      <c r="Q17" s="190">
        <v>2000</v>
      </c>
      <c r="T17" s="190" t="s">
        <v>2294</v>
      </c>
      <c r="U17" s="190" t="s">
        <v>2294</v>
      </c>
      <c r="V17" s="190" t="s">
        <v>2294</v>
      </c>
      <c r="W17" s="190" t="s">
        <v>2294</v>
      </c>
      <c r="X17" s="190" t="s">
        <v>2295</v>
      </c>
    </row>
    <row r="18" spans="1:24" ht="17.25" customHeight="1" x14ac:dyDescent="0.2">
      <c r="A18" s="190">
        <v>804487</v>
      </c>
      <c r="B18" s="190" t="s">
        <v>1344</v>
      </c>
      <c r="C18" s="190" t="s">
        <v>95</v>
      </c>
      <c r="D18" s="190" t="s">
        <v>150</v>
      </c>
      <c r="E18" s="190" t="s">
        <v>131</v>
      </c>
      <c r="F18" s="191">
        <v>34008</v>
      </c>
      <c r="G18" s="190" t="s">
        <v>223</v>
      </c>
      <c r="H18" s="190" t="s">
        <v>620</v>
      </c>
      <c r="I18" s="190" t="s">
        <v>257</v>
      </c>
      <c r="Q18" s="190">
        <v>2000</v>
      </c>
      <c r="T18" s="190" t="s">
        <v>2294</v>
      </c>
      <c r="U18" s="190" t="s">
        <v>2294</v>
      </c>
      <c r="V18" s="190" t="s">
        <v>2294</v>
      </c>
      <c r="W18" s="190" t="s">
        <v>2294</v>
      </c>
      <c r="X18" s="190" t="s">
        <v>2295</v>
      </c>
    </row>
    <row r="19" spans="1:24" ht="17.25" customHeight="1" x14ac:dyDescent="0.2">
      <c r="A19" s="190">
        <v>806486</v>
      </c>
      <c r="B19" s="190" t="s">
        <v>1487</v>
      </c>
      <c r="C19" s="190" t="s">
        <v>80</v>
      </c>
      <c r="D19" s="190" t="s">
        <v>481</v>
      </c>
      <c r="E19" s="190" t="s">
        <v>131</v>
      </c>
      <c r="F19" s="191">
        <v>34535</v>
      </c>
      <c r="G19" s="190" t="s">
        <v>2265</v>
      </c>
      <c r="H19" s="190" t="s">
        <v>620</v>
      </c>
      <c r="I19" s="190" t="s">
        <v>257</v>
      </c>
      <c r="Q19" s="190">
        <v>2000</v>
      </c>
      <c r="T19" s="190" t="s">
        <v>2294</v>
      </c>
      <c r="U19" s="190" t="s">
        <v>2294</v>
      </c>
      <c r="V19" s="190" t="s">
        <v>2294</v>
      </c>
      <c r="W19" s="190" t="s">
        <v>2294</v>
      </c>
      <c r="X19" s="190" t="s">
        <v>2295</v>
      </c>
    </row>
    <row r="20" spans="1:24" ht="17.25" customHeight="1" x14ac:dyDescent="0.2">
      <c r="A20" s="190">
        <v>803049</v>
      </c>
      <c r="B20" s="190" t="s">
        <v>1300</v>
      </c>
      <c r="C20" s="190" t="s">
        <v>63</v>
      </c>
      <c r="D20" s="190" t="s">
        <v>167</v>
      </c>
      <c r="E20" s="190" t="s">
        <v>131</v>
      </c>
      <c r="F20" s="191">
        <v>34700</v>
      </c>
      <c r="G20" s="190" t="s">
        <v>223</v>
      </c>
      <c r="H20" s="190" t="s">
        <v>620</v>
      </c>
      <c r="I20" s="190" t="s">
        <v>257</v>
      </c>
      <c r="Q20" s="190">
        <v>2000</v>
      </c>
      <c r="T20" s="190" t="s">
        <v>2294</v>
      </c>
      <c r="U20" s="190" t="s">
        <v>2294</v>
      </c>
      <c r="V20" s="190" t="s">
        <v>2294</v>
      </c>
      <c r="W20" s="190" t="s">
        <v>2294</v>
      </c>
      <c r="X20" s="190" t="s">
        <v>2295</v>
      </c>
    </row>
    <row r="21" spans="1:24" ht="17.25" customHeight="1" x14ac:dyDescent="0.2">
      <c r="A21" s="190">
        <v>804451</v>
      </c>
      <c r="B21" s="190" t="s">
        <v>1343</v>
      </c>
      <c r="C21" s="190" t="s">
        <v>122</v>
      </c>
      <c r="D21" s="190" t="s">
        <v>324</v>
      </c>
      <c r="E21" s="190" t="s">
        <v>131</v>
      </c>
      <c r="F21" s="191">
        <v>34915</v>
      </c>
      <c r="G21" s="190" t="s">
        <v>223</v>
      </c>
      <c r="H21" s="190" t="s">
        <v>620</v>
      </c>
      <c r="I21" s="190" t="s">
        <v>257</v>
      </c>
      <c r="Q21" s="190">
        <v>2000</v>
      </c>
      <c r="T21" s="190" t="s">
        <v>2294</v>
      </c>
      <c r="U21" s="190" t="s">
        <v>2294</v>
      </c>
      <c r="V21" s="190" t="s">
        <v>2294</v>
      </c>
      <c r="W21" s="190" t="s">
        <v>2294</v>
      </c>
      <c r="X21" s="190" t="s">
        <v>2295</v>
      </c>
    </row>
    <row r="22" spans="1:24" ht="17.25" customHeight="1" x14ac:dyDescent="0.2">
      <c r="A22" s="190">
        <v>802033</v>
      </c>
      <c r="B22" s="190" t="s">
        <v>1270</v>
      </c>
      <c r="C22" s="190" t="s">
        <v>480</v>
      </c>
      <c r="D22" s="190" t="s">
        <v>173</v>
      </c>
      <c r="E22" s="190" t="s">
        <v>131</v>
      </c>
      <c r="H22" s="190" t="s">
        <v>620</v>
      </c>
      <c r="I22" s="190" t="s">
        <v>257</v>
      </c>
      <c r="Q22" s="190">
        <v>2000</v>
      </c>
      <c r="T22" s="190" t="s">
        <v>2294</v>
      </c>
      <c r="U22" s="190" t="s">
        <v>2294</v>
      </c>
      <c r="V22" s="190" t="s">
        <v>2294</v>
      </c>
      <c r="W22" s="190" t="s">
        <v>2294</v>
      </c>
      <c r="X22" s="190" t="s">
        <v>2295</v>
      </c>
    </row>
    <row r="23" spans="1:24" ht="17.25" customHeight="1" x14ac:dyDescent="0.2">
      <c r="A23" s="190">
        <v>808148</v>
      </c>
      <c r="B23" s="190" t="s">
        <v>1621</v>
      </c>
      <c r="C23" s="190" t="s">
        <v>301</v>
      </c>
      <c r="D23" s="190" t="s">
        <v>1097</v>
      </c>
      <c r="E23" s="190" t="s">
        <v>132</v>
      </c>
      <c r="F23" s="191">
        <v>31460</v>
      </c>
      <c r="G23" s="190" t="s">
        <v>672</v>
      </c>
      <c r="H23" s="190" t="s">
        <v>620</v>
      </c>
      <c r="I23" s="190" t="s">
        <v>257</v>
      </c>
      <c r="Q23" s="190">
        <v>2000</v>
      </c>
      <c r="U23" s="190" t="s">
        <v>2294</v>
      </c>
      <c r="V23" s="190" t="s">
        <v>2294</v>
      </c>
      <c r="W23" s="190" t="s">
        <v>2294</v>
      </c>
      <c r="X23" s="190" t="s">
        <v>2295</v>
      </c>
    </row>
    <row r="24" spans="1:24" ht="17.25" customHeight="1" x14ac:dyDescent="0.2">
      <c r="A24" s="190">
        <v>805679</v>
      </c>
      <c r="B24" s="190" t="s">
        <v>1422</v>
      </c>
      <c r="C24" s="190" t="s">
        <v>104</v>
      </c>
      <c r="D24" s="190" t="s">
        <v>2035</v>
      </c>
      <c r="E24" s="190" t="s">
        <v>132</v>
      </c>
      <c r="F24" s="191">
        <v>34340</v>
      </c>
      <c r="G24" s="190" t="s">
        <v>2105</v>
      </c>
      <c r="H24" s="190" t="s">
        <v>620</v>
      </c>
      <c r="I24" s="190" t="s">
        <v>257</v>
      </c>
      <c r="Q24" s="190">
        <v>2000</v>
      </c>
      <c r="U24" s="190" t="s">
        <v>2294</v>
      </c>
      <c r="V24" s="190" t="s">
        <v>2294</v>
      </c>
      <c r="W24" s="190" t="s">
        <v>2294</v>
      </c>
      <c r="X24" s="190" t="s">
        <v>2295</v>
      </c>
    </row>
    <row r="25" spans="1:24" ht="17.25" customHeight="1" x14ac:dyDescent="0.2">
      <c r="A25" s="190">
        <v>805307</v>
      </c>
      <c r="B25" s="190" t="s">
        <v>1397</v>
      </c>
      <c r="C25" s="190" t="s">
        <v>399</v>
      </c>
      <c r="D25" s="190" t="s">
        <v>589</v>
      </c>
      <c r="E25" s="190" t="s">
        <v>132</v>
      </c>
      <c r="F25" s="191">
        <v>34654</v>
      </c>
      <c r="G25" s="190" t="s">
        <v>228</v>
      </c>
      <c r="H25" s="190" t="s">
        <v>620</v>
      </c>
      <c r="I25" s="190" t="s">
        <v>257</v>
      </c>
      <c r="Q25" s="190">
        <v>2000</v>
      </c>
      <c r="U25" s="190" t="s">
        <v>2294</v>
      </c>
      <c r="V25" s="190" t="s">
        <v>2294</v>
      </c>
      <c r="W25" s="190" t="s">
        <v>2294</v>
      </c>
      <c r="X25" s="190" t="s">
        <v>2295</v>
      </c>
    </row>
    <row r="26" spans="1:24" ht="17.25" customHeight="1" x14ac:dyDescent="0.2">
      <c r="A26" s="190">
        <v>800410</v>
      </c>
      <c r="B26" s="190" t="s">
        <v>1242</v>
      </c>
      <c r="C26" s="190" t="s">
        <v>1083</v>
      </c>
      <c r="D26" s="190" t="s">
        <v>173</v>
      </c>
      <c r="E26" s="190" t="s">
        <v>131</v>
      </c>
      <c r="F26" s="191">
        <v>30317</v>
      </c>
      <c r="G26" s="190" t="s">
        <v>223</v>
      </c>
      <c r="H26" s="190" t="s">
        <v>620</v>
      </c>
      <c r="I26" s="190" t="s">
        <v>257</v>
      </c>
      <c r="Q26" s="190">
        <v>2000</v>
      </c>
      <c r="U26" s="190" t="s">
        <v>2294</v>
      </c>
      <c r="V26" s="190" t="s">
        <v>2294</v>
      </c>
      <c r="W26" s="190" t="s">
        <v>2294</v>
      </c>
      <c r="X26" s="190" t="s">
        <v>2295</v>
      </c>
    </row>
    <row r="27" spans="1:24" ht="17.25" customHeight="1" x14ac:dyDescent="0.2">
      <c r="A27" s="190">
        <v>802502</v>
      </c>
      <c r="B27" s="190" t="s">
        <v>1283</v>
      </c>
      <c r="C27" s="190" t="s">
        <v>95</v>
      </c>
      <c r="D27" s="190" t="s">
        <v>214</v>
      </c>
      <c r="E27" s="190" t="s">
        <v>131</v>
      </c>
      <c r="F27" s="191">
        <v>34138</v>
      </c>
      <c r="G27" s="190" t="s">
        <v>223</v>
      </c>
      <c r="H27" s="190" t="s">
        <v>620</v>
      </c>
      <c r="I27" s="190" t="s">
        <v>257</v>
      </c>
      <c r="Q27" s="190">
        <v>2000</v>
      </c>
      <c r="U27" s="190" t="s">
        <v>2294</v>
      </c>
      <c r="V27" s="190" t="s">
        <v>2294</v>
      </c>
      <c r="W27" s="190" t="s">
        <v>2294</v>
      </c>
      <c r="X27" s="190" t="s">
        <v>2295</v>
      </c>
    </row>
    <row r="28" spans="1:24" ht="17.25" customHeight="1" x14ac:dyDescent="0.2">
      <c r="A28" s="190">
        <v>802948</v>
      </c>
      <c r="B28" s="190" t="s">
        <v>1297</v>
      </c>
      <c r="C28" s="190" t="s">
        <v>63</v>
      </c>
      <c r="D28" s="190" t="s">
        <v>433</v>
      </c>
      <c r="E28" s="190" t="s">
        <v>131</v>
      </c>
      <c r="F28" s="191">
        <v>34335</v>
      </c>
      <c r="G28" s="190" t="s">
        <v>223</v>
      </c>
      <c r="H28" s="190" t="s">
        <v>620</v>
      </c>
      <c r="I28" s="190" t="s">
        <v>257</v>
      </c>
      <c r="Q28" s="190">
        <v>2000</v>
      </c>
      <c r="U28" s="190" t="s">
        <v>2294</v>
      </c>
      <c r="V28" s="190" t="s">
        <v>2294</v>
      </c>
      <c r="W28" s="190" t="s">
        <v>2294</v>
      </c>
      <c r="X28" s="190" t="s">
        <v>2295</v>
      </c>
    </row>
    <row r="29" spans="1:24" ht="17.25" customHeight="1" x14ac:dyDescent="0.2">
      <c r="A29" s="190">
        <v>804909</v>
      </c>
      <c r="B29" s="190" t="s">
        <v>1361</v>
      </c>
      <c r="C29" s="190" t="s">
        <v>63</v>
      </c>
      <c r="D29" s="190" t="s">
        <v>582</v>
      </c>
      <c r="E29" s="190" t="s">
        <v>131</v>
      </c>
      <c r="F29" s="191">
        <v>34335</v>
      </c>
      <c r="G29" s="190" t="s">
        <v>223</v>
      </c>
      <c r="H29" s="190" t="s">
        <v>620</v>
      </c>
      <c r="I29" s="190" t="s">
        <v>257</v>
      </c>
      <c r="Q29" s="190">
        <v>2000</v>
      </c>
      <c r="U29" s="190" t="s">
        <v>2294</v>
      </c>
      <c r="V29" s="190" t="s">
        <v>2294</v>
      </c>
      <c r="W29" s="190" t="s">
        <v>2294</v>
      </c>
      <c r="X29" s="190" t="s">
        <v>2295</v>
      </c>
    </row>
    <row r="30" spans="1:24" ht="17.25" customHeight="1" x14ac:dyDescent="0.2">
      <c r="A30" s="190">
        <v>804312</v>
      </c>
      <c r="B30" s="190" t="s">
        <v>1337</v>
      </c>
      <c r="C30" s="190" t="s">
        <v>61</v>
      </c>
      <c r="D30" s="190" t="s">
        <v>806</v>
      </c>
      <c r="E30" s="190" t="s">
        <v>131</v>
      </c>
      <c r="F30" s="191">
        <v>34335</v>
      </c>
      <c r="G30" s="190" t="s">
        <v>623</v>
      </c>
      <c r="H30" s="190" t="s">
        <v>620</v>
      </c>
      <c r="I30" s="190" t="s">
        <v>257</v>
      </c>
      <c r="Q30" s="190">
        <v>2000</v>
      </c>
      <c r="U30" s="190" t="s">
        <v>2294</v>
      </c>
      <c r="V30" s="190" t="s">
        <v>2294</v>
      </c>
      <c r="W30" s="190" t="s">
        <v>2294</v>
      </c>
      <c r="X30" s="190" t="s">
        <v>2295</v>
      </c>
    </row>
    <row r="31" spans="1:24" ht="17.25" customHeight="1" x14ac:dyDescent="0.2">
      <c r="A31" s="190">
        <v>804789</v>
      </c>
      <c r="B31" s="190" t="s">
        <v>1354</v>
      </c>
      <c r="C31" s="190" t="s">
        <v>63</v>
      </c>
      <c r="D31" s="190" t="s">
        <v>167</v>
      </c>
      <c r="E31" s="190" t="s">
        <v>131</v>
      </c>
      <c r="F31" s="191">
        <v>34350</v>
      </c>
      <c r="G31" s="190" t="s">
        <v>647</v>
      </c>
      <c r="H31" s="190" t="s">
        <v>620</v>
      </c>
      <c r="I31" s="190" t="s">
        <v>257</v>
      </c>
      <c r="Q31" s="190">
        <v>2000</v>
      </c>
      <c r="U31" s="190" t="s">
        <v>2294</v>
      </c>
      <c r="V31" s="190" t="s">
        <v>2294</v>
      </c>
      <c r="W31" s="190" t="s">
        <v>2294</v>
      </c>
      <c r="X31" s="190" t="s">
        <v>2295</v>
      </c>
    </row>
    <row r="32" spans="1:24" ht="17.25" customHeight="1" x14ac:dyDescent="0.2">
      <c r="A32" s="190">
        <v>804239</v>
      </c>
      <c r="B32" s="190" t="s">
        <v>1334</v>
      </c>
      <c r="C32" s="190" t="s">
        <v>482</v>
      </c>
      <c r="D32" s="190" t="s">
        <v>788</v>
      </c>
      <c r="E32" s="190" t="s">
        <v>131</v>
      </c>
      <c r="F32" s="191">
        <v>34364</v>
      </c>
      <c r="G32" s="190" t="s">
        <v>623</v>
      </c>
      <c r="H32" s="190" t="s">
        <v>620</v>
      </c>
      <c r="I32" s="190" t="s">
        <v>257</v>
      </c>
      <c r="Q32" s="190">
        <v>2000</v>
      </c>
      <c r="U32" s="190" t="s">
        <v>2294</v>
      </c>
      <c r="V32" s="190" t="s">
        <v>2294</v>
      </c>
      <c r="W32" s="190" t="s">
        <v>2294</v>
      </c>
      <c r="X32" s="190" t="s">
        <v>2295</v>
      </c>
    </row>
    <row r="33" spans="1:24" ht="17.25" customHeight="1" x14ac:dyDescent="0.2">
      <c r="A33" s="190">
        <v>804196</v>
      </c>
      <c r="B33" s="190" t="s">
        <v>1331</v>
      </c>
      <c r="C33" s="190" t="s">
        <v>286</v>
      </c>
      <c r="D33" s="190" t="s">
        <v>156</v>
      </c>
      <c r="E33" s="190" t="s">
        <v>131</v>
      </c>
      <c r="F33" s="191">
        <v>34378</v>
      </c>
      <c r="G33" s="190" t="s">
        <v>807</v>
      </c>
      <c r="H33" s="190" t="s">
        <v>620</v>
      </c>
      <c r="I33" s="190" t="s">
        <v>257</v>
      </c>
      <c r="Q33" s="190">
        <v>2000</v>
      </c>
      <c r="U33" s="190" t="s">
        <v>2294</v>
      </c>
      <c r="V33" s="190" t="s">
        <v>2294</v>
      </c>
      <c r="W33" s="190" t="s">
        <v>2294</v>
      </c>
      <c r="X33" s="190" t="s">
        <v>2295</v>
      </c>
    </row>
    <row r="34" spans="1:24" ht="17.25" customHeight="1" x14ac:dyDescent="0.2">
      <c r="A34" s="190">
        <v>802231</v>
      </c>
      <c r="B34" s="190" t="s">
        <v>1277</v>
      </c>
      <c r="C34" s="190" t="s">
        <v>2187</v>
      </c>
      <c r="D34" s="190" t="s">
        <v>119</v>
      </c>
      <c r="E34" s="190" t="s">
        <v>131</v>
      </c>
      <c r="F34" s="191">
        <v>34409</v>
      </c>
      <c r="G34" s="190" t="s">
        <v>623</v>
      </c>
      <c r="H34" s="190" t="s">
        <v>620</v>
      </c>
      <c r="I34" s="190" t="s">
        <v>257</v>
      </c>
      <c r="Q34" s="190">
        <v>2000</v>
      </c>
      <c r="U34" s="190" t="s">
        <v>2294</v>
      </c>
      <c r="V34" s="190" t="s">
        <v>2294</v>
      </c>
      <c r="W34" s="190" t="s">
        <v>2294</v>
      </c>
      <c r="X34" s="190" t="s">
        <v>2295</v>
      </c>
    </row>
    <row r="35" spans="1:24" ht="17.25" customHeight="1" x14ac:dyDescent="0.2">
      <c r="A35" s="190">
        <v>803695</v>
      </c>
      <c r="B35" s="190" t="s">
        <v>1314</v>
      </c>
      <c r="C35" s="190" t="s">
        <v>124</v>
      </c>
      <c r="D35" s="190" t="s">
        <v>151</v>
      </c>
      <c r="E35" s="190" t="s">
        <v>131</v>
      </c>
      <c r="F35" s="191">
        <v>34441</v>
      </c>
      <c r="G35" s="190" t="s">
        <v>223</v>
      </c>
      <c r="H35" s="190" t="s">
        <v>620</v>
      </c>
      <c r="I35" s="190" t="s">
        <v>257</v>
      </c>
      <c r="Q35" s="190">
        <v>2000</v>
      </c>
      <c r="U35" s="190" t="s">
        <v>2294</v>
      </c>
      <c r="V35" s="190" t="s">
        <v>2294</v>
      </c>
      <c r="W35" s="190" t="s">
        <v>2294</v>
      </c>
      <c r="X35" s="190" t="s">
        <v>2295</v>
      </c>
    </row>
    <row r="36" spans="1:24" ht="17.25" customHeight="1" x14ac:dyDescent="0.2">
      <c r="A36" s="190">
        <v>803511</v>
      </c>
      <c r="B36" s="190" t="s">
        <v>1306</v>
      </c>
      <c r="C36" s="190" t="s">
        <v>64</v>
      </c>
      <c r="D36" s="190" t="s">
        <v>185</v>
      </c>
      <c r="E36" s="190" t="s">
        <v>131</v>
      </c>
      <c r="F36" s="191">
        <v>34957</v>
      </c>
      <c r="G36" s="190" t="s">
        <v>223</v>
      </c>
      <c r="H36" s="190" t="s">
        <v>620</v>
      </c>
      <c r="I36" s="190" t="s">
        <v>257</v>
      </c>
      <c r="Q36" s="190">
        <v>2000</v>
      </c>
      <c r="U36" s="190" t="s">
        <v>2294</v>
      </c>
      <c r="V36" s="190" t="s">
        <v>2294</v>
      </c>
      <c r="W36" s="190" t="s">
        <v>2294</v>
      </c>
      <c r="X36" s="190" t="s">
        <v>2295</v>
      </c>
    </row>
    <row r="37" spans="1:24" ht="17.25" customHeight="1" x14ac:dyDescent="0.2">
      <c r="A37" s="190">
        <v>805610</v>
      </c>
      <c r="B37" s="190" t="s">
        <v>1417</v>
      </c>
      <c r="C37" s="190" t="s">
        <v>693</v>
      </c>
      <c r="D37" s="190" t="s">
        <v>172</v>
      </c>
      <c r="E37" s="190" t="s">
        <v>131</v>
      </c>
      <c r="F37" s="191">
        <v>35065</v>
      </c>
      <c r="G37" s="190" t="s">
        <v>223</v>
      </c>
      <c r="H37" s="190" t="s">
        <v>620</v>
      </c>
      <c r="I37" s="190" t="s">
        <v>257</v>
      </c>
      <c r="Q37" s="190">
        <v>2000</v>
      </c>
      <c r="U37" s="190" t="s">
        <v>2294</v>
      </c>
      <c r="V37" s="190" t="s">
        <v>2294</v>
      </c>
      <c r="W37" s="190" t="s">
        <v>2294</v>
      </c>
      <c r="X37" s="190" t="s">
        <v>2295</v>
      </c>
    </row>
    <row r="38" spans="1:24" ht="17.25" customHeight="1" x14ac:dyDescent="0.2">
      <c r="A38" s="190">
        <v>800173</v>
      </c>
      <c r="B38" s="190" t="s">
        <v>1239</v>
      </c>
      <c r="C38" s="190" t="s">
        <v>325</v>
      </c>
      <c r="D38" s="190" t="s">
        <v>2234</v>
      </c>
      <c r="E38" s="190" t="s">
        <v>131</v>
      </c>
      <c r="H38" s="190" t="s">
        <v>620</v>
      </c>
      <c r="I38" s="190" t="s">
        <v>257</v>
      </c>
      <c r="Q38" s="190">
        <v>2000</v>
      </c>
      <c r="U38" s="190" t="s">
        <v>2294</v>
      </c>
      <c r="V38" s="190" t="s">
        <v>2294</v>
      </c>
      <c r="W38" s="190" t="s">
        <v>2294</v>
      </c>
      <c r="X38" s="190" t="s">
        <v>2295</v>
      </c>
    </row>
    <row r="39" spans="1:24" ht="17.25" customHeight="1" x14ac:dyDescent="0.2">
      <c r="A39" s="190">
        <v>803536</v>
      </c>
      <c r="B39" s="190" t="s">
        <v>1309</v>
      </c>
      <c r="C39" s="190" t="s">
        <v>355</v>
      </c>
      <c r="D39" s="190" t="s">
        <v>162</v>
      </c>
      <c r="E39" s="190" t="s">
        <v>131</v>
      </c>
      <c r="F39" s="191">
        <v>30955</v>
      </c>
      <c r="G39" s="190" t="s">
        <v>625</v>
      </c>
      <c r="H39" s="190" t="s">
        <v>620</v>
      </c>
      <c r="I39" s="190" t="s">
        <v>257</v>
      </c>
      <c r="Q39" s="190">
        <v>2000</v>
      </c>
      <c r="V39" s="190" t="s">
        <v>2294</v>
      </c>
      <c r="W39" s="190" t="s">
        <v>2294</v>
      </c>
      <c r="X39" s="190" t="s">
        <v>2295</v>
      </c>
    </row>
    <row r="40" spans="1:24" ht="17.25" customHeight="1" x14ac:dyDescent="0.2">
      <c r="A40" s="190">
        <v>806090</v>
      </c>
      <c r="B40" s="190" t="s">
        <v>1443</v>
      </c>
      <c r="C40" s="190" t="s">
        <v>80</v>
      </c>
      <c r="D40" s="190" t="s">
        <v>168</v>
      </c>
      <c r="E40" s="190" t="s">
        <v>131</v>
      </c>
      <c r="F40" s="191">
        <v>32510</v>
      </c>
      <c r="G40" s="190" t="s">
        <v>228</v>
      </c>
      <c r="H40" s="190" t="s">
        <v>620</v>
      </c>
      <c r="I40" s="190" t="s">
        <v>257</v>
      </c>
      <c r="Q40" s="190">
        <v>2000</v>
      </c>
      <c r="V40" s="190" t="s">
        <v>2294</v>
      </c>
      <c r="W40" s="190" t="s">
        <v>2294</v>
      </c>
      <c r="X40" s="190" t="s">
        <v>2295</v>
      </c>
    </row>
    <row r="41" spans="1:24" ht="17.25" customHeight="1" x14ac:dyDescent="0.2">
      <c r="A41" s="190">
        <v>801413</v>
      </c>
      <c r="B41" s="190" t="s">
        <v>1258</v>
      </c>
      <c r="C41" s="190" t="s">
        <v>2238</v>
      </c>
      <c r="D41" s="190" t="s">
        <v>2239</v>
      </c>
      <c r="E41" s="190" t="s">
        <v>131</v>
      </c>
      <c r="F41" s="191">
        <v>33979</v>
      </c>
      <c r="G41" s="190" t="s">
        <v>2240</v>
      </c>
      <c r="H41" s="190" t="s">
        <v>620</v>
      </c>
      <c r="I41" s="190" t="s">
        <v>257</v>
      </c>
      <c r="Q41" s="190">
        <v>2000</v>
      </c>
      <c r="V41" s="190" t="s">
        <v>2294</v>
      </c>
      <c r="W41" s="190" t="s">
        <v>2294</v>
      </c>
      <c r="X41" s="190" t="s">
        <v>2295</v>
      </c>
    </row>
    <row r="42" spans="1:24" ht="17.25" customHeight="1" x14ac:dyDescent="0.2">
      <c r="A42" s="190">
        <v>805060</v>
      </c>
      <c r="B42" s="190" t="s">
        <v>1374</v>
      </c>
      <c r="C42" s="190" t="s">
        <v>470</v>
      </c>
      <c r="D42" s="190" t="s">
        <v>160</v>
      </c>
      <c r="E42" s="190" t="s">
        <v>131</v>
      </c>
      <c r="F42" s="191">
        <v>34729</v>
      </c>
      <c r="G42" s="190" t="s">
        <v>223</v>
      </c>
      <c r="H42" s="190" t="s">
        <v>620</v>
      </c>
      <c r="I42" s="190" t="s">
        <v>257</v>
      </c>
      <c r="Q42" s="190">
        <v>2000</v>
      </c>
      <c r="V42" s="190" t="s">
        <v>2294</v>
      </c>
      <c r="W42" s="190" t="s">
        <v>2294</v>
      </c>
      <c r="X42" s="190" t="s">
        <v>2295</v>
      </c>
    </row>
    <row r="43" spans="1:24" ht="17.25" customHeight="1" x14ac:dyDescent="0.2">
      <c r="A43" s="190">
        <v>806244</v>
      </c>
      <c r="B43" s="190" t="s">
        <v>1456</v>
      </c>
      <c r="C43" s="190" t="s">
        <v>320</v>
      </c>
      <c r="D43" s="190" t="s">
        <v>200</v>
      </c>
      <c r="E43" s="190" t="s">
        <v>131</v>
      </c>
      <c r="F43" s="191">
        <v>34809</v>
      </c>
      <c r="G43" s="190" t="s">
        <v>223</v>
      </c>
      <c r="H43" s="190" t="s">
        <v>621</v>
      </c>
      <c r="I43" s="190" t="s">
        <v>257</v>
      </c>
      <c r="Q43" s="190">
        <v>2000</v>
      </c>
      <c r="V43" s="190" t="s">
        <v>2294</v>
      </c>
      <c r="W43" s="190" t="s">
        <v>2294</v>
      </c>
      <c r="X43" s="190" t="s">
        <v>2295</v>
      </c>
    </row>
    <row r="44" spans="1:24" ht="17.25" customHeight="1" x14ac:dyDescent="0.2">
      <c r="A44" s="190">
        <v>804947</v>
      </c>
      <c r="B44" s="190" t="s">
        <v>1363</v>
      </c>
      <c r="C44" s="190" t="s">
        <v>63</v>
      </c>
      <c r="D44" s="190" t="s">
        <v>171</v>
      </c>
      <c r="E44" s="190" t="s">
        <v>131</v>
      </c>
      <c r="F44" s="191">
        <v>34835</v>
      </c>
      <c r="G44" s="190" t="s">
        <v>223</v>
      </c>
      <c r="H44" s="190" t="s">
        <v>620</v>
      </c>
      <c r="I44" s="190" t="s">
        <v>257</v>
      </c>
      <c r="Q44" s="190">
        <v>2000</v>
      </c>
      <c r="V44" s="190" t="s">
        <v>2294</v>
      </c>
      <c r="W44" s="190" t="s">
        <v>2294</v>
      </c>
      <c r="X44" s="190" t="s">
        <v>2295</v>
      </c>
    </row>
    <row r="45" spans="1:24" ht="17.25" customHeight="1" x14ac:dyDescent="0.2">
      <c r="A45" s="190">
        <v>808112</v>
      </c>
      <c r="B45" s="190" t="s">
        <v>1619</v>
      </c>
      <c r="C45" s="190" t="s">
        <v>437</v>
      </c>
      <c r="D45" s="190" t="s">
        <v>181</v>
      </c>
      <c r="E45" s="190" t="s">
        <v>132</v>
      </c>
      <c r="F45" s="191">
        <v>33668</v>
      </c>
      <c r="G45" s="190" t="s">
        <v>223</v>
      </c>
      <c r="H45" s="190" t="s">
        <v>620</v>
      </c>
      <c r="I45" s="190" t="s">
        <v>257</v>
      </c>
      <c r="Q45" s="190">
        <v>2000</v>
      </c>
      <c r="W45" s="190" t="s">
        <v>2294</v>
      </c>
      <c r="X45" s="190" t="s">
        <v>2295</v>
      </c>
    </row>
    <row r="46" spans="1:24" ht="17.25" customHeight="1" x14ac:dyDescent="0.2">
      <c r="A46" s="190">
        <v>803651</v>
      </c>
      <c r="B46" s="190" t="s">
        <v>1312</v>
      </c>
      <c r="C46" s="190" t="s">
        <v>325</v>
      </c>
      <c r="D46" s="190" t="s">
        <v>201</v>
      </c>
      <c r="E46" s="190" t="s">
        <v>131</v>
      </c>
      <c r="F46" s="191">
        <v>30317</v>
      </c>
      <c r="G46" s="190" t="s">
        <v>223</v>
      </c>
      <c r="H46" s="190" t="s">
        <v>621</v>
      </c>
      <c r="I46" s="190" t="s">
        <v>257</v>
      </c>
      <c r="Q46" s="190">
        <v>2000</v>
      </c>
      <c r="W46" s="190" t="s">
        <v>2294</v>
      </c>
      <c r="X46" s="190" t="s">
        <v>2295</v>
      </c>
    </row>
    <row r="47" spans="1:24" ht="17.25" customHeight="1" x14ac:dyDescent="0.2">
      <c r="A47" s="190">
        <v>804769</v>
      </c>
      <c r="B47" s="190" t="s">
        <v>1352</v>
      </c>
      <c r="C47" s="190" t="s">
        <v>585</v>
      </c>
      <c r="D47" s="190" t="s">
        <v>2250</v>
      </c>
      <c r="E47" s="190" t="s">
        <v>131</v>
      </c>
      <c r="F47" s="191">
        <v>32826</v>
      </c>
      <c r="G47" s="190" t="s">
        <v>223</v>
      </c>
      <c r="H47" s="190" t="s">
        <v>620</v>
      </c>
      <c r="I47" s="190" t="s">
        <v>257</v>
      </c>
      <c r="Q47" s="190">
        <v>2000</v>
      </c>
      <c r="W47" s="190" t="s">
        <v>2294</v>
      </c>
      <c r="X47" s="190" t="s">
        <v>2295</v>
      </c>
    </row>
    <row r="48" spans="1:24" ht="17.25" customHeight="1" x14ac:dyDescent="0.2">
      <c r="A48" s="190">
        <v>804323</v>
      </c>
      <c r="B48" s="190" t="s">
        <v>1338</v>
      </c>
      <c r="C48" s="190" t="s">
        <v>432</v>
      </c>
      <c r="D48" s="190" t="s">
        <v>294</v>
      </c>
      <c r="E48" s="190" t="s">
        <v>131</v>
      </c>
      <c r="F48" s="191">
        <v>34335</v>
      </c>
      <c r="G48" s="190" t="s">
        <v>223</v>
      </c>
      <c r="H48" s="190" t="s">
        <v>620</v>
      </c>
      <c r="I48" s="190" t="s">
        <v>257</v>
      </c>
      <c r="Q48" s="190">
        <v>2000</v>
      </c>
      <c r="W48" s="190" t="s">
        <v>2294</v>
      </c>
      <c r="X48" s="190" t="s">
        <v>2295</v>
      </c>
    </row>
    <row r="49" spans="1:24" ht="17.25" customHeight="1" x14ac:dyDescent="0.2">
      <c r="A49" s="190">
        <v>802772</v>
      </c>
      <c r="B49" s="190" t="s">
        <v>1292</v>
      </c>
      <c r="C49" s="190" t="s">
        <v>67</v>
      </c>
      <c r="D49" s="190" t="s">
        <v>459</v>
      </c>
      <c r="E49" s="190" t="s">
        <v>131</v>
      </c>
      <c r="F49" s="191">
        <v>34700</v>
      </c>
      <c r="G49" s="190" t="s">
        <v>1198</v>
      </c>
      <c r="H49" s="190" t="s">
        <v>620</v>
      </c>
      <c r="I49" s="190" t="s">
        <v>257</v>
      </c>
      <c r="Q49" s="190">
        <v>2000</v>
      </c>
      <c r="W49" s="190" t="s">
        <v>2294</v>
      </c>
      <c r="X49" s="190" t="s">
        <v>2295</v>
      </c>
    </row>
    <row r="50" spans="1:24" ht="17.25" customHeight="1" x14ac:dyDescent="0.2">
      <c r="A50" s="190">
        <v>804877</v>
      </c>
      <c r="B50" s="190" t="s">
        <v>1357</v>
      </c>
      <c r="C50" s="190" t="s">
        <v>1161</v>
      </c>
      <c r="D50" s="190" t="s">
        <v>172</v>
      </c>
      <c r="E50" s="190" t="s">
        <v>131</v>
      </c>
      <c r="G50" s="190" t="s">
        <v>223</v>
      </c>
      <c r="H50" s="190" t="s">
        <v>620</v>
      </c>
      <c r="I50" s="190" t="s">
        <v>257</v>
      </c>
      <c r="Q50" s="190">
        <v>2000</v>
      </c>
      <c r="W50" s="190" t="s">
        <v>2294</v>
      </c>
      <c r="X50" s="190" t="s">
        <v>2295</v>
      </c>
    </row>
    <row r="51" spans="1:24" ht="17.25" customHeight="1" x14ac:dyDescent="0.2">
      <c r="A51" s="190">
        <v>803963</v>
      </c>
      <c r="B51" s="190" t="s">
        <v>1323</v>
      </c>
      <c r="C51" s="190" t="s">
        <v>80</v>
      </c>
      <c r="D51" s="190" t="s">
        <v>121</v>
      </c>
      <c r="E51" s="190" t="s">
        <v>132</v>
      </c>
      <c r="H51" s="190" t="s">
        <v>620</v>
      </c>
      <c r="I51" s="190" t="s">
        <v>257</v>
      </c>
      <c r="Q51" s="190" t="s">
        <v>2300</v>
      </c>
      <c r="R51" s="190" t="s">
        <v>2294</v>
      </c>
      <c r="S51" s="190" t="s">
        <v>2294</v>
      </c>
      <c r="T51" s="190" t="s">
        <v>2294</v>
      </c>
      <c r="U51" s="190" t="s">
        <v>2294</v>
      </c>
      <c r="V51" s="190" t="s">
        <v>2294</v>
      </c>
      <c r="W51" s="190" t="s">
        <v>2294</v>
      </c>
      <c r="X51" s="190" t="s">
        <v>2295</v>
      </c>
    </row>
    <row r="52" spans="1:24" ht="17.25" customHeight="1" x14ac:dyDescent="0.2">
      <c r="A52" s="190">
        <v>802467</v>
      </c>
      <c r="B52" s="190" t="s">
        <v>1282</v>
      </c>
      <c r="C52" s="190" t="s">
        <v>833</v>
      </c>
      <c r="D52" s="190" t="s">
        <v>324</v>
      </c>
      <c r="E52" s="190" t="s">
        <v>131</v>
      </c>
      <c r="F52" s="191">
        <v>34308</v>
      </c>
      <c r="G52" s="190" t="s">
        <v>223</v>
      </c>
      <c r="H52" s="190" t="s">
        <v>620</v>
      </c>
      <c r="I52" s="190" t="s">
        <v>257</v>
      </c>
      <c r="J52" s="190" t="s">
        <v>238</v>
      </c>
      <c r="K52" s="190">
        <v>2012</v>
      </c>
      <c r="L52" s="190" t="s">
        <v>223</v>
      </c>
      <c r="X52" s="190" t="s">
        <v>2295</v>
      </c>
    </row>
    <row r="53" spans="1:24" ht="17.25" customHeight="1" x14ac:dyDescent="0.2">
      <c r="A53" s="190">
        <v>803100</v>
      </c>
      <c r="B53" s="190" t="s">
        <v>1301</v>
      </c>
      <c r="C53" s="190" t="s">
        <v>2147</v>
      </c>
      <c r="D53" s="190" t="s">
        <v>1203</v>
      </c>
      <c r="E53" s="190" t="s">
        <v>132</v>
      </c>
      <c r="F53" s="191">
        <v>33076</v>
      </c>
      <c r="G53" s="190" t="s">
        <v>2148</v>
      </c>
      <c r="H53" s="190" t="s">
        <v>620</v>
      </c>
      <c r="I53" s="190" t="s">
        <v>257</v>
      </c>
      <c r="J53" s="190" t="s">
        <v>1213</v>
      </c>
      <c r="K53" s="190">
        <v>2008</v>
      </c>
      <c r="L53" s="190" t="s">
        <v>223</v>
      </c>
      <c r="X53" s="190" t="s">
        <v>2295</v>
      </c>
    </row>
    <row r="54" spans="1:24" ht="17.25" customHeight="1" x14ac:dyDescent="0.2">
      <c r="A54" s="190">
        <v>804305</v>
      </c>
      <c r="B54" s="190" t="s">
        <v>1336</v>
      </c>
      <c r="C54" s="190" t="s">
        <v>74</v>
      </c>
      <c r="D54" s="190" t="s">
        <v>155</v>
      </c>
      <c r="E54" s="190" t="s">
        <v>131</v>
      </c>
      <c r="F54" s="191">
        <v>34851</v>
      </c>
      <c r="G54" s="190" t="s">
        <v>223</v>
      </c>
      <c r="H54" s="190" t="s">
        <v>620</v>
      </c>
      <c r="I54" s="190" t="s">
        <v>257</v>
      </c>
      <c r="J54" s="190" t="s">
        <v>1214</v>
      </c>
      <c r="K54" s="190">
        <v>2012</v>
      </c>
      <c r="L54" s="190" t="s">
        <v>223</v>
      </c>
      <c r="X54" s="190" t="s">
        <v>2295</v>
      </c>
    </row>
    <row r="55" spans="1:24" ht="17.25" customHeight="1" x14ac:dyDescent="0.2">
      <c r="A55" s="190">
        <v>804862</v>
      </c>
      <c r="B55" s="190" t="s">
        <v>1356</v>
      </c>
      <c r="C55" s="190" t="s">
        <v>2017</v>
      </c>
      <c r="D55" s="190" t="s">
        <v>359</v>
      </c>
      <c r="E55" s="190" t="s">
        <v>132</v>
      </c>
      <c r="F55" s="191">
        <v>33004</v>
      </c>
      <c r="G55" s="190" t="s">
        <v>223</v>
      </c>
      <c r="H55" s="190" t="s">
        <v>620</v>
      </c>
      <c r="I55" s="190" t="s">
        <v>257</v>
      </c>
      <c r="J55" s="190" t="s">
        <v>238</v>
      </c>
      <c r="K55" s="190">
        <v>2010</v>
      </c>
      <c r="L55" s="190" t="s">
        <v>228</v>
      </c>
      <c r="X55" s="190" t="s">
        <v>2295</v>
      </c>
    </row>
    <row r="56" spans="1:24" ht="17.25" customHeight="1" x14ac:dyDescent="0.2">
      <c r="A56" s="190">
        <v>805527</v>
      </c>
      <c r="B56" s="190" t="s">
        <v>1411</v>
      </c>
      <c r="C56" s="190" t="s">
        <v>80</v>
      </c>
      <c r="D56" s="190" t="s">
        <v>197</v>
      </c>
      <c r="E56" s="190" t="s">
        <v>132</v>
      </c>
      <c r="F56" s="191">
        <v>34455</v>
      </c>
      <c r="G56" s="190" t="s">
        <v>223</v>
      </c>
      <c r="H56" s="190" t="s">
        <v>620</v>
      </c>
      <c r="I56" s="190" t="s">
        <v>257</v>
      </c>
      <c r="J56" s="190" t="s">
        <v>238</v>
      </c>
      <c r="K56" s="190">
        <v>2011</v>
      </c>
      <c r="L56" s="190" t="s">
        <v>223</v>
      </c>
      <c r="X56" s="190" t="s">
        <v>2295</v>
      </c>
    </row>
    <row r="57" spans="1:24" ht="17.25" customHeight="1" x14ac:dyDescent="0.2">
      <c r="A57" s="190">
        <v>805647</v>
      </c>
      <c r="B57" s="190" t="s">
        <v>1418</v>
      </c>
      <c r="C57" s="190" t="s">
        <v>708</v>
      </c>
      <c r="D57" s="190" t="s">
        <v>295</v>
      </c>
      <c r="E57" s="190" t="s">
        <v>131</v>
      </c>
      <c r="F57" s="191">
        <v>34335</v>
      </c>
      <c r="G57" s="190" t="s">
        <v>223</v>
      </c>
      <c r="H57" s="190" t="s">
        <v>620</v>
      </c>
      <c r="I57" s="190" t="s">
        <v>257</v>
      </c>
      <c r="J57" s="190" t="s">
        <v>1215</v>
      </c>
      <c r="K57" s="190">
        <v>2013</v>
      </c>
      <c r="L57" s="190" t="s">
        <v>223</v>
      </c>
      <c r="X57" s="190" t="s">
        <v>2295</v>
      </c>
    </row>
    <row r="58" spans="1:24" ht="17.25" customHeight="1" x14ac:dyDescent="0.2">
      <c r="A58" s="190">
        <v>805929</v>
      </c>
      <c r="B58" s="190" t="s">
        <v>598</v>
      </c>
      <c r="C58" s="190" t="s">
        <v>337</v>
      </c>
      <c r="D58" s="190" t="s">
        <v>2090</v>
      </c>
      <c r="E58" s="190" t="s">
        <v>131</v>
      </c>
      <c r="F58" s="191">
        <v>28716</v>
      </c>
      <c r="G58" s="190" t="s">
        <v>223</v>
      </c>
      <c r="H58" s="190" t="s">
        <v>620</v>
      </c>
      <c r="I58" s="190" t="s">
        <v>257</v>
      </c>
      <c r="J58" s="190" t="s">
        <v>1215</v>
      </c>
      <c r="K58" s="190">
        <v>1998</v>
      </c>
      <c r="L58" s="190" t="s">
        <v>223</v>
      </c>
      <c r="X58" s="190" t="s">
        <v>2295</v>
      </c>
    </row>
    <row r="59" spans="1:24" ht="17.25" customHeight="1" x14ac:dyDescent="0.2">
      <c r="A59" s="190">
        <v>805930</v>
      </c>
      <c r="B59" s="190" t="s">
        <v>1437</v>
      </c>
      <c r="C59" s="190" t="s">
        <v>391</v>
      </c>
      <c r="D59" s="190" t="s">
        <v>1055</v>
      </c>
      <c r="E59" s="190" t="s">
        <v>131</v>
      </c>
      <c r="F59" s="191">
        <v>34820</v>
      </c>
      <c r="G59" s="190" t="s">
        <v>623</v>
      </c>
      <c r="H59" s="190" t="s">
        <v>620</v>
      </c>
      <c r="I59" s="190" t="s">
        <v>257</v>
      </c>
      <c r="X59" s="190" t="s">
        <v>2295</v>
      </c>
    </row>
    <row r="60" spans="1:24" ht="17.25" customHeight="1" x14ac:dyDescent="0.2">
      <c r="A60" s="190">
        <v>806442</v>
      </c>
      <c r="B60" s="190" t="s">
        <v>1483</v>
      </c>
      <c r="C60" s="190" t="s">
        <v>2175</v>
      </c>
      <c r="D60" s="190" t="s">
        <v>2176</v>
      </c>
      <c r="E60" s="190" t="s">
        <v>132</v>
      </c>
      <c r="F60" s="191">
        <v>33270</v>
      </c>
      <c r="G60" s="190" t="s">
        <v>623</v>
      </c>
      <c r="H60" s="190" t="s">
        <v>620</v>
      </c>
      <c r="I60" s="190" t="s">
        <v>257</v>
      </c>
      <c r="J60" s="190" t="s">
        <v>238</v>
      </c>
      <c r="K60" s="190">
        <v>2009</v>
      </c>
      <c r="L60" s="190" t="s">
        <v>228</v>
      </c>
      <c r="X60" s="190" t="s">
        <v>2295</v>
      </c>
    </row>
    <row r="61" spans="1:24" ht="17.25" customHeight="1" x14ac:dyDescent="0.2">
      <c r="A61" s="190">
        <v>806481</v>
      </c>
      <c r="B61" s="190" t="s">
        <v>1486</v>
      </c>
      <c r="C61" s="190" t="s">
        <v>437</v>
      </c>
      <c r="D61" s="190" t="s">
        <v>187</v>
      </c>
      <c r="E61" s="190" t="s">
        <v>132</v>
      </c>
      <c r="F61" s="191">
        <v>31203</v>
      </c>
      <c r="G61" s="190" t="s">
        <v>223</v>
      </c>
      <c r="H61" s="190" t="s">
        <v>620</v>
      </c>
      <c r="I61" s="190" t="s">
        <v>257</v>
      </c>
      <c r="J61" s="190" t="s">
        <v>1215</v>
      </c>
      <c r="K61" s="190">
        <v>2003</v>
      </c>
      <c r="L61" s="190" t="s">
        <v>223</v>
      </c>
      <c r="X61" s="190" t="s">
        <v>2295</v>
      </c>
    </row>
    <row r="62" spans="1:24" ht="17.25" customHeight="1" x14ac:dyDescent="0.2">
      <c r="A62" s="190">
        <v>806495</v>
      </c>
      <c r="B62" s="190" t="s">
        <v>1489</v>
      </c>
      <c r="C62" s="190" t="s">
        <v>500</v>
      </c>
      <c r="D62" s="190" t="s">
        <v>742</v>
      </c>
      <c r="E62" s="190" t="s">
        <v>132</v>
      </c>
      <c r="F62" s="191">
        <v>33974</v>
      </c>
      <c r="G62" s="190" t="s">
        <v>2218</v>
      </c>
      <c r="H62" s="190" t="s">
        <v>620</v>
      </c>
      <c r="I62" s="190" t="s">
        <v>257</v>
      </c>
      <c r="X62" s="190" t="s">
        <v>2295</v>
      </c>
    </row>
    <row r="63" spans="1:24" ht="17.25" customHeight="1" x14ac:dyDescent="0.2">
      <c r="A63" s="190">
        <v>806555</v>
      </c>
      <c r="B63" s="190" t="s">
        <v>1495</v>
      </c>
      <c r="C63" s="190" t="s">
        <v>2097</v>
      </c>
      <c r="D63" s="190" t="s">
        <v>698</v>
      </c>
      <c r="E63" s="190" t="s">
        <v>131</v>
      </c>
      <c r="F63" s="191">
        <v>33635</v>
      </c>
      <c r="G63" s="190" t="s">
        <v>1154</v>
      </c>
      <c r="H63" s="190" t="s">
        <v>620</v>
      </c>
      <c r="I63" s="190" t="s">
        <v>257</v>
      </c>
      <c r="X63" s="190" t="s">
        <v>2295</v>
      </c>
    </row>
    <row r="64" spans="1:24" ht="17.25" customHeight="1" x14ac:dyDescent="0.2">
      <c r="A64" s="190">
        <v>807315</v>
      </c>
      <c r="B64" s="190" t="s">
        <v>1552</v>
      </c>
      <c r="C64" s="190" t="s">
        <v>337</v>
      </c>
      <c r="D64" s="190" t="s">
        <v>2091</v>
      </c>
      <c r="E64" s="190" t="s">
        <v>132</v>
      </c>
      <c r="F64" s="191">
        <v>28664</v>
      </c>
      <c r="G64" s="190" t="s">
        <v>2092</v>
      </c>
      <c r="H64" s="190" t="s">
        <v>620</v>
      </c>
      <c r="I64" s="190" t="s">
        <v>257</v>
      </c>
      <c r="J64" s="190" t="s">
        <v>1215</v>
      </c>
      <c r="K64" s="190">
        <v>2004</v>
      </c>
      <c r="L64" s="190" t="s">
        <v>233</v>
      </c>
      <c r="X64" s="190" t="s">
        <v>2295</v>
      </c>
    </row>
    <row r="65" spans="1:24" ht="17.25" customHeight="1" x14ac:dyDescent="0.2">
      <c r="A65" s="190">
        <v>807439</v>
      </c>
      <c r="B65" s="190" t="s">
        <v>1567</v>
      </c>
      <c r="C65" s="190" t="s">
        <v>326</v>
      </c>
      <c r="D65" s="190" t="s">
        <v>831</v>
      </c>
      <c r="E65" s="190" t="s">
        <v>131</v>
      </c>
      <c r="F65" s="191">
        <v>32353</v>
      </c>
      <c r="G65" s="190" t="s">
        <v>223</v>
      </c>
      <c r="H65" s="190" t="s">
        <v>621</v>
      </c>
      <c r="I65" s="190" t="s">
        <v>257</v>
      </c>
      <c r="J65" s="190" t="s">
        <v>238</v>
      </c>
      <c r="K65" s="190">
        <v>2008</v>
      </c>
      <c r="L65" s="190" t="s">
        <v>223</v>
      </c>
      <c r="X65" s="190" t="s">
        <v>2295</v>
      </c>
    </row>
    <row r="66" spans="1:24" ht="17.25" customHeight="1" x14ac:dyDescent="0.2">
      <c r="A66" s="190">
        <v>802162</v>
      </c>
      <c r="B66" s="190" t="s">
        <v>1275</v>
      </c>
      <c r="C66" s="190" t="s">
        <v>438</v>
      </c>
      <c r="D66" s="190" t="s">
        <v>174</v>
      </c>
      <c r="E66" s="190" t="s">
        <v>132</v>
      </c>
      <c r="F66" s="191">
        <v>31083</v>
      </c>
      <c r="G66" s="190" t="s">
        <v>223</v>
      </c>
      <c r="H66" s="190" t="s">
        <v>620</v>
      </c>
      <c r="I66" s="190" t="s">
        <v>257</v>
      </c>
      <c r="Q66" s="190">
        <v>2000</v>
      </c>
      <c r="R66" s="190" t="s">
        <v>2294</v>
      </c>
      <c r="S66" s="190" t="s">
        <v>2294</v>
      </c>
      <c r="U66" s="190" t="s">
        <v>2294</v>
      </c>
      <c r="V66" s="190" t="s">
        <v>2294</v>
      </c>
      <c r="X66" s="190" t="s">
        <v>2296</v>
      </c>
    </row>
    <row r="67" spans="1:24" ht="17.25" customHeight="1" x14ac:dyDescent="0.2">
      <c r="A67" s="190">
        <v>805354</v>
      </c>
      <c r="B67" s="190" t="s">
        <v>1401</v>
      </c>
      <c r="C67" s="190" t="s">
        <v>90</v>
      </c>
      <c r="D67" s="190" t="s">
        <v>168</v>
      </c>
      <c r="E67" s="190" t="s">
        <v>131</v>
      </c>
      <c r="H67" s="190" t="s">
        <v>620</v>
      </c>
      <c r="I67" s="190" t="s">
        <v>257</v>
      </c>
      <c r="Q67" s="190">
        <v>2000</v>
      </c>
      <c r="S67" s="190" t="s">
        <v>2294</v>
      </c>
      <c r="V67" s="190" t="s">
        <v>2294</v>
      </c>
      <c r="X67" s="190" t="s">
        <v>2296</v>
      </c>
    </row>
    <row r="68" spans="1:24" ht="17.25" customHeight="1" x14ac:dyDescent="0.2">
      <c r="A68" s="190">
        <v>804648</v>
      </c>
      <c r="B68" s="190" t="s">
        <v>1349</v>
      </c>
      <c r="C68" s="190" t="s">
        <v>2030</v>
      </c>
      <c r="D68" s="190" t="s">
        <v>1155</v>
      </c>
      <c r="E68" s="190" t="s">
        <v>131</v>
      </c>
      <c r="F68" s="191">
        <v>34133</v>
      </c>
      <c r="G68" s="190" t="s">
        <v>1225</v>
      </c>
      <c r="H68" s="190" t="s">
        <v>621</v>
      </c>
      <c r="I68" s="190" t="s">
        <v>257</v>
      </c>
      <c r="Q68" s="190">
        <v>2000</v>
      </c>
      <c r="U68" s="190" t="s">
        <v>2294</v>
      </c>
      <c r="V68" s="190" t="s">
        <v>2294</v>
      </c>
      <c r="X68" s="190" t="s">
        <v>2296</v>
      </c>
    </row>
    <row r="69" spans="1:24" ht="17.25" customHeight="1" x14ac:dyDescent="0.2">
      <c r="A69" s="190">
        <v>805862</v>
      </c>
      <c r="B69" s="190" t="s">
        <v>1435</v>
      </c>
      <c r="C69" s="190" t="s">
        <v>479</v>
      </c>
      <c r="D69" s="190" t="s">
        <v>558</v>
      </c>
      <c r="E69" s="190" t="s">
        <v>132</v>
      </c>
      <c r="F69" s="191">
        <v>31905</v>
      </c>
      <c r="G69" s="190" t="s">
        <v>623</v>
      </c>
      <c r="H69" s="190" t="s">
        <v>620</v>
      </c>
      <c r="I69" s="190" t="s">
        <v>257</v>
      </c>
      <c r="Q69" s="190">
        <v>2000</v>
      </c>
      <c r="V69" s="190" t="s">
        <v>2294</v>
      </c>
      <c r="X69" s="190" t="s">
        <v>2296</v>
      </c>
    </row>
    <row r="70" spans="1:24" ht="17.25" customHeight="1" x14ac:dyDescent="0.2">
      <c r="A70" s="190">
        <v>800222</v>
      </c>
      <c r="B70" s="190" t="s">
        <v>1240</v>
      </c>
      <c r="C70" s="190" t="s">
        <v>1186</v>
      </c>
      <c r="D70" s="190" t="s">
        <v>759</v>
      </c>
      <c r="E70" s="190" t="s">
        <v>131</v>
      </c>
      <c r="F70" s="191">
        <v>28818</v>
      </c>
      <c r="G70" s="190" t="s">
        <v>711</v>
      </c>
      <c r="H70" s="190" t="s">
        <v>620</v>
      </c>
      <c r="I70" s="190" t="s">
        <v>257</v>
      </c>
      <c r="Q70" s="190">
        <v>2000</v>
      </c>
      <c r="V70" s="190" t="s">
        <v>2294</v>
      </c>
      <c r="X70" s="190" t="s">
        <v>2296</v>
      </c>
    </row>
    <row r="71" spans="1:24" ht="17.25" customHeight="1" x14ac:dyDescent="0.2">
      <c r="A71" s="190">
        <v>804881</v>
      </c>
      <c r="B71" s="190" t="s">
        <v>1358</v>
      </c>
      <c r="C71" s="190" t="s">
        <v>470</v>
      </c>
      <c r="D71" s="190" t="s">
        <v>281</v>
      </c>
      <c r="E71" s="190" t="s">
        <v>131</v>
      </c>
      <c r="F71" s="191">
        <v>33604</v>
      </c>
      <c r="G71" s="190" t="s">
        <v>223</v>
      </c>
      <c r="H71" s="190" t="s">
        <v>620</v>
      </c>
      <c r="I71" s="190" t="s">
        <v>257</v>
      </c>
      <c r="Q71" s="190">
        <v>2000</v>
      </c>
      <c r="V71" s="190" t="s">
        <v>2294</v>
      </c>
      <c r="X71" s="190" t="s">
        <v>2296</v>
      </c>
    </row>
    <row r="72" spans="1:24" ht="17.25" customHeight="1" x14ac:dyDescent="0.2">
      <c r="A72" s="190">
        <v>808062</v>
      </c>
      <c r="B72" s="190" t="s">
        <v>1615</v>
      </c>
      <c r="C72" s="190" t="s">
        <v>63</v>
      </c>
      <c r="D72" s="190" t="s">
        <v>357</v>
      </c>
      <c r="E72" s="190" t="s">
        <v>131</v>
      </c>
      <c r="F72" s="191">
        <v>34942</v>
      </c>
      <c r="G72" s="190" t="s">
        <v>228</v>
      </c>
      <c r="H72" s="190" t="s">
        <v>620</v>
      </c>
      <c r="I72" s="190" t="s">
        <v>257</v>
      </c>
      <c r="Q72" s="190">
        <v>2000</v>
      </c>
      <c r="V72" s="190" t="s">
        <v>2294</v>
      </c>
      <c r="X72" s="190" t="s">
        <v>2296</v>
      </c>
    </row>
    <row r="73" spans="1:24" ht="17.25" customHeight="1" x14ac:dyDescent="0.2">
      <c r="A73" s="190">
        <v>802523</v>
      </c>
      <c r="B73" s="190" t="s">
        <v>1284</v>
      </c>
      <c r="C73" s="190" t="s">
        <v>297</v>
      </c>
      <c r="D73" s="190" t="s">
        <v>209</v>
      </c>
      <c r="E73" s="190" t="s">
        <v>132</v>
      </c>
      <c r="F73" s="191">
        <v>31231</v>
      </c>
      <c r="G73" s="190" t="s">
        <v>2245</v>
      </c>
      <c r="H73" s="190" t="s">
        <v>620</v>
      </c>
      <c r="I73" s="190" t="s">
        <v>257</v>
      </c>
      <c r="Q73" s="190">
        <v>2000</v>
      </c>
      <c r="X73" s="190" t="s">
        <v>2296</v>
      </c>
    </row>
    <row r="74" spans="1:24" ht="17.25" customHeight="1" x14ac:dyDescent="0.2">
      <c r="A74" s="190">
        <v>806409</v>
      </c>
      <c r="B74" s="190" t="s">
        <v>1479</v>
      </c>
      <c r="C74" s="190" t="s">
        <v>97</v>
      </c>
      <c r="D74" s="190" t="s">
        <v>661</v>
      </c>
      <c r="E74" s="190" t="s">
        <v>132</v>
      </c>
      <c r="F74" s="191">
        <v>32905</v>
      </c>
      <c r="G74" s="190" t="s">
        <v>223</v>
      </c>
      <c r="H74" s="190" t="s">
        <v>620</v>
      </c>
      <c r="I74" s="190" t="s">
        <v>257</v>
      </c>
      <c r="Q74" s="190">
        <v>2000</v>
      </c>
      <c r="X74" s="190" t="s">
        <v>2296</v>
      </c>
    </row>
    <row r="75" spans="1:24" ht="17.25" customHeight="1" x14ac:dyDescent="0.2">
      <c r="A75" s="190">
        <v>805287</v>
      </c>
      <c r="B75" s="190" t="s">
        <v>1395</v>
      </c>
      <c r="C75" s="190" t="s">
        <v>71</v>
      </c>
      <c r="D75" s="190" t="s">
        <v>2258</v>
      </c>
      <c r="E75" s="190" t="s">
        <v>132</v>
      </c>
      <c r="F75" s="191">
        <v>34666</v>
      </c>
      <c r="G75" s="190" t="s">
        <v>672</v>
      </c>
      <c r="H75" s="190" t="s">
        <v>621</v>
      </c>
      <c r="I75" s="190" t="s">
        <v>257</v>
      </c>
      <c r="Q75" s="190">
        <v>2000</v>
      </c>
      <c r="X75" s="190" t="s">
        <v>2296</v>
      </c>
    </row>
    <row r="76" spans="1:24" ht="17.25" customHeight="1" x14ac:dyDescent="0.2">
      <c r="A76" s="190">
        <v>806250</v>
      </c>
      <c r="B76" s="190" t="s">
        <v>1458</v>
      </c>
      <c r="C76" s="190" t="s">
        <v>81</v>
      </c>
      <c r="D76" s="190" t="s">
        <v>1234</v>
      </c>
      <c r="E76" s="190" t="s">
        <v>132</v>
      </c>
      <c r="F76" s="191">
        <v>35188</v>
      </c>
      <c r="G76" s="190" t="s">
        <v>223</v>
      </c>
      <c r="H76" s="190" t="s">
        <v>620</v>
      </c>
      <c r="I76" s="190" t="s">
        <v>257</v>
      </c>
      <c r="Q76" s="190">
        <v>2000</v>
      </c>
      <c r="X76" s="190" t="s">
        <v>2296</v>
      </c>
    </row>
    <row r="77" spans="1:24" ht="17.25" customHeight="1" x14ac:dyDescent="0.2">
      <c r="A77" s="190">
        <v>805428</v>
      </c>
      <c r="B77" s="190" t="s">
        <v>1405</v>
      </c>
      <c r="C77" s="190" t="s">
        <v>312</v>
      </c>
      <c r="D77" s="190" t="s">
        <v>410</v>
      </c>
      <c r="E77" s="190" t="s">
        <v>132</v>
      </c>
      <c r="F77" s="191">
        <v>35796</v>
      </c>
      <c r="G77" s="190" t="s">
        <v>223</v>
      </c>
      <c r="H77" s="190" t="s">
        <v>620</v>
      </c>
      <c r="I77" s="190" t="s">
        <v>257</v>
      </c>
      <c r="Q77" s="190">
        <v>2000</v>
      </c>
      <c r="X77" s="190" t="s">
        <v>2296</v>
      </c>
    </row>
    <row r="78" spans="1:24" ht="17.25" customHeight="1" x14ac:dyDescent="0.2">
      <c r="A78" s="190">
        <v>805221</v>
      </c>
      <c r="B78" s="190" t="s">
        <v>1386</v>
      </c>
      <c r="C78" s="190" t="s">
        <v>2255</v>
      </c>
      <c r="D78" s="190" t="s">
        <v>205</v>
      </c>
      <c r="E78" s="190" t="s">
        <v>131</v>
      </c>
      <c r="F78" s="191">
        <v>31238</v>
      </c>
      <c r="G78" s="190" t="s">
        <v>784</v>
      </c>
      <c r="H78" s="190" t="s">
        <v>620</v>
      </c>
      <c r="I78" s="190" t="s">
        <v>257</v>
      </c>
      <c r="Q78" s="190">
        <v>2000</v>
      </c>
      <c r="X78" s="190" t="s">
        <v>2296</v>
      </c>
    </row>
    <row r="79" spans="1:24" ht="17.25" customHeight="1" x14ac:dyDescent="0.2">
      <c r="A79" s="190">
        <v>802534</v>
      </c>
      <c r="B79" s="190" t="s">
        <v>1285</v>
      </c>
      <c r="C79" s="190" t="s">
        <v>323</v>
      </c>
      <c r="D79" s="190" t="s">
        <v>588</v>
      </c>
      <c r="E79" s="190" t="s">
        <v>131</v>
      </c>
      <c r="F79" s="191">
        <v>32509</v>
      </c>
      <c r="G79" s="190" t="s">
        <v>737</v>
      </c>
      <c r="H79" s="190" t="s">
        <v>620</v>
      </c>
      <c r="I79" s="190" t="s">
        <v>257</v>
      </c>
      <c r="Q79" s="190">
        <v>2000</v>
      </c>
      <c r="X79" s="190" t="s">
        <v>2296</v>
      </c>
    </row>
    <row r="80" spans="1:24" ht="17.25" customHeight="1" x14ac:dyDescent="0.2">
      <c r="A80" s="190">
        <v>802011</v>
      </c>
      <c r="B80" s="190" t="s">
        <v>1269</v>
      </c>
      <c r="C80" s="190" t="s">
        <v>63</v>
      </c>
      <c r="D80" s="190" t="s">
        <v>152</v>
      </c>
      <c r="E80" s="190" t="s">
        <v>131</v>
      </c>
      <c r="F80" s="191">
        <v>34335</v>
      </c>
      <c r="G80" s="190" t="s">
        <v>223</v>
      </c>
      <c r="H80" s="190" t="s">
        <v>621</v>
      </c>
      <c r="I80" s="190" t="s">
        <v>257</v>
      </c>
      <c r="Q80" s="190">
        <v>2000</v>
      </c>
      <c r="X80" s="190" t="s">
        <v>2296</v>
      </c>
    </row>
    <row r="81" spans="1:24" ht="17.25" customHeight="1" x14ac:dyDescent="0.2">
      <c r="A81" s="190">
        <v>806194</v>
      </c>
      <c r="B81" s="190" t="s">
        <v>1449</v>
      </c>
      <c r="C81" s="190" t="s">
        <v>1139</v>
      </c>
      <c r="D81" s="190" t="s">
        <v>1184</v>
      </c>
      <c r="E81" s="190" t="s">
        <v>131</v>
      </c>
      <c r="F81" s="191">
        <v>34700</v>
      </c>
      <c r="G81" s="190" t="s">
        <v>223</v>
      </c>
      <c r="H81" s="190" t="s">
        <v>620</v>
      </c>
      <c r="I81" s="190" t="s">
        <v>257</v>
      </c>
      <c r="Q81" s="190">
        <v>2000</v>
      </c>
      <c r="X81" s="190" t="s">
        <v>2296</v>
      </c>
    </row>
    <row r="82" spans="1:24" ht="17.25" customHeight="1" x14ac:dyDescent="0.2">
      <c r="A82" s="190">
        <v>806428</v>
      </c>
      <c r="B82" s="190" t="s">
        <v>1482</v>
      </c>
      <c r="C82" s="190" t="s">
        <v>113</v>
      </c>
      <c r="D82" s="190" t="s">
        <v>592</v>
      </c>
      <c r="E82" s="190" t="s">
        <v>131</v>
      </c>
      <c r="F82" s="191">
        <v>34759</v>
      </c>
      <c r="G82" s="190" t="s">
        <v>223</v>
      </c>
      <c r="H82" s="190" t="s">
        <v>620</v>
      </c>
      <c r="I82" s="190" t="s">
        <v>257</v>
      </c>
      <c r="Q82" s="190">
        <v>2000</v>
      </c>
      <c r="X82" s="190" t="s">
        <v>2296</v>
      </c>
    </row>
    <row r="83" spans="1:24" ht="17.25" customHeight="1" x14ac:dyDescent="0.2">
      <c r="A83" s="190">
        <v>808342</v>
      </c>
      <c r="B83" s="190" t="s">
        <v>1635</v>
      </c>
      <c r="C83" s="190" t="s">
        <v>1129</v>
      </c>
      <c r="D83" s="190" t="s">
        <v>322</v>
      </c>
      <c r="E83" s="190" t="s">
        <v>131</v>
      </c>
      <c r="F83" s="191">
        <v>34869</v>
      </c>
      <c r="G83" s="190" t="s">
        <v>623</v>
      </c>
      <c r="H83" s="190" t="s">
        <v>620</v>
      </c>
      <c r="I83" s="190" t="s">
        <v>257</v>
      </c>
      <c r="Q83" s="190">
        <v>2000</v>
      </c>
      <c r="X83" s="190" t="s">
        <v>2296</v>
      </c>
    </row>
    <row r="84" spans="1:24" ht="17.25" customHeight="1" x14ac:dyDescent="0.2">
      <c r="A84" s="190">
        <v>806282</v>
      </c>
      <c r="B84" s="190" t="s">
        <v>1465</v>
      </c>
      <c r="C84" s="190" t="s">
        <v>62</v>
      </c>
      <c r="D84" s="190" t="s">
        <v>179</v>
      </c>
      <c r="E84" s="190" t="s">
        <v>131</v>
      </c>
      <c r="F84" s="191">
        <v>35431</v>
      </c>
      <c r="G84" s="190" t="s">
        <v>223</v>
      </c>
      <c r="H84" s="190" t="s">
        <v>620</v>
      </c>
      <c r="I84" s="190" t="s">
        <v>257</v>
      </c>
      <c r="Q84" s="190">
        <v>2000</v>
      </c>
      <c r="X84" s="190" t="s">
        <v>2296</v>
      </c>
    </row>
    <row r="85" spans="1:24" ht="17.25" customHeight="1" x14ac:dyDescent="0.2">
      <c r="A85" s="190">
        <v>805547</v>
      </c>
      <c r="B85" s="190" t="s">
        <v>1415</v>
      </c>
      <c r="C85" s="190" t="s">
        <v>94</v>
      </c>
      <c r="D85" s="190" t="s">
        <v>151</v>
      </c>
      <c r="E85" s="190" t="s">
        <v>132</v>
      </c>
      <c r="F85" s="191">
        <v>34353</v>
      </c>
      <c r="G85" s="190" t="s">
        <v>223</v>
      </c>
      <c r="H85" s="190" t="s">
        <v>620</v>
      </c>
      <c r="I85" s="190" t="s">
        <v>891</v>
      </c>
      <c r="J85" s="190" t="s">
        <v>238</v>
      </c>
      <c r="K85" s="190">
        <v>2011</v>
      </c>
      <c r="L85" s="190" t="s">
        <v>223</v>
      </c>
    </row>
    <row r="86" spans="1:24" ht="17.25" customHeight="1" x14ac:dyDescent="0.2">
      <c r="A86" s="190">
        <v>806370</v>
      </c>
      <c r="B86" s="190" t="s">
        <v>1474</v>
      </c>
      <c r="C86" s="190" t="s">
        <v>1134</v>
      </c>
      <c r="D86" s="190" t="s">
        <v>177</v>
      </c>
      <c r="E86" s="190" t="s">
        <v>132</v>
      </c>
      <c r="F86" s="191">
        <v>34700</v>
      </c>
      <c r="G86" s="190" t="s">
        <v>748</v>
      </c>
      <c r="H86" s="190" t="s">
        <v>620</v>
      </c>
      <c r="I86" s="190" t="s">
        <v>891</v>
      </c>
      <c r="J86" s="190" t="s">
        <v>1215</v>
      </c>
      <c r="K86" s="190">
        <v>2013</v>
      </c>
      <c r="L86" s="190" t="s">
        <v>229</v>
      </c>
    </row>
    <row r="87" spans="1:24" ht="17.25" customHeight="1" x14ac:dyDescent="0.2">
      <c r="A87" s="190">
        <v>806740</v>
      </c>
      <c r="B87" s="190" t="s">
        <v>1508</v>
      </c>
      <c r="C87" s="190" t="s">
        <v>80</v>
      </c>
      <c r="D87" s="190" t="s">
        <v>2005</v>
      </c>
      <c r="E87" s="190" t="s">
        <v>132</v>
      </c>
      <c r="F87" s="191">
        <v>32513</v>
      </c>
      <c r="G87" s="190" t="s">
        <v>1220</v>
      </c>
      <c r="H87" s="190" t="s">
        <v>620</v>
      </c>
      <c r="I87" s="190" t="s">
        <v>891</v>
      </c>
      <c r="J87" s="190" t="s">
        <v>238</v>
      </c>
      <c r="K87" s="190">
        <v>2008</v>
      </c>
      <c r="L87" s="190" t="s">
        <v>228</v>
      </c>
    </row>
    <row r="89" spans="1:24" ht="17.25" customHeight="1" x14ac:dyDescent="0.2">
      <c r="A89" s="190">
        <v>807058</v>
      </c>
      <c r="B89" s="190" t="s">
        <v>1530</v>
      </c>
      <c r="C89" s="190" t="s">
        <v>251</v>
      </c>
      <c r="D89" s="190" t="s">
        <v>1056</v>
      </c>
      <c r="E89" s="190" t="s">
        <v>132</v>
      </c>
      <c r="F89" s="191">
        <v>29251</v>
      </c>
      <c r="G89" s="190" t="s">
        <v>646</v>
      </c>
      <c r="H89" s="190" t="s">
        <v>620</v>
      </c>
      <c r="I89" s="190" t="s">
        <v>891</v>
      </c>
      <c r="J89" s="190" t="s">
        <v>1213</v>
      </c>
      <c r="K89" s="190">
        <v>1998</v>
      </c>
      <c r="L89" s="190" t="s">
        <v>228</v>
      </c>
    </row>
    <row r="90" spans="1:24" ht="17.25" customHeight="1" x14ac:dyDescent="0.2">
      <c r="A90" s="190">
        <v>807161</v>
      </c>
      <c r="B90" s="190" t="s">
        <v>1537</v>
      </c>
      <c r="C90" s="190" t="s">
        <v>63</v>
      </c>
      <c r="D90" s="190" t="s">
        <v>772</v>
      </c>
      <c r="E90" s="190" t="s">
        <v>132</v>
      </c>
      <c r="F90" s="191">
        <v>34126</v>
      </c>
      <c r="G90" s="190" t="s">
        <v>223</v>
      </c>
      <c r="H90" s="190" t="s">
        <v>621</v>
      </c>
      <c r="I90" s="190" t="s">
        <v>891</v>
      </c>
      <c r="J90" s="190" t="s">
        <v>238</v>
      </c>
      <c r="K90" s="190">
        <v>2012</v>
      </c>
      <c r="L90" s="190" t="s">
        <v>223</v>
      </c>
    </row>
    <row r="91" spans="1:24" ht="17.25" customHeight="1" x14ac:dyDescent="0.2">
      <c r="A91" s="190">
        <v>807206</v>
      </c>
      <c r="B91" s="190" t="s">
        <v>1544</v>
      </c>
      <c r="C91" s="190" t="s">
        <v>92</v>
      </c>
      <c r="D91" s="190" t="s">
        <v>160</v>
      </c>
      <c r="E91" s="190" t="s">
        <v>131</v>
      </c>
      <c r="F91" s="191">
        <v>36107</v>
      </c>
      <c r="G91" s="190" t="s">
        <v>223</v>
      </c>
      <c r="H91" s="190" t="s">
        <v>620</v>
      </c>
      <c r="I91" s="190" t="s">
        <v>891</v>
      </c>
      <c r="J91" s="190" t="s">
        <v>238</v>
      </c>
      <c r="K91" s="190">
        <v>2016</v>
      </c>
      <c r="L91" s="190" t="s">
        <v>223</v>
      </c>
    </row>
    <row r="92" spans="1:24" ht="17.25" customHeight="1" x14ac:dyDescent="0.2">
      <c r="A92" s="190">
        <v>807251</v>
      </c>
      <c r="B92" s="190" t="s">
        <v>1548</v>
      </c>
      <c r="C92" s="190" t="s">
        <v>88</v>
      </c>
      <c r="D92" s="190" t="s">
        <v>293</v>
      </c>
      <c r="E92" s="190" t="s">
        <v>132</v>
      </c>
      <c r="F92" s="191">
        <v>34895</v>
      </c>
      <c r="G92" s="190" t="s">
        <v>223</v>
      </c>
      <c r="H92" s="190" t="s">
        <v>620</v>
      </c>
      <c r="I92" s="190" t="s">
        <v>891</v>
      </c>
      <c r="J92" s="190" t="s">
        <v>1213</v>
      </c>
      <c r="K92" s="190">
        <v>2014</v>
      </c>
      <c r="L92" s="190" t="s">
        <v>223</v>
      </c>
    </row>
    <row r="93" spans="1:24" ht="17.25" customHeight="1" x14ac:dyDescent="0.2">
      <c r="A93" s="190">
        <v>807958</v>
      </c>
      <c r="B93" s="190" t="s">
        <v>1607</v>
      </c>
      <c r="C93" s="190" t="s">
        <v>63</v>
      </c>
      <c r="D93" s="190" t="s">
        <v>2166</v>
      </c>
      <c r="E93" s="190" t="s">
        <v>131</v>
      </c>
      <c r="F93" s="191">
        <v>32143</v>
      </c>
      <c r="G93" s="190" t="s">
        <v>225</v>
      </c>
      <c r="H93" s="190" t="s">
        <v>620</v>
      </c>
      <c r="I93" s="190" t="s">
        <v>891</v>
      </c>
      <c r="J93" s="190" t="s">
        <v>238</v>
      </c>
      <c r="K93" s="190">
        <v>2008</v>
      </c>
      <c r="L93" s="190" t="s">
        <v>229</v>
      </c>
    </row>
    <row r="94" spans="1:24" ht="17.25" customHeight="1" x14ac:dyDescent="0.2">
      <c r="A94" s="190">
        <v>808109</v>
      </c>
      <c r="B94" s="190" t="s">
        <v>1617</v>
      </c>
      <c r="C94" s="190" t="s">
        <v>105</v>
      </c>
      <c r="D94" s="190" t="s">
        <v>162</v>
      </c>
      <c r="E94" s="190" t="s">
        <v>131</v>
      </c>
      <c r="F94" s="191">
        <v>35436</v>
      </c>
      <c r="G94" s="190" t="s">
        <v>223</v>
      </c>
      <c r="H94" s="190" t="s">
        <v>620</v>
      </c>
      <c r="I94" s="190" t="s">
        <v>891</v>
      </c>
      <c r="J94" s="190" t="s">
        <v>1213</v>
      </c>
      <c r="K94" s="190">
        <v>2014</v>
      </c>
      <c r="L94" s="190" t="s">
        <v>223</v>
      </c>
    </row>
    <row r="95" spans="1:24" ht="17.25" customHeight="1" x14ac:dyDescent="0.2">
      <c r="A95" s="190">
        <v>808490</v>
      </c>
      <c r="B95" s="190" t="s">
        <v>1654</v>
      </c>
      <c r="C95" s="190" t="s">
        <v>416</v>
      </c>
      <c r="D95" s="190" t="s">
        <v>2041</v>
      </c>
      <c r="E95" s="190" t="s">
        <v>131</v>
      </c>
      <c r="F95" s="191">
        <v>36364</v>
      </c>
      <c r="G95" s="190" t="s">
        <v>223</v>
      </c>
      <c r="H95" s="190" t="s">
        <v>620</v>
      </c>
      <c r="I95" s="190" t="s">
        <v>891</v>
      </c>
      <c r="J95" s="190" t="s">
        <v>1213</v>
      </c>
      <c r="K95" s="190">
        <v>2017</v>
      </c>
      <c r="L95" s="190" t="s">
        <v>223</v>
      </c>
    </row>
    <row r="96" spans="1:24" ht="17.25" customHeight="1" x14ac:dyDescent="0.2">
      <c r="A96" s="190">
        <v>808612</v>
      </c>
      <c r="B96" s="190" t="s">
        <v>1666</v>
      </c>
      <c r="C96" s="190" t="s">
        <v>369</v>
      </c>
      <c r="D96" s="190" t="s">
        <v>1055</v>
      </c>
      <c r="E96" s="190" t="s">
        <v>132</v>
      </c>
      <c r="F96" s="191">
        <v>34282</v>
      </c>
      <c r="G96" s="190" t="s">
        <v>2125</v>
      </c>
      <c r="H96" s="190" t="s">
        <v>620</v>
      </c>
      <c r="I96" s="190" t="s">
        <v>891</v>
      </c>
      <c r="J96" s="190" t="s">
        <v>1215</v>
      </c>
      <c r="K96" s="190">
        <v>2012</v>
      </c>
      <c r="L96" s="190" t="s">
        <v>223</v>
      </c>
    </row>
    <row r="97" spans="1:12" ht="17.25" customHeight="1" x14ac:dyDescent="0.2">
      <c r="A97" s="190">
        <v>808627</v>
      </c>
      <c r="B97" s="190" t="s">
        <v>1668</v>
      </c>
      <c r="C97" s="190" t="s">
        <v>2047</v>
      </c>
      <c r="D97" s="190" t="s">
        <v>1053</v>
      </c>
      <c r="E97" s="190" t="s">
        <v>132</v>
      </c>
      <c r="F97" s="191">
        <v>36238</v>
      </c>
      <c r="G97" s="190" t="s">
        <v>223</v>
      </c>
      <c r="H97" s="190" t="s">
        <v>620</v>
      </c>
      <c r="I97" s="190" t="s">
        <v>891</v>
      </c>
      <c r="J97" s="190" t="s">
        <v>1213</v>
      </c>
      <c r="K97" s="190">
        <v>2017</v>
      </c>
      <c r="L97" s="190" t="s">
        <v>223</v>
      </c>
    </row>
    <row r="98" spans="1:12" ht="17.25" customHeight="1" x14ac:dyDescent="0.2">
      <c r="A98" s="190">
        <v>808763</v>
      </c>
      <c r="B98" s="190" t="s">
        <v>1681</v>
      </c>
      <c r="C98" s="190" t="s">
        <v>595</v>
      </c>
      <c r="D98" s="190" t="s">
        <v>2024</v>
      </c>
      <c r="E98" s="190" t="s">
        <v>132</v>
      </c>
      <c r="F98" s="191">
        <v>35230</v>
      </c>
      <c r="G98" s="190" t="s">
        <v>223</v>
      </c>
      <c r="H98" s="190" t="s">
        <v>620</v>
      </c>
      <c r="I98" s="190" t="s">
        <v>891</v>
      </c>
      <c r="J98" s="190" t="s">
        <v>238</v>
      </c>
      <c r="K98" s="190">
        <v>2014</v>
      </c>
      <c r="L98" s="190" t="s">
        <v>223</v>
      </c>
    </row>
    <row r="99" spans="1:12" ht="17.25" customHeight="1" x14ac:dyDescent="0.2">
      <c r="A99" s="190">
        <v>808777</v>
      </c>
      <c r="B99" s="190" t="s">
        <v>1683</v>
      </c>
      <c r="C99" s="190" t="s">
        <v>1086</v>
      </c>
      <c r="D99" s="190" t="s">
        <v>1066</v>
      </c>
      <c r="E99" s="190" t="s">
        <v>131</v>
      </c>
      <c r="F99" s="191">
        <v>29754</v>
      </c>
      <c r="G99" s="190" t="s">
        <v>1191</v>
      </c>
      <c r="H99" s="190" t="s">
        <v>621</v>
      </c>
      <c r="I99" s="190" t="s">
        <v>891</v>
      </c>
      <c r="J99" s="190" t="s">
        <v>238</v>
      </c>
      <c r="K99" s="190">
        <v>1999</v>
      </c>
      <c r="L99" s="190" t="s">
        <v>223</v>
      </c>
    </row>
    <row r="100" spans="1:12" ht="17.25" customHeight="1" x14ac:dyDescent="0.2">
      <c r="A100" s="190">
        <v>808825</v>
      </c>
      <c r="B100" s="190" t="s">
        <v>1686</v>
      </c>
      <c r="C100" s="190" t="s">
        <v>789</v>
      </c>
      <c r="D100" s="190" t="s">
        <v>1197</v>
      </c>
      <c r="E100" s="190" t="s">
        <v>132</v>
      </c>
      <c r="F100" s="191">
        <v>33129</v>
      </c>
      <c r="G100" s="190" t="s">
        <v>223</v>
      </c>
      <c r="H100" s="190" t="s">
        <v>620</v>
      </c>
      <c r="I100" s="190" t="s">
        <v>891</v>
      </c>
    </row>
    <row r="101" spans="1:12" ht="17.25" customHeight="1" x14ac:dyDescent="0.2">
      <c r="A101" s="190">
        <v>808885</v>
      </c>
      <c r="B101" s="190" t="s">
        <v>1693</v>
      </c>
      <c r="C101" s="190" t="s">
        <v>731</v>
      </c>
      <c r="D101" s="190" t="s">
        <v>2174</v>
      </c>
      <c r="E101" s="190" t="s">
        <v>132</v>
      </c>
      <c r="F101" s="191">
        <v>33515</v>
      </c>
      <c r="G101" s="190" t="s">
        <v>223</v>
      </c>
      <c r="H101" s="190" t="s">
        <v>620</v>
      </c>
      <c r="I101" s="190" t="s">
        <v>891</v>
      </c>
    </row>
    <row r="102" spans="1:12" ht="17.25" customHeight="1" x14ac:dyDescent="0.2">
      <c r="A102" s="190">
        <v>808962</v>
      </c>
      <c r="B102" s="190" t="s">
        <v>1700</v>
      </c>
      <c r="C102" s="190" t="s">
        <v>74</v>
      </c>
      <c r="D102" s="190" t="s">
        <v>164</v>
      </c>
      <c r="E102" s="190" t="s">
        <v>131</v>
      </c>
      <c r="F102" s="191">
        <v>36162</v>
      </c>
      <c r="G102" s="190" t="s">
        <v>223</v>
      </c>
      <c r="H102" s="190" t="s">
        <v>620</v>
      </c>
      <c r="I102" s="190" t="s">
        <v>891</v>
      </c>
      <c r="J102" s="190" t="s">
        <v>1215</v>
      </c>
      <c r="K102" s="190">
        <v>2014</v>
      </c>
      <c r="L102" s="190" t="s">
        <v>223</v>
      </c>
    </row>
    <row r="103" spans="1:12" ht="17.25" customHeight="1" x14ac:dyDescent="0.2">
      <c r="A103" s="190">
        <v>809100</v>
      </c>
      <c r="B103" s="190" t="s">
        <v>1718</v>
      </c>
      <c r="C103" s="190" t="s">
        <v>2063</v>
      </c>
      <c r="D103" s="190" t="s">
        <v>336</v>
      </c>
      <c r="E103" s="190" t="s">
        <v>132</v>
      </c>
      <c r="F103" s="191">
        <v>35079</v>
      </c>
      <c r="G103" s="190" t="s">
        <v>223</v>
      </c>
      <c r="H103" s="190" t="s">
        <v>620</v>
      </c>
      <c r="I103" s="190" t="s">
        <v>891</v>
      </c>
      <c r="J103" s="190" t="s">
        <v>1218</v>
      </c>
      <c r="K103" s="190">
        <v>2014</v>
      </c>
      <c r="L103" s="190" t="s">
        <v>223</v>
      </c>
    </row>
    <row r="104" spans="1:12" ht="17.25" customHeight="1" x14ac:dyDescent="0.2">
      <c r="A104" s="190">
        <v>809101</v>
      </c>
      <c r="B104" s="190" t="s">
        <v>1719</v>
      </c>
      <c r="C104" s="190" t="s">
        <v>297</v>
      </c>
      <c r="D104" s="190" t="s">
        <v>444</v>
      </c>
      <c r="E104" s="190" t="s">
        <v>132</v>
      </c>
      <c r="F104" s="191">
        <v>36272</v>
      </c>
      <c r="G104" s="190" t="s">
        <v>223</v>
      </c>
      <c r="H104" s="190" t="s">
        <v>620</v>
      </c>
      <c r="I104" s="190" t="s">
        <v>891</v>
      </c>
      <c r="J104" s="190" t="s">
        <v>1215</v>
      </c>
      <c r="K104" s="190">
        <v>2016</v>
      </c>
      <c r="L104" s="190" t="s">
        <v>223</v>
      </c>
    </row>
    <row r="105" spans="1:12" ht="17.25" customHeight="1" x14ac:dyDescent="0.2">
      <c r="A105" s="190">
        <v>809121</v>
      </c>
      <c r="B105" s="190" t="s">
        <v>1724</v>
      </c>
      <c r="C105" s="190" t="s">
        <v>392</v>
      </c>
      <c r="D105" s="190" t="s">
        <v>2020</v>
      </c>
      <c r="E105" s="190" t="s">
        <v>132</v>
      </c>
      <c r="F105" s="191">
        <v>31778</v>
      </c>
      <c r="G105" s="190" t="s">
        <v>798</v>
      </c>
      <c r="H105" s="190" t="s">
        <v>620</v>
      </c>
      <c r="I105" s="190" t="s">
        <v>891</v>
      </c>
      <c r="J105" s="190" t="s">
        <v>238</v>
      </c>
      <c r="K105" s="190">
        <v>2018</v>
      </c>
      <c r="L105" s="190" t="s">
        <v>228</v>
      </c>
    </row>
    <row r="106" spans="1:12" ht="17.25" customHeight="1" x14ac:dyDescent="0.2">
      <c r="A106" s="190">
        <v>809127</v>
      </c>
      <c r="B106" s="190" t="s">
        <v>1725</v>
      </c>
      <c r="C106" s="190" t="s">
        <v>79</v>
      </c>
      <c r="D106" s="190" t="s">
        <v>589</v>
      </c>
      <c r="E106" s="190" t="s">
        <v>132</v>
      </c>
      <c r="F106" s="191">
        <v>36354</v>
      </c>
      <c r="G106" s="190" t="s">
        <v>223</v>
      </c>
      <c r="H106" s="190" t="s">
        <v>620</v>
      </c>
      <c r="I106" s="190" t="s">
        <v>891</v>
      </c>
    </row>
    <row r="107" spans="1:12" ht="17.25" customHeight="1" x14ac:dyDescent="0.2">
      <c r="A107" s="190">
        <v>809198</v>
      </c>
      <c r="B107" s="190" t="s">
        <v>1730</v>
      </c>
      <c r="C107" s="190" t="s">
        <v>2195</v>
      </c>
      <c r="D107" s="190" t="s">
        <v>2196</v>
      </c>
      <c r="E107" s="190" t="s">
        <v>132</v>
      </c>
      <c r="F107" s="191">
        <v>36526</v>
      </c>
      <c r="G107" s="190" t="s">
        <v>223</v>
      </c>
      <c r="H107" s="190" t="s">
        <v>620</v>
      </c>
      <c r="I107" s="190" t="s">
        <v>891</v>
      </c>
      <c r="J107" s="190" t="s">
        <v>238</v>
      </c>
      <c r="K107" s="190">
        <v>2017</v>
      </c>
      <c r="L107" s="190" t="s">
        <v>223</v>
      </c>
    </row>
    <row r="108" spans="1:12" ht="17.25" customHeight="1" x14ac:dyDescent="0.2">
      <c r="A108" s="190">
        <v>809336</v>
      </c>
      <c r="B108" s="190" t="s">
        <v>1744</v>
      </c>
      <c r="C108" s="190" t="s">
        <v>655</v>
      </c>
      <c r="D108" s="190" t="s">
        <v>167</v>
      </c>
      <c r="E108" s="190" t="s">
        <v>132</v>
      </c>
      <c r="F108" s="191">
        <v>34998</v>
      </c>
      <c r="G108" s="190" t="s">
        <v>233</v>
      </c>
      <c r="H108" s="190" t="s">
        <v>620</v>
      </c>
      <c r="I108" s="190" t="s">
        <v>891</v>
      </c>
      <c r="J108" s="190" t="s">
        <v>1213</v>
      </c>
      <c r="K108" s="190">
        <v>2013</v>
      </c>
      <c r="L108" s="190" t="s">
        <v>233</v>
      </c>
    </row>
    <row r="109" spans="1:12" ht="17.25" customHeight="1" x14ac:dyDescent="0.2">
      <c r="A109" s="190">
        <v>809352</v>
      </c>
      <c r="B109" s="190" t="s">
        <v>1746</v>
      </c>
      <c r="C109" s="190" t="s">
        <v>2098</v>
      </c>
      <c r="D109" s="190" t="s">
        <v>205</v>
      </c>
      <c r="E109" s="190" t="s">
        <v>132</v>
      </c>
      <c r="F109" s="191">
        <v>36190</v>
      </c>
      <c r="G109" s="190" t="s">
        <v>650</v>
      </c>
      <c r="H109" s="190" t="s">
        <v>620</v>
      </c>
      <c r="I109" s="190" t="s">
        <v>891</v>
      </c>
      <c r="J109" s="190" t="s">
        <v>1215</v>
      </c>
      <c r="K109" s="190">
        <v>2016</v>
      </c>
      <c r="L109" s="190" t="s">
        <v>228</v>
      </c>
    </row>
    <row r="110" spans="1:12" ht="17.25" customHeight="1" x14ac:dyDescent="0.2">
      <c r="A110" s="190">
        <v>809395</v>
      </c>
      <c r="B110" s="190" t="s">
        <v>1752</v>
      </c>
      <c r="C110" s="190" t="s">
        <v>2172</v>
      </c>
      <c r="D110" s="190" t="s">
        <v>2173</v>
      </c>
      <c r="E110" s="190" t="s">
        <v>131</v>
      </c>
      <c r="F110" s="191">
        <v>36164</v>
      </c>
      <c r="G110" s="190" t="s">
        <v>623</v>
      </c>
      <c r="H110" s="190" t="s">
        <v>620</v>
      </c>
      <c r="I110" s="190" t="s">
        <v>891</v>
      </c>
      <c r="J110" s="190" t="s">
        <v>1215</v>
      </c>
      <c r="K110" s="190">
        <v>2017</v>
      </c>
      <c r="L110" s="190" t="s">
        <v>223</v>
      </c>
    </row>
    <row r="111" spans="1:12" ht="17.25" customHeight="1" x14ac:dyDescent="0.2">
      <c r="A111" s="190">
        <v>809397</v>
      </c>
      <c r="B111" s="190" t="s">
        <v>1754</v>
      </c>
      <c r="C111" s="190" t="s">
        <v>717</v>
      </c>
      <c r="D111" s="190" t="s">
        <v>780</v>
      </c>
      <c r="E111" s="190" t="s">
        <v>131</v>
      </c>
      <c r="F111" s="191">
        <v>36217</v>
      </c>
      <c r="G111" s="190" t="s">
        <v>223</v>
      </c>
      <c r="H111" s="190" t="s">
        <v>620</v>
      </c>
      <c r="I111" s="190" t="s">
        <v>891</v>
      </c>
      <c r="J111" s="190" t="s">
        <v>1213</v>
      </c>
      <c r="K111" s="190">
        <v>2017</v>
      </c>
      <c r="L111" s="190" t="s">
        <v>223</v>
      </c>
    </row>
    <row r="112" spans="1:12" ht="17.25" customHeight="1" x14ac:dyDescent="0.2">
      <c r="A112" s="190">
        <v>809413</v>
      </c>
      <c r="B112" s="190" t="s">
        <v>1755</v>
      </c>
      <c r="C112" s="190" t="s">
        <v>63</v>
      </c>
      <c r="D112" s="190" t="s">
        <v>157</v>
      </c>
      <c r="E112" s="190" t="s">
        <v>131</v>
      </c>
      <c r="F112" s="191">
        <v>36434</v>
      </c>
      <c r="G112" s="190" t="s">
        <v>223</v>
      </c>
      <c r="H112" s="190" t="s">
        <v>620</v>
      </c>
      <c r="I112" s="190" t="s">
        <v>891</v>
      </c>
      <c r="J112" s="190" t="s">
        <v>1213</v>
      </c>
      <c r="K112" s="190">
        <v>2017</v>
      </c>
      <c r="L112" s="190" t="s">
        <v>223</v>
      </c>
    </row>
    <row r="113" spans="1:12" ht="17.25" customHeight="1" x14ac:dyDescent="0.2">
      <c r="A113" s="190">
        <v>809578</v>
      </c>
      <c r="B113" s="190" t="s">
        <v>830</v>
      </c>
      <c r="C113" s="190" t="s">
        <v>68</v>
      </c>
      <c r="D113" s="190" t="s">
        <v>1167</v>
      </c>
      <c r="E113" s="190" t="s">
        <v>131</v>
      </c>
      <c r="F113" s="191">
        <v>36299</v>
      </c>
      <c r="G113" s="190" t="s">
        <v>224</v>
      </c>
      <c r="H113" s="190" t="s">
        <v>620</v>
      </c>
      <c r="I113" s="190" t="s">
        <v>891</v>
      </c>
      <c r="J113" s="190" t="s">
        <v>238</v>
      </c>
      <c r="K113" s="190">
        <v>2018</v>
      </c>
      <c r="L113" s="190" t="s">
        <v>223</v>
      </c>
    </row>
    <row r="114" spans="1:12" ht="17.25" customHeight="1" x14ac:dyDescent="0.2">
      <c r="A114" s="190">
        <v>809708</v>
      </c>
      <c r="B114" s="190" t="s">
        <v>1776</v>
      </c>
      <c r="C114" s="190" t="s">
        <v>61</v>
      </c>
      <c r="D114" s="190" t="s">
        <v>487</v>
      </c>
      <c r="E114" s="190" t="s">
        <v>131</v>
      </c>
      <c r="F114" s="191">
        <v>35490</v>
      </c>
      <c r="G114" s="190" t="s">
        <v>1222</v>
      </c>
      <c r="H114" s="190" t="s">
        <v>620</v>
      </c>
      <c r="I114" s="190" t="s">
        <v>891</v>
      </c>
      <c r="J114" s="190" t="s">
        <v>1214</v>
      </c>
      <c r="K114" s="190">
        <v>2017</v>
      </c>
      <c r="L114" s="190" t="s">
        <v>228</v>
      </c>
    </row>
    <row r="115" spans="1:12" ht="17.25" customHeight="1" x14ac:dyDescent="0.2">
      <c r="A115" s="190">
        <v>809856</v>
      </c>
      <c r="B115" s="190" t="s">
        <v>1794</v>
      </c>
      <c r="C115" s="190" t="s">
        <v>1062</v>
      </c>
      <c r="D115" s="190" t="s">
        <v>2159</v>
      </c>
      <c r="E115" s="190" t="s">
        <v>131</v>
      </c>
      <c r="F115" s="191">
        <v>36373</v>
      </c>
      <c r="G115" s="190" t="s">
        <v>623</v>
      </c>
      <c r="H115" s="190" t="s">
        <v>620</v>
      </c>
      <c r="I115" s="190" t="s">
        <v>891</v>
      </c>
      <c r="J115" s="190" t="s">
        <v>238</v>
      </c>
      <c r="K115" s="190">
        <v>2017</v>
      </c>
      <c r="L115" s="190" t="s">
        <v>223</v>
      </c>
    </row>
    <row r="116" spans="1:12" ht="17.25" customHeight="1" x14ac:dyDescent="0.2">
      <c r="A116" s="190">
        <v>810134</v>
      </c>
      <c r="B116" s="190" t="s">
        <v>1809</v>
      </c>
      <c r="C116" s="190" t="s">
        <v>80</v>
      </c>
      <c r="D116" s="190" t="s">
        <v>364</v>
      </c>
      <c r="E116" s="190" t="s">
        <v>131</v>
      </c>
      <c r="F116" s="191">
        <v>35431</v>
      </c>
      <c r="G116" s="190" t="s">
        <v>223</v>
      </c>
      <c r="H116" s="190" t="s">
        <v>620</v>
      </c>
      <c r="I116" s="190" t="s">
        <v>891</v>
      </c>
      <c r="J116" s="190" t="s">
        <v>238</v>
      </c>
      <c r="K116" s="190">
        <v>2016</v>
      </c>
      <c r="L116" s="190" t="s">
        <v>223</v>
      </c>
    </row>
    <row r="117" spans="1:12" ht="17.25" customHeight="1" x14ac:dyDescent="0.2">
      <c r="A117" s="190">
        <v>810157</v>
      </c>
      <c r="B117" s="190" t="s">
        <v>1811</v>
      </c>
      <c r="C117" s="190" t="s">
        <v>61</v>
      </c>
      <c r="D117" s="190" t="s">
        <v>157</v>
      </c>
      <c r="E117" s="190" t="s">
        <v>131</v>
      </c>
      <c r="F117" s="191">
        <v>35296</v>
      </c>
      <c r="G117" s="190" t="s">
        <v>228</v>
      </c>
      <c r="H117" s="190" t="s">
        <v>620</v>
      </c>
      <c r="I117" s="190" t="s">
        <v>891</v>
      </c>
      <c r="J117" s="190" t="s">
        <v>1215</v>
      </c>
      <c r="K117" s="190">
        <v>2014</v>
      </c>
      <c r="L117" s="190" t="s">
        <v>228</v>
      </c>
    </row>
    <row r="118" spans="1:12" ht="17.25" customHeight="1" x14ac:dyDescent="0.2">
      <c r="A118" s="190">
        <v>810221</v>
      </c>
      <c r="B118" s="190" t="s">
        <v>1814</v>
      </c>
      <c r="C118" s="190" t="s">
        <v>510</v>
      </c>
      <c r="D118" s="190" t="s">
        <v>156</v>
      </c>
      <c r="E118" s="190" t="s">
        <v>132</v>
      </c>
      <c r="F118" s="191">
        <v>33606</v>
      </c>
      <c r="G118" s="190" t="s">
        <v>699</v>
      </c>
      <c r="H118" s="190" t="s">
        <v>620</v>
      </c>
      <c r="I118" s="190" t="s">
        <v>891</v>
      </c>
      <c r="J118" s="190" t="s">
        <v>238</v>
      </c>
      <c r="K118" s="190">
        <v>2010</v>
      </c>
      <c r="L118" s="190" t="s">
        <v>228</v>
      </c>
    </row>
    <row r="119" spans="1:12" ht="17.25" customHeight="1" x14ac:dyDescent="0.2">
      <c r="A119" s="190">
        <v>810613</v>
      </c>
      <c r="B119" s="190" t="s">
        <v>1842</v>
      </c>
      <c r="C119" s="190" t="s">
        <v>2193</v>
      </c>
      <c r="D119" s="190" t="s">
        <v>179</v>
      </c>
      <c r="E119" s="190" t="s">
        <v>132</v>
      </c>
      <c r="F119" s="191">
        <v>36530</v>
      </c>
      <c r="G119" s="190" t="s">
        <v>223</v>
      </c>
      <c r="H119" s="190" t="s">
        <v>620</v>
      </c>
      <c r="I119" s="190" t="s">
        <v>891</v>
      </c>
      <c r="J119" s="190" t="s">
        <v>238</v>
      </c>
      <c r="K119" s="190">
        <v>2017</v>
      </c>
      <c r="L119" s="190" t="s">
        <v>223</v>
      </c>
    </row>
    <row r="120" spans="1:12" ht="17.25" customHeight="1" x14ac:dyDescent="0.2">
      <c r="A120" s="190">
        <v>810693</v>
      </c>
      <c r="B120" s="190" t="s">
        <v>1856</v>
      </c>
      <c r="C120" s="190" t="s">
        <v>2127</v>
      </c>
      <c r="D120" s="190" t="s">
        <v>185</v>
      </c>
      <c r="E120" s="190" t="s">
        <v>132</v>
      </c>
      <c r="F120" s="191">
        <v>31697</v>
      </c>
      <c r="G120" s="190" t="s">
        <v>223</v>
      </c>
      <c r="H120" s="190" t="s">
        <v>620</v>
      </c>
      <c r="I120" s="190" t="s">
        <v>891</v>
      </c>
      <c r="J120" s="190" t="s">
        <v>238</v>
      </c>
      <c r="K120" s="190">
        <v>2004</v>
      </c>
      <c r="L120" s="190" t="s">
        <v>228</v>
      </c>
    </row>
    <row r="121" spans="1:12" ht="17.25" customHeight="1" x14ac:dyDescent="0.2">
      <c r="A121" s="190">
        <v>810858</v>
      </c>
      <c r="B121" s="190" t="s">
        <v>1878</v>
      </c>
      <c r="C121" s="190" t="s">
        <v>835</v>
      </c>
      <c r="D121" s="190" t="s">
        <v>1166</v>
      </c>
      <c r="E121" s="190" t="s">
        <v>132</v>
      </c>
      <c r="F121" s="191">
        <v>35798</v>
      </c>
      <c r="G121" s="190" t="s">
        <v>623</v>
      </c>
      <c r="H121" s="190" t="s">
        <v>620</v>
      </c>
      <c r="I121" s="190" t="s">
        <v>891</v>
      </c>
      <c r="J121" s="190" t="s">
        <v>238</v>
      </c>
      <c r="K121" s="190">
        <v>2016</v>
      </c>
      <c r="L121" s="190" t="s">
        <v>228</v>
      </c>
    </row>
    <row r="122" spans="1:12" ht="17.25" customHeight="1" x14ac:dyDescent="0.2">
      <c r="A122" s="190">
        <v>810892</v>
      </c>
      <c r="B122" s="190" t="s">
        <v>1883</v>
      </c>
      <c r="C122" s="190" t="s">
        <v>298</v>
      </c>
      <c r="D122" s="190" t="s">
        <v>2216</v>
      </c>
      <c r="E122" s="190" t="s">
        <v>131</v>
      </c>
      <c r="F122" s="191">
        <v>35956</v>
      </c>
      <c r="G122" s="190" t="s">
        <v>681</v>
      </c>
      <c r="H122" s="190" t="s">
        <v>620</v>
      </c>
      <c r="I122" s="190" t="s">
        <v>891</v>
      </c>
    </row>
    <row r="123" spans="1:12" ht="17.25" customHeight="1" x14ac:dyDescent="0.2">
      <c r="A123" s="190">
        <v>810894</v>
      </c>
      <c r="B123" s="190" t="s">
        <v>1884</v>
      </c>
      <c r="C123" s="190" t="s">
        <v>63</v>
      </c>
      <c r="D123" s="190" t="s">
        <v>306</v>
      </c>
      <c r="E123" s="190" t="s">
        <v>132</v>
      </c>
      <c r="F123" s="191">
        <v>35541</v>
      </c>
      <c r="G123" s="190" t="s">
        <v>223</v>
      </c>
      <c r="H123" s="190" t="s">
        <v>620</v>
      </c>
      <c r="I123" s="190" t="s">
        <v>891</v>
      </c>
      <c r="J123" s="190" t="s">
        <v>1215</v>
      </c>
      <c r="K123" s="190">
        <v>2015</v>
      </c>
      <c r="L123" s="190" t="s">
        <v>223</v>
      </c>
    </row>
    <row r="124" spans="1:12" ht="17.25" customHeight="1" x14ac:dyDescent="0.2">
      <c r="A124" s="190">
        <v>810938</v>
      </c>
      <c r="B124" s="190" t="s">
        <v>1892</v>
      </c>
      <c r="C124" s="190" t="s">
        <v>61</v>
      </c>
      <c r="D124" s="190" t="s">
        <v>171</v>
      </c>
      <c r="E124" s="190" t="s">
        <v>131</v>
      </c>
      <c r="F124" s="191">
        <v>35486</v>
      </c>
      <c r="G124" s="190" t="s">
        <v>223</v>
      </c>
      <c r="H124" s="190" t="s">
        <v>620</v>
      </c>
      <c r="I124" s="190" t="s">
        <v>891</v>
      </c>
      <c r="J124" s="190" t="s">
        <v>1213</v>
      </c>
      <c r="K124" s="190">
        <v>2016</v>
      </c>
      <c r="L124" s="190" t="s">
        <v>228</v>
      </c>
    </row>
    <row r="125" spans="1:12" ht="17.25" customHeight="1" x14ac:dyDescent="0.2">
      <c r="A125" s="190">
        <v>810948</v>
      </c>
      <c r="B125" s="190" t="s">
        <v>1893</v>
      </c>
      <c r="C125" s="190" t="s">
        <v>350</v>
      </c>
      <c r="D125" s="190" t="s">
        <v>168</v>
      </c>
      <c r="E125" s="190" t="s">
        <v>132</v>
      </c>
      <c r="F125" s="191">
        <v>34700</v>
      </c>
      <c r="G125" s="190" t="s">
        <v>817</v>
      </c>
      <c r="H125" s="190" t="s">
        <v>620</v>
      </c>
      <c r="I125" s="190" t="s">
        <v>891</v>
      </c>
      <c r="J125" s="190" t="s">
        <v>238</v>
      </c>
      <c r="K125" s="190">
        <v>2012</v>
      </c>
      <c r="L125" s="190" t="s">
        <v>223</v>
      </c>
    </row>
    <row r="126" spans="1:12" ht="17.25" customHeight="1" x14ac:dyDescent="0.2">
      <c r="A126" s="190">
        <v>810954</v>
      </c>
      <c r="B126" s="190" t="s">
        <v>1897</v>
      </c>
      <c r="C126" s="190" t="s">
        <v>361</v>
      </c>
      <c r="D126" s="190" t="s">
        <v>675</v>
      </c>
      <c r="E126" s="190" t="s">
        <v>132</v>
      </c>
      <c r="F126" s="191">
        <v>35586</v>
      </c>
      <c r="G126" s="190" t="s">
        <v>224</v>
      </c>
      <c r="H126" s="190" t="s">
        <v>620</v>
      </c>
      <c r="I126" s="190" t="s">
        <v>891</v>
      </c>
      <c r="J126" s="190" t="s">
        <v>1215</v>
      </c>
      <c r="K126" s="190">
        <v>2015</v>
      </c>
      <c r="L126" s="190" t="s">
        <v>223</v>
      </c>
    </row>
    <row r="127" spans="1:12" ht="17.25" customHeight="1" x14ac:dyDescent="0.2">
      <c r="A127" s="190">
        <v>811037</v>
      </c>
      <c r="B127" s="190" t="s">
        <v>1902</v>
      </c>
      <c r="C127" s="190" t="s">
        <v>688</v>
      </c>
      <c r="D127" s="190" t="s">
        <v>185</v>
      </c>
      <c r="E127" s="190" t="s">
        <v>132</v>
      </c>
      <c r="F127" s="191">
        <v>29290</v>
      </c>
      <c r="G127" s="190" t="s">
        <v>223</v>
      </c>
      <c r="H127" s="190" t="s">
        <v>620</v>
      </c>
      <c r="I127" s="190" t="s">
        <v>891</v>
      </c>
      <c r="J127" s="190" t="s">
        <v>1213</v>
      </c>
      <c r="K127" s="190">
        <v>1998</v>
      </c>
      <c r="L127" s="190" t="s">
        <v>223</v>
      </c>
    </row>
    <row r="128" spans="1:12" ht="17.25" customHeight="1" x14ac:dyDescent="0.2">
      <c r="A128" s="190">
        <v>811151</v>
      </c>
      <c r="B128" s="190" t="s">
        <v>1914</v>
      </c>
      <c r="C128" s="190" t="s">
        <v>348</v>
      </c>
      <c r="D128" s="190" t="s">
        <v>203</v>
      </c>
      <c r="E128" s="190" t="s">
        <v>132</v>
      </c>
      <c r="F128" s="191">
        <v>34131</v>
      </c>
      <c r="G128" s="190" t="s">
        <v>663</v>
      </c>
      <c r="H128" s="190" t="s">
        <v>620</v>
      </c>
      <c r="I128" s="190" t="s">
        <v>891</v>
      </c>
      <c r="J128" s="190" t="s">
        <v>238</v>
      </c>
      <c r="K128" s="190">
        <v>2010</v>
      </c>
      <c r="L128" s="190" t="s">
        <v>223</v>
      </c>
    </row>
    <row r="129" spans="1:12" ht="17.25" customHeight="1" x14ac:dyDescent="0.2">
      <c r="A129" s="190">
        <v>811181</v>
      </c>
      <c r="B129" s="190" t="s">
        <v>1919</v>
      </c>
      <c r="C129" s="190" t="s">
        <v>118</v>
      </c>
      <c r="D129" s="190" t="s">
        <v>381</v>
      </c>
      <c r="E129" s="190" t="s">
        <v>132</v>
      </c>
      <c r="F129" s="191">
        <v>35808</v>
      </c>
      <c r="G129" s="190" t="s">
        <v>223</v>
      </c>
      <c r="H129" s="190" t="s">
        <v>620</v>
      </c>
      <c r="I129" s="190" t="s">
        <v>891</v>
      </c>
      <c r="J129" s="190" t="s">
        <v>1213</v>
      </c>
      <c r="K129" s="190">
        <v>2015</v>
      </c>
      <c r="L129" s="190" t="s">
        <v>223</v>
      </c>
    </row>
    <row r="130" spans="1:12" ht="17.25" customHeight="1" x14ac:dyDescent="0.2">
      <c r="A130" s="190">
        <v>811200</v>
      </c>
      <c r="B130" s="190" t="s">
        <v>1921</v>
      </c>
      <c r="C130" s="190" t="s">
        <v>2177</v>
      </c>
      <c r="D130" s="190" t="s">
        <v>1143</v>
      </c>
      <c r="E130" s="190" t="s">
        <v>132</v>
      </c>
      <c r="F130" s="191">
        <v>35545</v>
      </c>
      <c r="G130" s="190" t="s">
        <v>223</v>
      </c>
      <c r="H130" s="190" t="s">
        <v>620</v>
      </c>
      <c r="I130" s="190" t="s">
        <v>891</v>
      </c>
      <c r="J130" s="190" t="s">
        <v>238</v>
      </c>
      <c r="K130" s="190">
        <v>2016</v>
      </c>
      <c r="L130" s="190" t="s">
        <v>223</v>
      </c>
    </row>
    <row r="131" spans="1:12" ht="17.25" customHeight="1" x14ac:dyDescent="0.2">
      <c r="A131" s="190">
        <v>811435</v>
      </c>
      <c r="B131" s="190" t="s">
        <v>1934</v>
      </c>
      <c r="C131" s="190" t="s">
        <v>88</v>
      </c>
      <c r="D131" s="190" t="s">
        <v>503</v>
      </c>
      <c r="E131" s="190" t="s">
        <v>132</v>
      </c>
      <c r="F131" s="191">
        <v>33894</v>
      </c>
      <c r="G131" s="190" t="s">
        <v>223</v>
      </c>
      <c r="H131" s="190" t="s">
        <v>620</v>
      </c>
      <c r="I131" s="190" t="s">
        <v>891</v>
      </c>
      <c r="J131" s="190" t="s">
        <v>1213</v>
      </c>
      <c r="K131" s="190">
        <v>2011</v>
      </c>
      <c r="L131" s="190" t="s">
        <v>223</v>
      </c>
    </row>
    <row r="132" spans="1:12" ht="17.25" customHeight="1" x14ac:dyDescent="0.2">
      <c r="A132" s="190">
        <v>811455</v>
      </c>
      <c r="B132" s="190" t="s">
        <v>1937</v>
      </c>
      <c r="C132" s="190" t="s">
        <v>472</v>
      </c>
      <c r="D132" s="190" t="s">
        <v>189</v>
      </c>
      <c r="E132" s="190" t="s">
        <v>131</v>
      </c>
      <c r="F132" s="191">
        <v>35508</v>
      </c>
      <c r="G132" s="190" t="s">
        <v>223</v>
      </c>
      <c r="H132" s="190" t="s">
        <v>620</v>
      </c>
      <c r="I132" s="190" t="s">
        <v>891</v>
      </c>
      <c r="J132" s="190" t="s">
        <v>1213</v>
      </c>
      <c r="K132" s="190">
        <v>2016</v>
      </c>
      <c r="L132" s="190" t="s">
        <v>228</v>
      </c>
    </row>
    <row r="133" spans="1:12" ht="17.25" customHeight="1" x14ac:dyDescent="0.2">
      <c r="A133" s="190">
        <v>811465</v>
      </c>
      <c r="B133" s="190" t="s">
        <v>1938</v>
      </c>
      <c r="C133" s="190" t="s">
        <v>65</v>
      </c>
      <c r="D133" s="190" t="s">
        <v>289</v>
      </c>
      <c r="E133" s="190" t="s">
        <v>131</v>
      </c>
      <c r="F133" s="191">
        <v>35796</v>
      </c>
      <c r="G133" s="190" t="s">
        <v>223</v>
      </c>
      <c r="H133" s="190" t="s">
        <v>620</v>
      </c>
      <c r="I133" s="190" t="s">
        <v>891</v>
      </c>
      <c r="J133" s="190" t="s">
        <v>1215</v>
      </c>
      <c r="K133" s="190">
        <v>2016</v>
      </c>
      <c r="L133" s="190" t="s">
        <v>223</v>
      </c>
    </row>
    <row r="134" spans="1:12" ht="17.25" customHeight="1" x14ac:dyDescent="0.2">
      <c r="A134" s="190">
        <v>811620</v>
      </c>
      <c r="B134" s="190" t="s">
        <v>1947</v>
      </c>
      <c r="C134" s="190" t="s">
        <v>323</v>
      </c>
      <c r="D134" s="190" t="s">
        <v>290</v>
      </c>
      <c r="E134" s="190" t="s">
        <v>131</v>
      </c>
      <c r="F134" s="191">
        <v>36161</v>
      </c>
      <c r="G134" s="190" t="s">
        <v>672</v>
      </c>
      <c r="H134" s="190" t="s">
        <v>621</v>
      </c>
      <c r="I134" s="190" t="s">
        <v>891</v>
      </c>
      <c r="J134" s="190" t="s">
        <v>1214</v>
      </c>
      <c r="K134" s="190">
        <v>2016</v>
      </c>
      <c r="L134" s="190" t="s">
        <v>223</v>
      </c>
    </row>
    <row r="135" spans="1:12" ht="17.25" customHeight="1" x14ac:dyDescent="0.2">
      <c r="A135" s="190">
        <v>811671</v>
      </c>
      <c r="B135" s="190" t="s">
        <v>1952</v>
      </c>
      <c r="C135" s="190" t="s">
        <v>343</v>
      </c>
      <c r="D135" s="190" t="s">
        <v>183</v>
      </c>
      <c r="E135" s="190" t="s">
        <v>132</v>
      </c>
      <c r="F135" s="191">
        <v>28320</v>
      </c>
      <c r="G135" s="190" t="s">
        <v>223</v>
      </c>
      <c r="H135" s="190" t="s">
        <v>620</v>
      </c>
      <c r="I135" s="190" t="s">
        <v>891</v>
      </c>
      <c r="J135" s="190" t="s">
        <v>1215</v>
      </c>
      <c r="K135" s="190">
        <v>1995</v>
      </c>
      <c r="L135" s="190" t="s">
        <v>223</v>
      </c>
    </row>
    <row r="136" spans="1:12" ht="17.25" customHeight="1" x14ac:dyDescent="0.2">
      <c r="A136" s="190">
        <v>811696</v>
      </c>
      <c r="B136" s="190" t="s">
        <v>1958</v>
      </c>
      <c r="C136" s="190" t="s">
        <v>63</v>
      </c>
      <c r="D136" s="190" t="s">
        <v>409</v>
      </c>
      <c r="E136" s="190" t="s">
        <v>132</v>
      </c>
      <c r="F136" s="191">
        <v>35336</v>
      </c>
      <c r="G136" s="190" t="s">
        <v>702</v>
      </c>
      <c r="H136" s="190" t="s">
        <v>620</v>
      </c>
      <c r="I136" s="190" t="s">
        <v>891</v>
      </c>
      <c r="J136" s="190" t="s">
        <v>238</v>
      </c>
      <c r="K136" s="190">
        <v>2014</v>
      </c>
      <c r="L136" s="190" t="s">
        <v>228</v>
      </c>
    </row>
    <row r="137" spans="1:12" ht="17.25" customHeight="1" x14ac:dyDescent="0.2">
      <c r="A137" s="190">
        <v>811765</v>
      </c>
      <c r="B137" s="190" t="s">
        <v>1963</v>
      </c>
      <c r="C137" s="190" t="s">
        <v>2181</v>
      </c>
      <c r="D137" s="190" t="s">
        <v>2182</v>
      </c>
      <c r="E137" s="190" t="s">
        <v>132</v>
      </c>
      <c r="F137" s="191">
        <v>32874</v>
      </c>
      <c r="G137" s="190" t="s">
        <v>223</v>
      </c>
      <c r="H137" s="190" t="s">
        <v>620</v>
      </c>
      <c r="I137" s="190" t="s">
        <v>891</v>
      </c>
      <c r="J137" s="190" t="s">
        <v>1215</v>
      </c>
      <c r="K137" s="190">
        <v>2008</v>
      </c>
      <c r="L137" s="190" t="s">
        <v>223</v>
      </c>
    </row>
    <row r="138" spans="1:12" ht="17.25" customHeight="1" x14ac:dyDescent="0.2">
      <c r="A138" s="190">
        <v>811823</v>
      </c>
      <c r="B138" s="190" t="s">
        <v>1971</v>
      </c>
      <c r="C138" s="190" t="s">
        <v>2071</v>
      </c>
      <c r="D138" s="190" t="s">
        <v>2072</v>
      </c>
      <c r="E138" s="190" t="s">
        <v>132</v>
      </c>
      <c r="F138" s="191">
        <v>35224</v>
      </c>
      <c r="G138" s="190" t="s">
        <v>638</v>
      </c>
      <c r="H138" s="190" t="s">
        <v>620</v>
      </c>
      <c r="I138" s="190" t="s">
        <v>891</v>
      </c>
      <c r="J138" s="190" t="s">
        <v>1215</v>
      </c>
      <c r="K138" s="190">
        <v>2017</v>
      </c>
      <c r="L138" s="190" t="s">
        <v>228</v>
      </c>
    </row>
    <row r="139" spans="1:12" ht="17.25" customHeight="1" x14ac:dyDescent="0.2">
      <c r="A139" s="190">
        <v>811837</v>
      </c>
      <c r="B139" s="190" t="s">
        <v>1974</v>
      </c>
      <c r="C139" s="190" t="s">
        <v>84</v>
      </c>
      <c r="D139" s="190" t="s">
        <v>2114</v>
      </c>
      <c r="E139" s="190" t="s">
        <v>132</v>
      </c>
      <c r="F139" s="191">
        <v>32769</v>
      </c>
      <c r="G139" s="190" t="s">
        <v>228</v>
      </c>
      <c r="H139" s="190" t="s">
        <v>620</v>
      </c>
      <c r="I139" s="190" t="s">
        <v>891</v>
      </c>
      <c r="J139" s="190" t="s">
        <v>238</v>
      </c>
      <c r="K139" s="190">
        <v>2010</v>
      </c>
      <c r="L139" s="190" t="s">
        <v>228</v>
      </c>
    </row>
    <row r="140" spans="1:12" ht="17.25" customHeight="1" x14ac:dyDescent="0.2">
      <c r="A140" s="190">
        <v>811980</v>
      </c>
      <c r="B140" s="190" t="s">
        <v>894</v>
      </c>
      <c r="C140" s="190" t="s">
        <v>378</v>
      </c>
      <c r="D140" s="190" t="s">
        <v>412</v>
      </c>
      <c r="E140" s="190" t="s">
        <v>132</v>
      </c>
      <c r="F140" s="191">
        <v>33611</v>
      </c>
      <c r="G140" s="190" t="s">
        <v>223</v>
      </c>
      <c r="H140" s="190" t="s">
        <v>620</v>
      </c>
      <c r="I140" s="190" t="s">
        <v>891</v>
      </c>
      <c r="J140" s="190" t="s">
        <v>1215</v>
      </c>
      <c r="K140" s="190">
        <v>2010</v>
      </c>
      <c r="L140" s="190" t="s">
        <v>225</v>
      </c>
    </row>
    <row r="141" spans="1:12" ht="17.25" customHeight="1" x14ac:dyDescent="0.2">
      <c r="A141" s="190">
        <v>811998</v>
      </c>
      <c r="B141" s="190" t="s">
        <v>895</v>
      </c>
      <c r="C141" s="190" t="s">
        <v>366</v>
      </c>
      <c r="D141" s="190" t="s">
        <v>1050</v>
      </c>
      <c r="E141" s="190" t="s">
        <v>131</v>
      </c>
      <c r="F141" s="191">
        <v>36385</v>
      </c>
      <c r="G141" s="190" t="s">
        <v>1051</v>
      </c>
      <c r="H141" s="190" t="s">
        <v>620</v>
      </c>
      <c r="I141" s="190" t="s">
        <v>891</v>
      </c>
      <c r="J141" s="190" t="s">
        <v>238</v>
      </c>
      <c r="K141" s="190">
        <v>2017</v>
      </c>
      <c r="L141" s="190" t="s">
        <v>234</v>
      </c>
    </row>
    <row r="142" spans="1:12" ht="17.25" customHeight="1" x14ac:dyDescent="0.2">
      <c r="A142" s="190">
        <v>812011</v>
      </c>
      <c r="B142" s="190" t="s">
        <v>804</v>
      </c>
      <c r="C142" s="190" t="s">
        <v>116</v>
      </c>
      <c r="D142" s="190" t="s">
        <v>199</v>
      </c>
      <c r="E142" s="190" t="s">
        <v>131</v>
      </c>
      <c r="F142" s="191">
        <v>36448</v>
      </c>
      <c r="G142" s="190" t="s">
        <v>1052</v>
      </c>
      <c r="H142" s="190" t="s">
        <v>620</v>
      </c>
      <c r="I142" s="190" t="s">
        <v>891</v>
      </c>
      <c r="J142" s="190" t="s">
        <v>238</v>
      </c>
      <c r="K142" s="190">
        <v>2017</v>
      </c>
      <c r="L142" s="190" t="s">
        <v>223</v>
      </c>
    </row>
    <row r="143" spans="1:12" ht="17.25" customHeight="1" x14ac:dyDescent="0.2">
      <c r="A143" s="190">
        <v>812078</v>
      </c>
      <c r="B143" s="190" t="s">
        <v>897</v>
      </c>
      <c r="C143" s="190" t="s">
        <v>286</v>
      </c>
      <c r="D143" s="190" t="s">
        <v>377</v>
      </c>
      <c r="E143" s="190" t="s">
        <v>132</v>
      </c>
      <c r="F143" s="191">
        <v>35796</v>
      </c>
      <c r="G143" s="190" t="s">
        <v>799</v>
      </c>
      <c r="H143" s="190" t="s">
        <v>620</v>
      </c>
      <c r="I143" s="190" t="s">
        <v>891</v>
      </c>
      <c r="J143" s="190" t="s">
        <v>238</v>
      </c>
      <c r="K143" s="190">
        <v>2015</v>
      </c>
      <c r="L143" s="190" t="s">
        <v>228</v>
      </c>
    </row>
    <row r="144" spans="1:12" ht="17.25" customHeight="1" x14ac:dyDescent="0.2">
      <c r="A144" s="190">
        <v>812079</v>
      </c>
      <c r="B144" s="190" t="s">
        <v>898</v>
      </c>
      <c r="C144" s="190" t="s">
        <v>63</v>
      </c>
      <c r="D144" s="190" t="s">
        <v>212</v>
      </c>
      <c r="E144" s="190" t="s">
        <v>132</v>
      </c>
      <c r="F144" s="191">
        <v>34257</v>
      </c>
      <c r="G144" s="190" t="s">
        <v>680</v>
      </c>
      <c r="H144" s="190" t="s">
        <v>620</v>
      </c>
      <c r="I144" s="190" t="s">
        <v>891</v>
      </c>
      <c r="J144" s="190" t="s">
        <v>238</v>
      </c>
      <c r="K144" s="190">
        <v>2012</v>
      </c>
      <c r="L144" s="190" t="s">
        <v>228</v>
      </c>
    </row>
    <row r="145" spans="1:12" ht="17.25" customHeight="1" x14ac:dyDescent="0.2">
      <c r="A145" s="190">
        <v>812082</v>
      </c>
      <c r="B145" s="190" t="s">
        <v>900</v>
      </c>
      <c r="C145" s="190" t="s">
        <v>361</v>
      </c>
      <c r="D145" s="190" t="s">
        <v>345</v>
      </c>
      <c r="E145" s="190" t="s">
        <v>132</v>
      </c>
      <c r="F145" s="191">
        <v>32849</v>
      </c>
      <c r="G145" s="190" t="s">
        <v>223</v>
      </c>
      <c r="H145" s="190" t="s">
        <v>620</v>
      </c>
      <c r="I145" s="190" t="s">
        <v>891</v>
      </c>
      <c r="J145" s="190" t="s">
        <v>1215</v>
      </c>
      <c r="K145" s="190">
        <v>2008</v>
      </c>
      <c r="L145" s="190" t="s">
        <v>228</v>
      </c>
    </row>
    <row r="146" spans="1:12" ht="17.25" customHeight="1" x14ac:dyDescent="0.2">
      <c r="A146" s="190">
        <v>812085</v>
      </c>
      <c r="B146" s="190" t="s">
        <v>901</v>
      </c>
      <c r="C146" s="190" t="s">
        <v>251</v>
      </c>
      <c r="D146" s="190" t="s">
        <v>1056</v>
      </c>
      <c r="E146" s="190" t="s">
        <v>132</v>
      </c>
      <c r="F146" s="191">
        <v>34669</v>
      </c>
      <c r="G146" s="190" t="s">
        <v>668</v>
      </c>
      <c r="H146" s="190" t="s">
        <v>620</v>
      </c>
      <c r="I146" s="190" t="s">
        <v>891</v>
      </c>
      <c r="J146" s="190" t="s">
        <v>1213</v>
      </c>
      <c r="K146" s="190">
        <v>2012</v>
      </c>
      <c r="L146" s="190" t="s">
        <v>228</v>
      </c>
    </row>
    <row r="147" spans="1:12" ht="17.25" customHeight="1" x14ac:dyDescent="0.2">
      <c r="A147" s="190">
        <v>812101</v>
      </c>
      <c r="B147" s="190" t="s">
        <v>902</v>
      </c>
      <c r="C147" s="190" t="s">
        <v>454</v>
      </c>
      <c r="D147" s="190" t="s">
        <v>156</v>
      </c>
      <c r="E147" s="190" t="s">
        <v>132</v>
      </c>
      <c r="F147" s="191">
        <v>31787</v>
      </c>
      <c r="G147" s="190" t="s">
        <v>223</v>
      </c>
      <c r="H147" s="190" t="s">
        <v>620</v>
      </c>
      <c r="I147" s="190" t="s">
        <v>891</v>
      </c>
      <c r="J147" s="190" t="s">
        <v>1215</v>
      </c>
      <c r="K147" s="190">
        <v>2006</v>
      </c>
      <c r="L147" s="190" t="s">
        <v>223</v>
      </c>
    </row>
    <row r="148" spans="1:12" ht="17.25" customHeight="1" x14ac:dyDescent="0.2">
      <c r="A148" s="190">
        <v>812113</v>
      </c>
      <c r="B148" s="190" t="s">
        <v>903</v>
      </c>
      <c r="C148" s="190" t="s">
        <v>90</v>
      </c>
      <c r="D148" s="190" t="s">
        <v>288</v>
      </c>
      <c r="E148" s="190" t="s">
        <v>132</v>
      </c>
      <c r="F148" s="191">
        <v>35940</v>
      </c>
      <c r="G148" s="190" t="s">
        <v>223</v>
      </c>
      <c r="H148" s="190" t="s">
        <v>620</v>
      </c>
      <c r="I148" s="190" t="s">
        <v>891</v>
      </c>
      <c r="J148" s="190" t="s">
        <v>238</v>
      </c>
      <c r="K148" s="190">
        <v>2016</v>
      </c>
      <c r="L148" s="190" t="s">
        <v>228</v>
      </c>
    </row>
    <row r="149" spans="1:12" ht="17.25" customHeight="1" x14ac:dyDescent="0.2">
      <c r="A149" s="190">
        <v>812126</v>
      </c>
      <c r="B149" s="190" t="s">
        <v>905</v>
      </c>
      <c r="C149" s="190" t="s">
        <v>65</v>
      </c>
      <c r="D149" s="190" t="s">
        <v>474</v>
      </c>
      <c r="E149" s="190" t="s">
        <v>132</v>
      </c>
      <c r="F149" s="191">
        <v>36530</v>
      </c>
      <c r="G149" s="190" t="s">
        <v>803</v>
      </c>
      <c r="H149" s="190" t="s">
        <v>620</v>
      </c>
      <c r="I149" s="190" t="s">
        <v>891</v>
      </c>
      <c r="J149" s="190" t="s">
        <v>1215</v>
      </c>
      <c r="K149" s="190">
        <v>2017</v>
      </c>
      <c r="L149" s="190" t="s">
        <v>228</v>
      </c>
    </row>
    <row r="150" spans="1:12" ht="17.25" customHeight="1" x14ac:dyDescent="0.2">
      <c r="A150" s="190">
        <v>812147</v>
      </c>
      <c r="B150" s="190" t="s">
        <v>909</v>
      </c>
      <c r="C150" s="190" t="s">
        <v>59</v>
      </c>
      <c r="D150" s="190" t="s">
        <v>1061</v>
      </c>
      <c r="E150" s="190" t="s">
        <v>131</v>
      </c>
      <c r="F150" s="191">
        <v>36287</v>
      </c>
      <c r="G150" s="190" t="s">
        <v>223</v>
      </c>
      <c r="H150" s="190" t="s">
        <v>620</v>
      </c>
      <c r="I150" s="190" t="s">
        <v>891</v>
      </c>
      <c r="J150" s="190" t="s">
        <v>238</v>
      </c>
      <c r="K150" s="190">
        <v>2017</v>
      </c>
      <c r="L150" s="190" t="s">
        <v>228</v>
      </c>
    </row>
    <row r="151" spans="1:12" ht="17.25" customHeight="1" x14ac:dyDescent="0.2">
      <c r="A151" s="190">
        <v>812148</v>
      </c>
      <c r="B151" s="190" t="s">
        <v>910</v>
      </c>
      <c r="C151" s="190" t="s">
        <v>314</v>
      </c>
      <c r="D151" s="190" t="s">
        <v>447</v>
      </c>
      <c r="E151" s="190" t="s">
        <v>131</v>
      </c>
      <c r="F151" s="191">
        <v>31458</v>
      </c>
      <c r="G151" s="190" t="s">
        <v>223</v>
      </c>
      <c r="H151" s="190" t="s">
        <v>620</v>
      </c>
      <c r="I151" s="190" t="s">
        <v>891</v>
      </c>
      <c r="J151" s="190" t="s">
        <v>1215</v>
      </c>
      <c r="K151" s="190">
        <v>2002</v>
      </c>
      <c r="L151" s="190" t="s">
        <v>223</v>
      </c>
    </row>
    <row r="152" spans="1:12" ht="17.25" customHeight="1" x14ac:dyDescent="0.2">
      <c r="A152" s="190">
        <v>812155</v>
      </c>
      <c r="B152" s="190" t="s">
        <v>911</v>
      </c>
      <c r="C152" s="190" t="s">
        <v>498</v>
      </c>
      <c r="D152" s="190" t="s">
        <v>687</v>
      </c>
      <c r="E152" s="190" t="s">
        <v>132</v>
      </c>
      <c r="F152" s="191">
        <v>36216</v>
      </c>
      <c r="G152" s="190" t="s">
        <v>223</v>
      </c>
      <c r="H152" s="190" t="s">
        <v>620</v>
      </c>
      <c r="I152" s="190" t="s">
        <v>891</v>
      </c>
      <c r="J152" s="190" t="s">
        <v>238</v>
      </c>
      <c r="K152" s="190">
        <v>2017</v>
      </c>
      <c r="L152" s="190" t="s">
        <v>223</v>
      </c>
    </row>
    <row r="153" spans="1:12" ht="17.25" customHeight="1" x14ac:dyDescent="0.2">
      <c r="A153" s="190">
        <v>812170</v>
      </c>
      <c r="B153" s="190" t="s">
        <v>912</v>
      </c>
      <c r="C153" s="190" t="s">
        <v>63</v>
      </c>
      <c r="D153" s="190" t="s">
        <v>179</v>
      </c>
      <c r="E153" s="190" t="s">
        <v>132</v>
      </c>
      <c r="F153" s="191">
        <v>32143</v>
      </c>
      <c r="G153" s="190" t="s">
        <v>684</v>
      </c>
      <c r="H153" s="190" t="s">
        <v>620</v>
      </c>
      <c r="I153" s="190" t="s">
        <v>891</v>
      </c>
      <c r="J153" s="190" t="s">
        <v>238</v>
      </c>
      <c r="K153" s="190">
        <v>2006</v>
      </c>
      <c r="L153" s="190" t="s">
        <v>223</v>
      </c>
    </row>
    <row r="154" spans="1:12" ht="17.25" customHeight="1" x14ac:dyDescent="0.2">
      <c r="A154" s="190">
        <v>812209</v>
      </c>
      <c r="B154" s="190" t="s">
        <v>916</v>
      </c>
      <c r="C154" s="190" t="s">
        <v>361</v>
      </c>
      <c r="D154" s="190" t="s">
        <v>211</v>
      </c>
      <c r="E154" s="190" t="s">
        <v>131</v>
      </c>
      <c r="F154" s="191">
        <v>36133</v>
      </c>
      <c r="G154" s="190" t="s">
        <v>223</v>
      </c>
      <c r="H154" s="190" t="s">
        <v>620</v>
      </c>
      <c r="I154" s="190" t="s">
        <v>891</v>
      </c>
      <c r="J154" s="190" t="s">
        <v>238</v>
      </c>
      <c r="K154" s="190">
        <v>2017</v>
      </c>
      <c r="L154" s="190" t="s">
        <v>223</v>
      </c>
    </row>
    <row r="155" spans="1:12" ht="17.25" customHeight="1" x14ac:dyDescent="0.2">
      <c r="A155" s="190">
        <v>812260</v>
      </c>
      <c r="B155" s="190" t="s">
        <v>923</v>
      </c>
      <c r="C155" s="190" t="s">
        <v>72</v>
      </c>
      <c r="D155" s="190" t="s">
        <v>299</v>
      </c>
      <c r="E155" s="190" t="s">
        <v>132</v>
      </c>
      <c r="F155" s="191">
        <v>35576</v>
      </c>
      <c r="G155" s="190" t="s">
        <v>223</v>
      </c>
      <c r="H155" s="190" t="s">
        <v>620</v>
      </c>
      <c r="I155" s="190" t="s">
        <v>891</v>
      </c>
      <c r="J155" s="190" t="s">
        <v>1215</v>
      </c>
      <c r="K155" s="190">
        <v>2015</v>
      </c>
      <c r="L155" s="190" t="s">
        <v>228</v>
      </c>
    </row>
    <row r="156" spans="1:12" ht="17.25" customHeight="1" x14ac:dyDescent="0.2">
      <c r="A156" s="190">
        <v>812261</v>
      </c>
      <c r="B156" s="190" t="s">
        <v>924</v>
      </c>
      <c r="C156" s="190" t="s">
        <v>88</v>
      </c>
      <c r="D156" s="190" t="s">
        <v>409</v>
      </c>
      <c r="E156" s="190" t="s">
        <v>132</v>
      </c>
      <c r="F156" s="191">
        <v>35065</v>
      </c>
      <c r="G156" s="190" t="s">
        <v>1076</v>
      </c>
      <c r="H156" s="190" t="s">
        <v>620</v>
      </c>
      <c r="I156" s="190" t="s">
        <v>891</v>
      </c>
      <c r="J156" s="190" t="s">
        <v>641</v>
      </c>
      <c r="K156" s="190">
        <v>2017</v>
      </c>
      <c r="L156" s="190" t="s">
        <v>223</v>
      </c>
    </row>
    <row r="157" spans="1:12" ht="17.25" customHeight="1" x14ac:dyDescent="0.2">
      <c r="A157" s="190">
        <v>812328</v>
      </c>
      <c r="B157" s="190" t="s">
        <v>929</v>
      </c>
      <c r="C157" s="190" t="s">
        <v>88</v>
      </c>
      <c r="D157" s="190" t="s">
        <v>209</v>
      </c>
      <c r="E157" s="190" t="s">
        <v>132</v>
      </c>
      <c r="F157" s="191">
        <v>28672</v>
      </c>
      <c r="G157" s="190" t="s">
        <v>223</v>
      </c>
      <c r="H157" s="190" t="s">
        <v>620</v>
      </c>
      <c r="I157" s="190" t="s">
        <v>891</v>
      </c>
      <c r="J157" s="190" t="s">
        <v>1213</v>
      </c>
      <c r="K157" s="190">
        <v>1997</v>
      </c>
      <c r="L157" s="190" t="s">
        <v>223</v>
      </c>
    </row>
    <row r="158" spans="1:12" ht="17.25" customHeight="1" x14ac:dyDescent="0.2">
      <c r="A158" s="190">
        <v>812338</v>
      </c>
      <c r="B158" s="190" t="s">
        <v>930</v>
      </c>
      <c r="C158" s="190" t="s">
        <v>664</v>
      </c>
      <c r="D158" s="190" t="s">
        <v>290</v>
      </c>
      <c r="E158" s="190" t="s">
        <v>132</v>
      </c>
      <c r="F158" s="191">
        <v>35559</v>
      </c>
      <c r="G158" s="190" t="s">
        <v>1084</v>
      </c>
      <c r="H158" s="190" t="s">
        <v>620</v>
      </c>
      <c r="I158" s="190" t="s">
        <v>891</v>
      </c>
      <c r="J158" s="190" t="s">
        <v>238</v>
      </c>
      <c r="K158" s="190">
        <v>2015</v>
      </c>
      <c r="L158" s="190" t="s">
        <v>233</v>
      </c>
    </row>
    <row r="159" spans="1:12" ht="17.25" customHeight="1" x14ac:dyDescent="0.2">
      <c r="A159" s="190">
        <v>812369</v>
      </c>
      <c r="B159" s="190" t="s">
        <v>933</v>
      </c>
      <c r="C159" s="190" t="s">
        <v>741</v>
      </c>
      <c r="D159" s="190" t="s">
        <v>114</v>
      </c>
      <c r="E159" s="190" t="s">
        <v>132</v>
      </c>
      <c r="F159" s="191">
        <v>35560</v>
      </c>
      <c r="G159" s="190" t="s">
        <v>652</v>
      </c>
      <c r="H159" s="190" t="s">
        <v>620</v>
      </c>
      <c r="I159" s="190" t="s">
        <v>891</v>
      </c>
      <c r="J159" s="190" t="s">
        <v>238</v>
      </c>
      <c r="K159" s="190">
        <v>2015</v>
      </c>
      <c r="L159" s="190" t="s">
        <v>233</v>
      </c>
    </row>
    <row r="160" spans="1:12" ht="17.25" customHeight="1" x14ac:dyDescent="0.2">
      <c r="A160" s="190">
        <v>812383</v>
      </c>
      <c r="B160" s="190" t="s">
        <v>934</v>
      </c>
      <c r="C160" s="190" t="s">
        <v>80</v>
      </c>
      <c r="D160" s="190" t="s">
        <v>1091</v>
      </c>
      <c r="E160" s="190" t="s">
        <v>131</v>
      </c>
      <c r="F160" s="191">
        <v>32422</v>
      </c>
      <c r="G160" s="190" t="s">
        <v>735</v>
      </c>
      <c r="H160" s="190" t="s">
        <v>620</v>
      </c>
      <c r="I160" s="190" t="s">
        <v>891</v>
      </c>
      <c r="J160" s="190" t="s">
        <v>1215</v>
      </c>
      <c r="K160" s="190">
        <v>2006</v>
      </c>
      <c r="L160" s="190" t="s">
        <v>226</v>
      </c>
    </row>
    <row r="161" spans="1:12" ht="17.25" customHeight="1" x14ac:dyDescent="0.2">
      <c r="A161" s="190">
        <v>812410</v>
      </c>
      <c r="B161" s="190" t="s">
        <v>937</v>
      </c>
      <c r="C161" s="190" t="s">
        <v>81</v>
      </c>
      <c r="D161" s="190" t="s">
        <v>152</v>
      </c>
      <c r="E161" s="190" t="s">
        <v>132</v>
      </c>
      <c r="F161" s="191">
        <v>33885</v>
      </c>
      <c r="G161" s="190" t="s">
        <v>223</v>
      </c>
      <c r="H161" s="190" t="s">
        <v>621</v>
      </c>
      <c r="I161" s="190" t="s">
        <v>891</v>
      </c>
      <c r="J161" s="190" t="s">
        <v>1213</v>
      </c>
      <c r="K161" s="190">
        <v>2007</v>
      </c>
      <c r="L161" s="190" t="s">
        <v>223</v>
      </c>
    </row>
    <row r="162" spans="1:12" ht="17.25" customHeight="1" x14ac:dyDescent="0.2">
      <c r="A162" s="190">
        <v>812431</v>
      </c>
      <c r="B162" s="190" t="s">
        <v>940</v>
      </c>
      <c r="C162" s="190" t="s">
        <v>88</v>
      </c>
      <c r="D162" s="190" t="s">
        <v>295</v>
      </c>
      <c r="E162" s="190" t="s">
        <v>132</v>
      </c>
      <c r="F162" s="191">
        <v>36354</v>
      </c>
      <c r="G162" s="190" t="s">
        <v>223</v>
      </c>
      <c r="H162" s="190" t="s">
        <v>621</v>
      </c>
      <c r="I162" s="190" t="s">
        <v>891</v>
      </c>
      <c r="J162" s="190" t="s">
        <v>1215</v>
      </c>
      <c r="K162" s="190">
        <v>2017</v>
      </c>
      <c r="L162" s="190" t="s">
        <v>223</v>
      </c>
    </row>
    <row r="163" spans="1:12" ht="17.25" customHeight="1" x14ac:dyDescent="0.2">
      <c r="A163" s="190">
        <v>812462</v>
      </c>
      <c r="B163" s="190" t="s">
        <v>944</v>
      </c>
      <c r="C163" s="190" t="s">
        <v>80</v>
      </c>
      <c r="D163" s="190" t="s">
        <v>196</v>
      </c>
      <c r="E163" s="190" t="s">
        <v>132</v>
      </c>
      <c r="F163" s="191">
        <v>35253</v>
      </c>
      <c r="G163" s="190" t="s">
        <v>223</v>
      </c>
      <c r="H163" s="190" t="s">
        <v>620</v>
      </c>
      <c r="I163" s="190" t="s">
        <v>891</v>
      </c>
      <c r="J163" s="190" t="s">
        <v>1215</v>
      </c>
      <c r="K163" s="190">
        <v>2015</v>
      </c>
      <c r="L163" s="190" t="s">
        <v>223</v>
      </c>
    </row>
    <row r="164" spans="1:12" ht="17.25" customHeight="1" x14ac:dyDescent="0.2">
      <c r="A164" s="190">
        <v>812465</v>
      </c>
      <c r="B164" s="190" t="s">
        <v>945</v>
      </c>
      <c r="C164" s="190" t="s">
        <v>750</v>
      </c>
      <c r="D164" s="190" t="s">
        <v>152</v>
      </c>
      <c r="E164" s="190" t="s">
        <v>132</v>
      </c>
      <c r="F164" s="191">
        <v>30698</v>
      </c>
      <c r="G164" s="190" t="s">
        <v>229</v>
      </c>
      <c r="H164" s="190" t="s">
        <v>620</v>
      </c>
      <c r="I164" s="190" t="s">
        <v>891</v>
      </c>
      <c r="J164" s="190" t="s">
        <v>1215</v>
      </c>
      <c r="K164" s="190">
        <v>2012</v>
      </c>
      <c r="L164" s="190" t="s">
        <v>223</v>
      </c>
    </row>
    <row r="165" spans="1:12" ht="17.25" customHeight="1" x14ac:dyDescent="0.2">
      <c r="A165" s="190">
        <v>812472</v>
      </c>
      <c r="B165" s="190" t="s">
        <v>947</v>
      </c>
      <c r="C165" s="190" t="s">
        <v>78</v>
      </c>
      <c r="D165" s="190" t="s">
        <v>293</v>
      </c>
      <c r="E165" s="190" t="s">
        <v>132</v>
      </c>
      <c r="F165" s="191">
        <v>32070</v>
      </c>
      <c r="G165" s="190" t="s">
        <v>223</v>
      </c>
      <c r="H165" s="190" t="s">
        <v>620</v>
      </c>
      <c r="I165" s="190" t="s">
        <v>891</v>
      </c>
      <c r="J165" s="190" t="s">
        <v>238</v>
      </c>
      <c r="K165" s="190">
        <v>2006</v>
      </c>
      <c r="L165" s="190" t="s">
        <v>223</v>
      </c>
    </row>
    <row r="166" spans="1:12" ht="17.25" customHeight="1" x14ac:dyDescent="0.2">
      <c r="A166" s="190">
        <v>812481</v>
      </c>
      <c r="B166" s="190" t="s">
        <v>948</v>
      </c>
      <c r="C166" s="190" t="s">
        <v>94</v>
      </c>
      <c r="D166" s="190" t="s">
        <v>172</v>
      </c>
      <c r="E166" s="190" t="s">
        <v>132</v>
      </c>
      <c r="F166" s="191">
        <v>34132</v>
      </c>
      <c r="G166" s="190" t="s">
        <v>223</v>
      </c>
      <c r="H166" s="190" t="s">
        <v>620</v>
      </c>
      <c r="I166" s="190" t="s">
        <v>891</v>
      </c>
      <c r="J166" s="190" t="s">
        <v>1215</v>
      </c>
      <c r="K166" s="190">
        <v>2015</v>
      </c>
      <c r="L166" s="190" t="s">
        <v>1216</v>
      </c>
    </row>
    <row r="167" spans="1:12" ht="17.25" customHeight="1" x14ac:dyDescent="0.2">
      <c r="A167" s="190">
        <v>812521</v>
      </c>
      <c r="B167" s="190" t="s">
        <v>950</v>
      </c>
      <c r="C167" s="190" t="s">
        <v>1104</v>
      </c>
      <c r="D167" s="190" t="s">
        <v>295</v>
      </c>
      <c r="E167" s="190" t="s">
        <v>132</v>
      </c>
      <c r="F167" s="191">
        <v>33821</v>
      </c>
      <c r="G167" s="190" t="s">
        <v>223</v>
      </c>
      <c r="H167" s="190" t="s">
        <v>620</v>
      </c>
      <c r="I167" s="190" t="s">
        <v>891</v>
      </c>
    </row>
    <row r="168" spans="1:12" ht="17.25" customHeight="1" x14ac:dyDescent="0.2">
      <c r="A168" s="190">
        <v>812524</v>
      </c>
      <c r="B168" s="190" t="s">
        <v>951</v>
      </c>
      <c r="C168" s="190" t="s">
        <v>370</v>
      </c>
      <c r="D168" s="190" t="s">
        <v>190</v>
      </c>
      <c r="E168" s="190" t="s">
        <v>132</v>
      </c>
      <c r="F168" s="191">
        <v>35192</v>
      </c>
      <c r="G168" s="190" t="s">
        <v>695</v>
      </c>
      <c r="H168" s="190" t="s">
        <v>620</v>
      </c>
      <c r="I168" s="190" t="s">
        <v>891</v>
      </c>
      <c r="J168" s="190" t="s">
        <v>238</v>
      </c>
      <c r="K168" s="190">
        <v>2014</v>
      </c>
      <c r="L168" s="190" t="s">
        <v>223</v>
      </c>
    </row>
    <row r="169" spans="1:12" ht="17.25" customHeight="1" x14ac:dyDescent="0.2">
      <c r="A169" s="190">
        <v>812562</v>
      </c>
      <c r="B169" s="190" t="s">
        <v>955</v>
      </c>
      <c r="C169" s="190" t="s">
        <v>1109</v>
      </c>
      <c r="D169" s="190" t="s">
        <v>190</v>
      </c>
      <c r="E169" s="190" t="s">
        <v>132</v>
      </c>
      <c r="F169" s="191">
        <v>32782</v>
      </c>
      <c r="G169" s="190" t="s">
        <v>223</v>
      </c>
      <c r="H169" s="190" t="s">
        <v>620</v>
      </c>
      <c r="I169" s="190" t="s">
        <v>891</v>
      </c>
      <c r="J169" s="190" t="s">
        <v>238</v>
      </c>
      <c r="K169" s="190">
        <v>2007</v>
      </c>
      <c r="L169" s="190" t="s">
        <v>228</v>
      </c>
    </row>
    <row r="170" spans="1:12" ht="17.25" customHeight="1" x14ac:dyDescent="0.2">
      <c r="A170" s="190">
        <v>812574</v>
      </c>
      <c r="B170" s="190" t="s">
        <v>956</v>
      </c>
      <c r="C170" s="190" t="s">
        <v>79</v>
      </c>
      <c r="D170" s="190" t="s">
        <v>167</v>
      </c>
      <c r="E170" s="190" t="s">
        <v>132</v>
      </c>
      <c r="F170" s="191">
        <v>32538</v>
      </c>
      <c r="G170" s="190" t="s">
        <v>223</v>
      </c>
      <c r="H170" s="190" t="s">
        <v>620</v>
      </c>
      <c r="I170" s="190" t="s">
        <v>891</v>
      </c>
      <c r="J170" s="190" t="s">
        <v>238</v>
      </c>
      <c r="K170" s="190">
        <v>2006</v>
      </c>
      <c r="L170" s="190" t="s">
        <v>228</v>
      </c>
    </row>
    <row r="171" spans="1:12" ht="17.25" customHeight="1" x14ac:dyDescent="0.2">
      <c r="A171" s="190">
        <v>812613</v>
      </c>
      <c r="B171" s="190" t="s">
        <v>957</v>
      </c>
      <c r="C171" s="190" t="s">
        <v>97</v>
      </c>
      <c r="D171" s="190" t="s">
        <v>196</v>
      </c>
      <c r="E171" s="190" t="s">
        <v>132</v>
      </c>
      <c r="F171" s="191">
        <v>34700</v>
      </c>
      <c r="G171" s="190" t="s">
        <v>1112</v>
      </c>
      <c r="H171" s="190" t="s">
        <v>620</v>
      </c>
      <c r="I171" s="190" t="s">
        <v>891</v>
      </c>
      <c r="J171" s="190" t="s">
        <v>238</v>
      </c>
      <c r="K171" s="190">
        <v>2012</v>
      </c>
      <c r="L171" s="190" t="s">
        <v>224</v>
      </c>
    </row>
    <row r="172" spans="1:12" ht="17.25" customHeight="1" x14ac:dyDescent="0.2">
      <c r="A172" s="190">
        <v>812616</v>
      </c>
      <c r="B172" s="190" t="s">
        <v>958</v>
      </c>
      <c r="C172" s="190" t="s">
        <v>389</v>
      </c>
      <c r="D172" s="190" t="s">
        <v>836</v>
      </c>
      <c r="E172" s="190" t="s">
        <v>132</v>
      </c>
      <c r="F172" s="191">
        <v>28503</v>
      </c>
      <c r="G172" s="190" t="s">
        <v>223</v>
      </c>
      <c r="H172" s="190" t="s">
        <v>621</v>
      </c>
      <c r="I172" s="190" t="s">
        <v>891</v>
      </c>
      <c r="J172" s="190" t="s">
        <v>238</v>
      </c>
      <c r="K172" s="190">
        <v>1998</v>
      </c>
      <c r="L172" s="190" t="s">
        <v>223</v>
      </c>
    </row>
    <row r="173" spans="1:12" ht="17.25" customHeight="1" x14ac:dyDescent="0.2">
      <c r="A173" s="190">
        <v>812653</v>
      </c>
      <c r="B173" s="190" t="s">
        <v>959</v>
      </c>
      <c r="C173" s="190" t="s">
        <v>91</v>
      </c>
      <c r="D173" s="190" t="s">
        <v>1113</v>
      </c>
      <c r="E173" s="190" t="s">
        <v>131</v>
      </c>
      <c r="F173" s="191">
        <v>36271</v>
      </c>
      <c r="G173" s="190" t="s">
        <v>223</v>
      </c>
      <c r="H173" s="190" t="s">
        <v>620</v>
      </c>
      <c r="I173" s="190" t="s">
        <v>891</v>
      </c>
      <c r="J173" s="190" t="s">
        <v>238</v>
      </c>
      <c r="K173" s="190">
        <v>2017</v>
      </c>
      <c r="L173" s="190" t="s">
        <v>228</v>
      </c>
    </row>
    <row r="174" spans="1:12" ht="17.25" customHeight="1" x14ac:dyDescent="0.2">
      <c r="A174" s="190">
        <v>812667</v>
      </c>
      <c r="B174" s="190" t="s">
        <v>960</v>
      </c>
      <c r="C174" s="190" t="s">
        <v>1115</v>
      </c>
      <c r="D174" s="190" t="s">
        <v>1116</v>
      </c>
      <c r="E174" s="190" t="s">
        <v>131</v>
      </c>
      <c r="F174" s="191">
        <v>36450</v>
      </c>
      <c r="G174" s="190" t="s">
        <v>223</v>
      </c>
      <c r="H174" s="190" t="s">
        <v>620</v>
      </c>
      <c r="I174" s="190" t="s">
        <v>891</v>
      </c>
      <c r="J174" s="190" t="s">
        <v>1214</v>
      </c>
      <c r="K174" s="190">
        <v>2019</v>
      </c>
      <c r="L174" s="190" t="s">
        <v>223</v>
      </c>
    </row>
    <row r="175" spans="1:12" ht="17.25" customHeight="1" x14ac:dyDescent="0.2">
      <c r="A175" s="190">
        <v>812673</v>
      </c>
      <c r="B175" s="190" t="s">
        <v>963</v>
      </c>
      <c r="C175" s="190" t="s">
        <v>396</v>
      </c>
      <c r="D175" s="190" t="s">
        <v>187</v>
      </c>
      <c r="E175" s="190" t="s">
        <v>131</v>
      </c>
      <c r="F175" s="191">
        <v>36161</v>
      </c>
      <c r="G175" s="190" t="s">
        <v>647</v>
      </c>
      <c r="H175" s="190" t="s">
        <v>620</v>
      </c>
      <c r="I175" s="190" t="s">
        <v>891</v>
      </c>
      <c r="J175" s="190" t="s">
        <v>238</v>
      </c>
      <c r="K175" s="190">
        <v>2017</v>
      </c>
      <c r="L175" s="190" t="s">
        <v>228</v>
      </c>
    </row>
    <row r="176" spans="1:12" ht="17.25" customHeight="1" x14ac:dyDescent="0.2">
      <c r="A176" s="190">
        <v>812704</v>
      </c>
      <c r="B176" s="190" t="s">
        <v>967</v>
      </c>
      <c r="C176" s="190" t="s">
        <v>318</v>
      </c>
      <c r="D176" s="190" t="s">
        <v>1047</v>
      </c>
      <c r="E176" s="190" t="s">
        <v>131</v>
      </c>
      <c r="F176" s="191">
        <v>28455</v>
      </c>
      <c r="G176" s="190" t="s">
        <v>233</v>
      </c>
      <c r="H176" s="190" t="s">
        <v>620</v>
      </c>
      <c r="I176" s="190" t="s">
        <v>891</v>
      </c>
      <c r="J176" s="190" t="s">
        <v>1213</v>
      </c>
      <c r="K176" s="190">
        <v>2000</v>
      </c>
      <c r="L176" s="190" t="s">
        <v>233</v>
      </c>
    </row>
    <row r="177" spans="1:12" ht="17.25" customHeight="1" x14ac:dyDescent="0.2">
      <c r="A177" s="190">
        <v>812714</v>
      </c>
      <c r="B177" s="190" t="s">
        <v>968</v>
      </c>
      <c r="C177" s="190" t="s">
        <v>1121</v>
      </c>
      <c r="D177" s="190" t="s">
        <v>406</v>
      </c>
      <c r="E177" s="190" t="s">
        <v>131</v>
      </c>
      <c r="F177" s="191">
        <v>32082</v>
      </c>
      <c r="G177" s="190" t="s">
        <v>649</v>
      </c>
      <c r="H177" s="190" t="s">
        <v>620</v>
      </c>
      <c r="I177" s="190" t="s">
        <v>891</v>
      </c>
      <c r="J177" s="190" t="s">
        <v>1214</v>
      </c>
      <c r="K177" s="190">
        <v>2005</v>
      </c>
      <c r="L177" s="190" t="s">
        <v>228</v>
      </c>
    </row>
    <row r="178" spans="1:12" ht="17.25" customHeight="1" x14ac:dyDescent="0.2">
      <c r="A178" s="190">
        <v>812761</v>
      </c>
      <c r="B178" s="190" t="s">
        <v>970</v>
      </c>
      <c r="C178" s="190" t="s">
        <v>482</v>
      </c>
      <c r="D178" s="190" t="s">
        <v>1126</v>
      </c>
      <c r="E178" s="190" t="s">
        <v>132</v>
      </c>
      <c r="F178" s="191">
        <v>35272</v>
      </c>
      <c r="G178" s="190" t="s">
        <v>623</v>
      </c>
      <c r="H178" s="190" t="s">
        <v>621</v>
      </c>
      <c r="I178" s="190" t="s">
        <v>891</v>
      </c>
    </row>
    <row r="179" spans="1:12" ht="17.25" customHeight="1" x14ac:dyDescent="0.2">
      <c r="A179" s="190">
        <v>812770</v>
      </c>
      <c r="B179" s="190" t="s">
        <v>971</v>
      </c>
      <c r="C179" s="190" t="s">
        <v>315</v>
      </c>
      <c r="D179" s="190" t="s">
        <v>203</v>
      </c>
      <c r="E179" s="190" t="s">
        <v>131</v>
      </c>
      <c r="F179" s="191">
        <v>35287</v>
      </c>
      <c r="G179" s="190" t="s">
        <v>627</v>
      </c>
      <c r="H179" s="190" t="s">
        <v>620</v>
      </c>
      <c r="I179" s="190" t="s">
        <v>891</v>
      </c>
      <c r="J179" s="190" t="s">
        <v>238</v>
      </c>
      <c r="K179" s="190">
        <v>2016</v>
      </c>
      <c r="L179" s="190" t="s">
        <v>226</v>
      </c>
    </row>
    <row r="180" spans="1:12" ht="17.25" customHeight="1" x14ac:dyDescent="0.2">
      <c r="A180" s="190">
        <v>812792</v>
      </c>
      <c r="B180" s="190" t="s">
        <v>972</v>
      </c>
      <c r="C180" s="190" t="s">
        <v>286</v>
      </c>
      <c r="D180" s="190" t="s">
        <v>698</v>
      </c>
      <c r="E180" s="190" t="s">
        <v>132</v>
      </c>
      <c r="F180" s="191">
        <v>28474</v>
      </c>
      <c r="G180" s="190" t="s">
        <v>223</v>
      </c>
      <c r="H180" s="190" t="s">
        <v>620</v>
      </c>
      <c r="I180" s="190" t="s">
        <v>891</v>
      </c>
      <c r="J180" s="190" t="s">
        <v>1215</v>
      </c>
      <c r="K180" s="190">
        <v>1995</v>
      </c>
      <c r="L180" s="190" t="s">
        <v>223</v>
      </c>
    </row>
    <row r="181" spans="1:12" ht="17.25" customHeight="1" x14ac:dyDescent="0.2">
      <c r="A181" s="190">
        <v>812807</v>
      </c>
      <c r="B181" s="190" t="s">
        <v>974</v>
      </c>
      <c r="C181" s="190" t="s">
        <v>103</v>
      </c>
      <c r="D181" s="190" t="s">
        <v>163</v>
      </c>
      <c r="E181" s="190" t="s">
        <v>131</v>
      </c>
      <c r="F181" s="191">
        <v>34708</v>
      </c>
      <c r="G181" s="190" t="s">
        <v>229</v>
      </c>
      <c r="H181" s="190" t="s">
        <v>620</v>
      </c>
      <c r="I181" s="190" t="s">
        <v>891</v>
      </c>
      <c r="J181" s="190" t="s">
        <v>238</v>
      </c>
      <c r="K181" s="190">
        <v>2013</v>
      </c>
      <c r="L181" s="190" t="s">
        <v>234</v>
      </c>
    </row>
    <row r="182" spans="1:12" ht="17.25" customHeight="1" x14ac:dyDescent="0.2">
      <c r="A182" s="190">
        <v>812850</v>
      </c>
      <c r="B182" s="190" t="s">
        <v>976</v>
      </c>
      <c r="C182" s="190" t="s">
        <v>325</v>
      </c>
      <c r="D182" s="190" t="s">
        <v>147</v>
      </c>
      <c r="E182" s="190" t="s">
        <v>132</v>
      </c>
      <c r="F182" s="191">
        <v>34880</v>
      </c>
      <c r="G182" s="190" t="s">
        <v>774</v>
      </c>
      <c r="H182" s="190" t="s">
        <v>620</v>
      </c>
      <c r="I182" s="190" t="s">
        <v>891</v>
      </c>
      <c r="J182" s="190" t="s">
        <v>238</v>
      </c>
      <c r="K182" s="190">
        <v>2013</v>
      </c>
      <c r="L182" s="190" t="s">
        <v>223</v>
      </c>
    </row>
    <row r="183" spans="1:12" ht="17.25" customHeight="1" x14ac:dyDescent="0.2">
      <c r="A183" s="190">
        <v>812880</v>
      </c>
      <c r="B183" s="190" t="s">
        <v>979</v>
      </c>
      <c r="C183" s="190" t="s">
        <v>59</v>
      </c>
      <c r="D183" s="190" t="s">
        <v>197</v>
      </c>
      <c r="E183" s="190" t="s">
        <v>132</v>
      </c>
      <c r="F183" s="191">
        <v>36256</v>
      </c>
      <c r="G183" s="190" t="s">
        <v>672</v>
      </c>
      <c r="H183" s="190" t="s">
        <v>621</v>
      </c>
      <c r="I183" s="190" t="s">
        <v>891</v>
      </c>
      <c r="J183" s="190" t="s">
        <v>641</v>
      </c>
      <c r="K183" s="190">
        <v>2017</v>
      </c>
      <c r="L183" s="190" t="s">
        <v>223</v>
      </c>
    </row>
    <row r="184" spans="1:12" ht="17.25" customHeight="1" x14ac:dyDescent="0.2">
      <c r="A184" s="190">
        <v>812899</v>
      </c>
      <c r="B184" s="190" t="s">
        <v>982</v>
      </c>
      <c r="C184" s="190" t="s">
        <v>286</v>
      </c>
      <c r="D184" s="190" t="s">
        <v>208</v>
      </c>
      <c r="E184" s="190" t="s">
        <v>132</v>
      </c>
      <c r="F184" s="191">
        <v>29568</v>
      </c>
      <c r="G184" s="190" t="s">
        <v>728</v>
      </c>
      <c r="H184" s="190" t="s">
        <v>621</v>
      </c>
      <c r="I184" s="190" t="s">
        <v>891</v>
      </c>
      <c r="J184" s="190" t="s">
        <v>238</v>
      </c>
      <c r="K184" s="190">
        <v>1998</v>
      </c>
      <c r="L184" s="190" t="s">
        <v>223</v>
      </c>
    </row>
    <row r="185" spans="1:12" ht="17.25" customHeight="1" x14ac:dyDescent="0.2">
      <c r="A185" s="190">
        <v>812909</v>
      </c>
      <c r="B185" s="190" t="s">
        <v>983</v>
      </c>
      <c r="C185" s="190" t="s">
        <v>509</v>
      </c>
      <c r="D185" s="190" t="s">
        <v>292</v>
      </c>
      <c r="E185" s="190" t="s">
        <v>132</v>
      </c>
      <c r="F185" s="191">
        <v>35796</v>
      </c>
      <c r="G185" s="190" t="s">
        <v>1140</v>
      </c>
      <c r="H185" s="190" t="s">
        <v>620</v>
      </c>
      <c r="I185" s="190" t="s">
        <v>891</v>
      </c>
      <c r="J185" s="190" t="s">
        <v>238</v>
      </c>
      <c r="K185" s="190">
        <v>2015</v>
      </c>
      <c r="L185" s="190" t="s">
        <v>228</v>
      </c>
    </row>
    <row r="186" spans="1:12" ht="17.25" customHeight="1" x14ac:dyDescent="0.2">
      <c r="A186" s="190">
        <v>813004</v>
      </c>
      <c r="B186" s="190" t="s">
        <v>987</v>
      </c>
      <c r="C186" s="190" t="s">
        <v>61</v>
      </c>
      <c r="D186" s="190" t="s">
        <v>183</v>
      </c>
      <c r="E186" s="190" t="s">
        <v>132</v>
      </c>
      <c r="F186" s="191">
        <v>31959</v>
      </c>
      <c r="G186" s="190" t="s">
        <v>223</v>
      </c>
      <c r="H186" s="190" t="s">
        <v>620</v>
      </c>
      <c r="I186" s="190" t="s">
        <v>891</v>
      </c>
      <c r="J186" s="190" t="s">
        <v>1213</v>
      </c>
      <c r="K186" s="190">
        <v>1993</v>
      </c>
      <c r="L186" s="190" t="s">
        <v>223</v>
      </c>
    </row>
    <row r="187" spans="1:12" ht="17.25" customHeight="1" x14ac:dyDescent="0.2">
      <c r="A187" s="190">
        <v>813029</v>
      </c>
      <c r="B187" s="190" t="s">
        <v>988</v>
      </c>
      <c r="C187" s="190" t="s">
        <v>62</v>
      </c>
      <c r="D187" s="190" t="s">
        <v>87</v>
      </c>
      <c r="E187" s="190" t="s">
        <v>131</v>
      </c>
      <c r="F187" s="191">
        <v>33230</v>
      </c>
      <c r="G187" s="190" t="s">
        <v>223</v>
      </c>
      <c r="H187" s="190" t="s">
        <v>620</v>
      </c>
      <c r="I187" s="190" t="s">
        <v>891</v>
      </c>
      <c r="J187" s="190" t="s">
        <v>1213</v>
      </c>
      <c r="K187" s="190">
        <v>2018</v>
      </c>
      <c r="L187" s="190" t="s">
        <v>229</v>
      </c>
    </row>
    <row r="188" spans="1:12" ht="17.25" customHeight="1" x14ac:dyDescent="0.2">
      <c r="A188" s="190">
        <v>813102</v>
      </c>
      <c r="B188" s="190" t="s">
        <v>992</v>
      </c>
      <c r="C188" s="190" t="s">
        <v>1146</v>
      </c>
      <c r="D188" s="190" t="s">
        <v>445</v>
      </c>
      <c r="E188" s="190" t="s">
        <v>132</v>
      </c>
      <c r="F188" s="191">
        <v>31258</v>
      </c>
      <c r="G188" s="190" t="s">
        <v>223</v>
      </c>
      <c r="H188" s="190" t="s">
        <v>620</v>
      </c>
      <c r="I188" s="190" t="s">
        <v>891</v>
      </c>
      <c r="J188" s="190" t="s">
        <v>238</v>
      </c>
      <c r="K188" s="190">
        <v>2003</v>
      </c>
      <c r="L188" s="190" t="s">
        <v>228</v>
      </c>
    </row>
    <row r="189" spans="1:12" ht="17.25" customHeight="1" x14ac:dyDescent="0.2">
      <c r="A189" s="190">
        <v>813108</v>
      </c>
      <c r="B189" s="190" t="s">
        <v>993</v>
      </c>
      <c r="C189" s="190" t="s">
        <v>1100</v>
      </c>
      <c r="D189" s="190" t="s">
        <v>198</v>
      </c>
      <c r="E189" s="190" t="s">
        <v>132</v>
      </c>
      <c r="F189" s="191">
        <v>36377</v>
      </c>
      <c r="G189" s="190" t="s">
        <v>651</v>
      </c>
      <c r="H189" s="190" t="s">
        <v>620</v>
      </c>
      <c r="I189" s="190" t="s">
        <v>891</v>
      </c>
      <c r="J189" s="190" t="s">
        <v>1215</v>
      </c>
      <c r="K189" s="190">
        <v>2017</v>
      </c>
      <c r="L189" s="190" t="s">
        <v>233</v>
      </c>
    </row>
    <row r="190" spans="1:12" ht="17.25" customHeight="1" x14ac:dyDescent="0.2">
      <c r="A190" s="190">
        <v>813135</v>
      </c>
      <c r="B190" s="190" t="s">
        <v>995</v>
      </c>
      <c r="C190" s="190" t="s">
        <v>61</v>
      </c>
      <c r="D190" s="190" t="s">
        <v>181</v>
      </c>
      <c r="E190" s="190" t="s">
        <v>131</v>
      </c>
      <c r="F190" s="191">
        <v>32998</v>
      </c>
      <c r="G190" s="190" t="s">
        <v>1227</v>
      </c>
      <c r="H190" s="190" t="s">
        <v>620</v>
      </c>
      <c r="I190" s="190" t="s">
        <v>891</v>
      </c>
      <c r="J190" s="190" t="s">
        <v>1214</v>
      </c>
      <c r="K190" s="190">
        <v>2008</v>
      </c>
      <c r="L190" s="190" t="s">
        <v>236</v>
      </c>
    </row>
    <row r="191" spans="1:12" ht="17.25" customHeight="1" x14ac:dyDescent="0.2">
      <c r="A191" s="190">
        <v>813226</v>
      </c>
      <c r="B191" s="190" t="s">
        <v>999</v>
      </c>
      <c r="C191" s="190" t="s">
        <v>286</v>
      </c>
      <c r="D191" s="190" t="s">
        <v>162</v>
      </c>
      <c r="E191" s="190" t="s">
        <v>132</v>
      </c>
      <c r="F191" s="191">
        <v>34705</v>
      </c>
      <c r="G191" s="190" t="s">
        <v>231</v>
      </c>
      <c r="H191" s="190" t="s">
        <v>620</v>
      </c>
      <c r="I191" s="190" t="s">
        <v>891</v>
      </c>
      <c r="J191" s="190" t="s">
        <v>238</v>
      </c>
      <c r="K191" s="190">
        <v>2012</v>
      </c>
      <c r="L191" s="190" t="s">
        <v>228</v>
      </c>
    </row>
    <row r="192" spans="1:12" ht="17.25" customHeight="1" x14ac:dyDescent="0.2">
      <c r="A192" s="190">
        <v>813282</v>
      </c>
      <c r="B192" s="190" t="s">
        <v>1003</v>
      </c>
      <c r="C192" s="190" t="s">
        <v>1164</v>
      </c>
      <c r="D192" s="190" t="s">
        <v>208</v>
      </c>
      <c r="E192" s="190" t="s">
        <v>132</v>
      </c>
      <c r="F192" s="191">
        <v>34788</v>
      </c>
      <c r="G192" s="190" t="s">
        <v>671</v>
      </c>
      <c r="H192" s="190" t="s">
        <v>620</v>
      </c>
      <c r="I192" s="190" t="s">
        <v>891</v>
      </c>
      <c r="J192" s="190" t="s">
        <v>1215</v>
      </c>
      <c r="K192" s="190">
        <v>2015</v>
      </c>
      <c r="L192" s="190" t="s">
        <v>233</v>
      </c>
    </row>
    <row r="193" spans="1:12" ht="17.25" customHeight="1" x14ac:dyDescent="0.2">
      <c r="A193" s="190">
        <v>813283</v>
      </c>
      <c r="B193" s="190" t="s">
        <v>1004</v>
      </c>
      <c r="C193" s="190" t="s">
        <v>195</v>
      </c>
      <c r="D193" s="190" t="s">
        <v>1165</v>
      </c>
      <c r="E193" s="190" t="s">
        <v>132</v>
      </c>
      <c r="F193" s="191">
        <v>33714</v>
      </c>
      <c r="G193" s="190" t="s">
        <v>223</v>
      </c>
      <c r="H193" s="190" t="s">
        <v>620</v>
      </c>
      <c r="I193" s="190" t="s">
        <v>891</v>
      </c>
      <c r="J193" s="190" t="s">
        <v>1215</v>
      </c>
      <c r="K193" s="190">
        <v>2010</v>
      </c>
      <c r="L193" s="190" t="s">
        <v>223</v>
      </c>
    </row>
    <row r="194" spans="1:12" ht="17.25" customHeight="1" x14ac:dyDescent="0.2">
      <c r="A194" s="190">
        <v>813355</v>
      </c>
      <c r="B194" s="190" t="s">
        <v>1007</v>
      </c>
      <c r="C194" s="190" t="s">
        <v>106</v>
      </c>
      <c r="D194" s="190" t="s">
        <v>181</v>
      </c>
      <c r="E194" s="190" t="s">
        <v>132</v>
      </c>
      <c r="F194" s="191">
        <v>34888</v>
      </c>
      <c r="G194" s="190" t="s">
        <v>223</v>
      </c>
      <c r="H194" s="190" t="s">
        <v>620</v>
      </c>
      <c r="I194" s="190" t="s">
        <v>891</v>
      </c>
      <c r="J194" s="190" t="s">
        <v>238</v>
      </c>
      <c r="K194" s="190">
        <v>2013</v>
      </c>
      <c r="L194" s="190" t="s">
        <v>228</v>
      </c>
    </row>
    <row r="195" spans="1:12" ht="17.25" customHeight="1" x14ac:dyDescent="0.2">
      <c r="A195" s="190">
        <v>813371</v>
      </c>
      <c r="B195" s="190" t="s">
        <v>1009</v>
      </c>
      <c r="C195" s="190" t="s">
        <v>65</v>
      </c>
      <c r="D195" s="190" t="s">
        <v>388</v>
      </c>
      <c r="E195" s="190" t="s">
        <v>132</v>
      </c>
      <c r="F195" s="191">
        <v>35906</v>
      </c>
      <c r="G195" s="190" t="s">
        <v>725</v>
      </c>
      <c r="H195" s="190" t="s">
        <v>620</v>
      </c>
      <c r="I195" s="190" t="s">
        <v>891</v>
      </c>
      <c r="J195" s="190" t="s">
        <v>238</v>
      </c>
      <c r="K195" s="190">
        <v>2017</v>
      </c>
      <c r="L195" s="190" t="s">
        <v>234</v>
      </c>
    </row>
    <row r="196" spans="1:12" ht="17.25" customHeight="1" x14ac:dyDescent="0.2">
      <c r="A196" s="190">
        <v>813424</v>
      </c>
      <c r="B196" s="190" t="s">
        <v>1022</v>
      </c>
      <c r="C196" s="190" t="s">
        <v>1175</v>
      </c>
      <c r="D196" s="190" t="s">
        <v>758</v>
      </c>
      <c r="E196" s="190" t="s">
        <v>132</v>
      </c>
      <c r="F196" s="191">
        <v>29126</v>
      </c>
      <c r="G196" s="190" t="s">
        <v>233</v>
      </c>
      <c r="H196" s="190" t="s">
        <v>620</v>
      </c>
      <c r="I196" s="190" t="s">
        <v>891</v>
      </c>
      <c r="J196" s="190" t="s">
        <v>1215</v>
      </c>
      <c r="K196" s="190">
        <v>1998</v>
      </c>
      <c r="L196" s="190" t="s">
        <v>233</v>
      </c>
    </row>
    <row r="197" spans="1:12" ht="17.25" customHeight="1" x14ac:dyDescent="0.2">
      <c r="A197" s="190">
        <v>813426</v>
      </c>
      <c r="B197" s="190" t="s">
        <v>1023</v>
      </c>
      <c r="C197" s="190" t="s">
        <v>395</v>
      </c>
      <c r="D197" s="190" t="s">
        <v>185</v>
      </c>
      <c r="E197" s="190" t="s">
        <v>132</v>
      </c>
      <c r="F197" s="191">
        <v>34587</v>
      </c>
      <c r="G197" s="190" t="s">
        <v>223</v>
      </c>
      <c r="H197" s="190" t="s">
        <v>620</v>
      </c>
      <c r="I197" s="190" t="s">
        <v>891</v>
      </c>
      <c r="J197" s="190" t="s">
        <v>238</v>
      </c>
      <c r="K197" s="190">
        <v>2012</v>
      </c>
      <c r="L197" s="190" t="s">
        <v>223</v>
      </c>
    </row>
    <row r="198" spans="1:12" ht="17.25" customHeight="1" x14ac:dyDescent="0.2">
      <c r="A198" s="190">
        <v>813431</v>
      </c>
      <c r="B198" s="190" t="s">
        <v>1025</v>
      </c>
      <c r="C198" s="190" t="s">
        <v>391</v>
      </c>
      <c r="D198" s="190" t="s">
        <v>433</v>
      </c>
      <c r="E198" s="190" t="s">
        <v>131</v>
      </c>
      <c r="F198" s="191">
        <v>33108</v>
      </c>
      <c r="G198" s="190" t="s">
        <v>1179</v>
      </c>
      <c r="H198" s="190" t="s">
        <v>620</v>
      </c>
      <c r="I198" s="190" t="s">
        <v>891</v>
      </c>
      <c r="J198" s="190" t="s">
        <v>238</v>
      </c>
      <c r="K198" s="190">
        <v>2016</v>
      </c>
      <c r="L198" s="190" t="s">
        <v>233</v>
      </c>
    </row>
    <row r="199" spans="1:12" ht="17.25" customHeight="1" x14ac:dyDescent="0.2">
      <c r="A199" s="190">
        <v>813589</v>
      </c>
      <c r="B199" s="190" t="s">
        <v>1030</v>
      </c>
      <c r="C199" s="190" t="s">
        <v>80</v>
      </c>
      <c r="D199" s="190" t="s">
        <v>119</v>
      </c>
      <c r="E199" s="190" t="s">
        <v>132</v>
      </c>
      <c r="F199" s="191">
        <v>36638</v>
      </c>
      <c r="G199" s="190" t="s">
        <v>223</v>
      </c>
      <c r="H199" s="190" t="s">
        <v>620</v>
      </c>
      <c r="I199" s="190" t="s">
        <v>891</v>
      </c>
    </row>
    <row r="200" spans="1:12" ht="17.25" customHeight="1" x14ac:dyDescent="0.2">
      <c r="A200" s="190">
        <v>813648</v>
      </c>
      <c r="B200" s="190" t="s">
        <v>1031</v>
      </c>
      <c r="C200" s="190" t="s">
        <v>81</v>
      </c>
      <c r="D200" s="190" t="s">
        <v>185</v>
      </c>
      <c r="E200" s="190" t="s">
        <v>132</v>
      </c>
      <c r="F200" s="191">
        <v>36892</v>
      </c>
      <c r="G200" s="190" t="s">
        <v>673</v>
      </c>
      <c r="H200" s="190" t="s">
        <v>620</v>
      </c>
      <c r="I200" s="190" t="s">
        <v>891</v>
      </c>
      <c r="J200" s="190" t="s">
        <v>1213</v>
      </c>
      <c r="K200" s="190">
        <v>2018</v>
      </c>
      <c r="L200" s="190" t="s">
        <v>228</v>
      </c>
    </row>
    <row r="201" spans="1:12" ht="17.25" customHeight="1" x14ac:dyDescent="0.2">
      <c r="A201" s="190">
        <v>813766</v>
      </c>
      <c r="B201" s="190" t="s">
        <v>1032</v>
      </c>
      <c r="C201" s="190" t="s">
        <v>752</v>
      </c>
      <c r="D201" s="190" t="s">
        <v>687</v>
      </c>
      <c r="E201" s="190" t="s">
        <v>132</v>
      </c>
      <c r="F201" s="191">
        <v>36700</v>
      </c>
      <c r="G201" s="190" t="s">
        <v>223</v>
      </c>
      <c r="H201" s="190" t="s">
        <v>620</v>
      </c>
      <c r="I201" s="190" t="s">
        <v>891</v>
      </c>
      <c r="J201" s="190" t="s">
        <v>1213</v>
      </c>
      <c r="K201" s="190">
        <v>2019</v>
      </c>
      <c r="L201" s="190" t="s">
        <v>223</v>
      </c>
    </row>
    <row r="202" spans="1:12" ht="17.25" customHeight="1" x14ac:dyDescent="0.2">
      <c r="A202" s="190">
        <v>813782</v>
      </c>
      <c r="B202" s="190" t="s">
        <v>1033</v>
      </c>
      <c r="C202" s="190" t="s">
        <v>348</v>
      </c>
      <c r="D202" s="190" t="s">
        <v>518</v>
      </c>
      <c r="E202" s="190" t="s">
        <v>132</v>
      </c>
      <c r="G202" s="190" t="s">
        <v>223</v>
      </c>
      <c r="H202" s="190" t="s">
        <v>620</v>
      </c>
      <c r="I202" s="190" t="s">
        <v>891</v>
      </c>
      <c r="J202" s="190" t="s">
        <v>1213</v>
      </c>
      <c r="K202" s="190">
        <v>2018</v>
      </c>
      <c r="L202" s="190" t="s">
        <v>234</v>
      </c>
    </row>
    <row r="203" spans="1:12" ht="17.25" customHeight="1" x14ac:dyDescent="0.2">
      <c r="A203" s="190">
        <v>814084</v>
      </c>
      <c r="B203" s="190" t="s">
        <v>1035</v>
      </c>
      <c r="C203" s="190" t="s">
        <v>61</v>
      </c>
      <c r="D203" s="190" t="s">
        <v>786</v>
      </c>
      <c r="E203" s="190" t="s">
        <v>132</v>
      </c>
      <c r="F203" s="191">
        <v>36337</v>
      </c>
      <c r="G203" s="190" t="s">
        <v>686</v>
      </c>
      <c r="H203" s="190" t="s">
        <v>621</v>
      </c>
      <c r="I203" s="190" t="s">
        <v>891</v>
      </c>
      <c r="J203" s="190" t="s">
        <v>238</v>
      </c>
      <c r="K203" s="190">
        <v>2017</v>
      </c>
      <c r="L203" s="190" t="s">
        <v>228</v>
      </c>
    </row>
    <row r="204" spans="1:12" ht="17.25" customHeight="1" x14ac:dyDescent="0.2">
      <c r="A204" s="190">
        <v>814200</v>
      </c>
      <c r="B204" s="190" t="s">
        <v>1036</v>
      </c>
      <c r="C204" s="190" t="s">
        <v>65</v>
      </c>
      <c r="D204" s="190" t="s">
        <v>447</v>
      </c>
      <c r="E204" s="190" t="s">
        <v>131</v>
      </c>
      <c r="F204" s="191">
        <v>35809</v>
      </c>
      <c r="G204" s="190" t="s">
        <v>1211</v>
      </c>
      <c r="H204" s="190" t="s">
        <v>620</v>
      </c>
      <c r="I204" s="190" t="s">
        <v>891</v>
      </c>
      <c r="J204" s="190" t="s">
        <v>238</v>
      </c>
      <c r="K204" s="190">
        <v>2015</v>
      </c>
      <c r="L204" s="190" t="s">
        <v>226</v>
      </c>
    </row>
    <row r="205" spans="1:12" ht="17.25" customHeight="1" x14ac:dyDescent="0.2">
      <c r="A205" s="190">
        <v>814208</v>
      </c>
      <c r="B205" s="190" t="s">
        <v>1038</v>
      </c>
      <c r="C205" s="190" t="s">
        <v>63</v>
      </c>
      <c r="D205" s="190" t="s">
        <v>119</v>
      </c>
      <c r="E205" s="190" t="s">
        <v>132</v>
      </c>
      <c r="F205" s="191">
        <v>36776</v>
      </c>
      <c r="G205" s="190" t="s">
        <v>223</v>
      </c>
      <c r="H205" s="190" t="s">
        <v>621</v>
      </c>
      <c r="I205" s="190" t="s">
        <v>891</v>
      </c>
      <c r="J205" s="190" t="s">
        <v>1213</v>
      </c>
      <c r="K205" s="190">
        <v>2018</v>
      </c>
      <c r="L205" s="190" t="s">
        <v>223</v>
      </c>
    </row>
    <row r="206" spans="1:12" ht="17.25" customHeight="1" x14ac:dyDescent="0.2">
      <c r="A206" s="190">
        <v>814210</v>
      </c>
      <c r="B206" s="190" t="s">
        <v>1039</v>
      </c>
      <c r="C206" s="190" t="s">
        <v>591</v>
      </c>
      <c r="D206" s="190" t="s">
        <v>404</v>
      </c>
      <c r="E206" s="190" t="s">
        <v>132</v>
      </c>
      <c r="F206" s="191">
        <v>31358</v>
      </c>
      <c r="G206" s="190" t="s">
        <v>223</v>
      </c>
      <c r="H206" s="190" t="s">
        <v>620</v>
      </c>
      <c r="I206" s="190" t="s">
        <v>891</v>
      </c>
      <c r="J206" s="190" t="s">
        <v>1213</v>
      </c>
      <c r="K206" s="190">
        <v>2003</v>
      </c>
      <c r="L206" s="190" t="s">
        <v>223</v>
      </c>
    </row>
    <row r="207" spans="1:12" ht="17.25" customHeight="1" x14ac:dyDescent="0.2">
      <c r="A207" s="190">
        <v>814218</v>
      </c>
      <c r="B207" s="190" t="s">
        <v>1040</v>
      </c>
      <c r="C207" s="190" t="s">
        <v>63</v>
      </c>
      <c r="D207" s="190" t="s">
        <v>762</v>
      </c>
      <c r="E207" s="190" t="s">
        <v>132</v>
      </c>
      <c r="F207" s="191">
        <v>35961</v>
      </c>
      <c r="G207" s="190" t="s">
        <v>223</v>
      </c>
      <c r="H207" s="190" t="s">
        <v>620</v>
      </c>
      <c r="I207" s="190" t="s">
        <v>891</v>
      </c>
      <c r="J207" s="190" t="s">
        <v>641</v>
      </c>
      <c r="K207" s="190">
        <v>2016</v>
      </c>
      <c r="L207" s="190" t="s">
        <v>223</v>
      </c>
    </row>
    <row r="208" spans="1:12" ht="17.25" customHeight="1" x14ac:dyDescent="0.2">
      <c r="A208" s="190">
        <v>814219</v>
      </c>
      <c r="B208" s="190" t="s">
        <v>1041</v>
      </c>
      <c r="C208" s="190" t="s">
        <v>63</v>
      </c>
      <c r="D208" s="190" t="s">
        <v>157</v>
      </c>
      <c r="E208" s="190" t="s">
        <v>132</v>
      </c>
      <c r="F208" s="191">
        <v>31785</v>
      </c>
      <c r="G208" s="190" t="s">
        <v>223</v>
      </c>
      <c r="H208" s="190" t="s">
        <v>620</v>
      </c>
      <c r="I208" s="190" t="s">
        <v>891</v>
      </c>
      <c r="J208" s="190" t="s">
        <v>1213</v>
      </c>
      <c r="K208" s="190">
        <v>2004</v>
      </c>
      <c r="L208" s="190" t="s">
        <v>228</v>
      </c>
    </row>
    <row r="209" spans="1:23" ht="17.25" customHeight="1" x14ac:dyDescent="0.2">
      <c r="A209" s="190">
        <v>802999</v>
      </c>
      <c r="B209" s="190" t="s">
        <v>1298</v>
      </c>
      <c r="C209" s="190" t="s">
        <v>90</v>
      </c>
      <c r="D209" s="190" t="s">
        <v>185</v>
      </c>
      <c r="E209" s="190" t="s">
        <v>131</v>
      </c>
      <c r="F209" s="191">
        <v>32874</v>
      </c>
      <c r="G209" s="190" t="s">
        <v>735</v>
      </c>
      <c r="H209" s="190" t="s">
        <v>620</v>
      </c>
      <c r="I209" s="190" t="s">
        <v>257</v>
      </c>
      <c r="Q209" s="190">
        <v>2000</v>
      </c>
      <c r="R209" s="190" t="s">
        <v>2294</v>
      </c>
      <c r="S209" s="190" t="s">
        <v>2294</v>
      </c>
      <c r="U209" s="190" t="s">
        <v>2294</v>
      </c>
      <c r="V209" s="190" t="s">
        <v>2294</v>
      </c>
      <c r="W209" s="190" t="s">
        <v>2294</v>
      </c>
    </row>
    <row r="210" spans="1:23" ht="17.25" customHeight="1" x14ac:dyDescent="0.2">
      <c r="A210" s="190">
        <v>806509</v>
      </c>
      <c r="B210" s="190" t="s">
        <v>1490</v>
      </c>
      <c r="C210" s="190" t="s">
        <v>2260</v>
      </c>
      <c r="D210" s="190" t="s">
        <v>2135</v>
      </c>
      <c r="E210" s="190" t="s">
        <v>131</v>
      </c>
      <c r="F210" s="191">
        <v>33604</v>
      </c>
      <c r="G210" s="190" t="s">
        <v>623</v>
      </c>
      <c r="H210" s="190" t="s">
        <v>620</v>
      </c>
      <c r="I210" s="190" t="s">
        <v>257</v>
      </c>
      <c r="Q210" s="190">
        <v>2000</v>
      </c>
      <c r="R210" s="190" t="s">
        <v>2294</v>
      </c>
      <c r="S210" s="190" t="s">
        <v>2294</v>
      </c>
      <c r="U210" s="190" t="s">
        <v>2294</v>
      </c>
      <c r="V210" s="190" t="s">
        <v>2294</v>
      </c>
      <c r="W210" s="190" t="s">
        <v>2294</v>
      </c>
    </row>
    <row r="211" spans="1:23" ht="17.25" customHeight="1" x14ac:dyDescent="0.2">
      <c r="A211" s="190">
        <v>809078</v>
      </c>
      <c r="B211" s="190" t="s">
        <v>1715</v>
      </c>
      <c r="C211" s="190" t="s">
        <v>2283</v>
      </c>
      <c r="D211" s="190" t="s">
        <v>293</v>
      </c>
      <c r="E211" s="190" t="s">
        <v>132</v>
      </c>
      <c r="F211" s="191">
        <v>34789</v>
      </c>
      <c r="G211" s="190" t="s">
        <v>223</v>
      </c>
      <c r="H211" s="190" t="s">
        <v>620</v>
      </c>
      <c r="I211" s="190" t="s">
        <v>257</v>
      </c>
      <c r="Q211" s="190">
        <v>2000</v>
      </c>
      <c r="R211" s="190" t="s">
        <v>2294</v>
      </c>
      <c r="U211" s="190" t="s">
        <v>2294</v>
      </c>
      <c r="V211" s="190" t="s">
        <v>2294</v>
      </c>
      <c r="W211" s="190" t="s">
        <v>2294</v>
      </c>
    </row>
    <row r="212" spans="1:23" ht="17.25" customHeight="1" x14ac:dyDescent="0.2">
      <c r="A212" s="190">
        <v>804230</v>
      </c>
      <c r="B212" s="190" t="s">
        <v>1333</v>
      </c>
      <c r="C212" s="190" t="s">
        <v>65</v>
      </c>
      <c r="D212" s="190" t="s">
        <v>167</v>
      </c>
      <c r="E212" s="190" t="s">
        <v>131</v>
      </c>
      <c r="F212" s="191">
        <v>34432</v>
      </c>
      <c r="G212" s="190" t="s">
        <v>739</v>
      </c>
      <c r="H212" s="190" t="s">
        <v>620</v>
      </c>
      <c r="I212" s="190" t="s">
        <v>257</v>
      </c>
      <c r="Q212" s="190">
        <v>2000</v>
      </c>
      <c r="R212" s="190" t="s">
        <v>2294</v>
      </c>
      <c r="U212" s="190" t="s">
        <v>2294</v>
      </c>
      <c r="V212" s="190" t="s">
        <v>2294</v>
      </c>
      <c r="W212" s="190" t="s">
        <v>2294</v>
      </c>
    </row>
    <row r="213" spans="1:23" ht="17.25" customHeight="1" x14ac:dyDescent="0.2">
      <c r="A213" s="190">
        <v>806698</v>
      </c>
      <c r="B213" s="190" t="s">
        <v>1505</v>
      </c>
      <c r="C213" s="190" t="s">
        <v>77</v>
      </c>
      <c r="D213" s="190" t="s">
        <v>2268</v>
      </c>
      <c r="E213" s="190" t="s">
        <v>131</v>
      </c>
      <c r="F213" s="191">
        <v>35121</v>
      </c>
      <c r="G213" s="190" t="s">
        <v>701</v>
      </c>
      <c r="H213" s="190" t="s">
        <v>621</v>
      </c>
      <c r="I213" s="190" t="s">
        <v>257</v>
      </c>
      <c r="Q213" s="190">
        <v>2000</v>
      </c>
      <c r="R213" s="190" t="s">
        <v>2294</v>
      </c>
      <c r="U213" s="190" t="s">
        <v>2294</v>
      </c>
      <c r="V213" s="190" t="s">
        <v>2294</v>
      </c>
      <c r="W213" s="190" t="s">
        <v>2294</v>
      </c>
    </row>
    <row r="214" spans="1:23" ht="17.25" customHeight="1" x14ac:dyDescent="0.2">
      <c r="A214" s="190">
        <v>809272</v>
      </c>
      <c r="B214" s="190" t="s">
        <v>1736</v>
      </c>
      <c r="C214" s="190" t="s">
        <v>833</v>
      </c>
      <c r="D214" s="190" t="s">
        <v>814</v>
      </c>
      <c r="E214" s="190" t="s">
        <v>132</v>
      </c>
      <c r="F214" s="191">
        <v>35441</v>
      </c>
      <c r="G214" s="190" t="s">
        <v>2284</v>
      </c>
      <c r="H214" s="190" t="s">
        <v>620</v>
      </c>
      <c r="I214" s="190" t="s">
        <v>257</v>
      </c>
      <c r="Q214" s="190">
        <v>2000</v>
      </c>
      <c r="W214" s="190" t="s">
        <v>2294</v>
      </c>
    </row>
    <row r="215" spans="1:23" ht="17.25" customHeight="1" x14ac:dyDescent="0.2">
      <c r="A215" s="190">
        <v>802359</v>
      </c>
      <c r="B215" s="190" t="s">
        <v>1280</v>
      </c>
      <c r="C215" s="190" t="s">
        <v>68</v>
      </c>
      <c r="D215" s="190" t="s">
        <v>383</v>
      </c>
      <c r="E215" s="190" t="s">
        <v>131</v>
      </c>
      <c r="F215" s="191">
        <v>34700</v>
      </c>
      <c r="G215" s="190" t="s">
        <v>223</v>
      </c>
      <c r="H215" s="190" t="s">
        <v>620</v>
      </c>
      <c r="I215" s="190" t="s">
        <v>257</v>
      </c>
      <c r="Q215" s="190">
        <v>2000</v>
      </c>
      <c r="R215" s="190" t="s">
        <v>2294</v>
      </c>
      <c r="V215" s="190" t="s">
        <v>2294</v>
      </c>
      <c r="W215" s="190" t="s">
        <v>2294</v>
      </c>
    </row>
    <row r="216" spans="1:23" ht="17.25" customHeight="1" x14ac:dyDescent="0.2">
      <c r="A216" s="190">
        <v>806079</v>
      </c>
      <c r="B216" s="190" t="s">
        <v>502</v>
      </c>
      <c r="C216" s="190" t="s">
        <v>81</v>
      </c>
      <c r="D216" s="190" t="s">
        <v>152</v>
      </c>
      <c r="E216" s="190" t="s">
        <v>131</v>
      </c>
      <c r="F216" s="191">
        <v>34853</v>
      </c>
      <c r="G216" s="190" t="s">
        <v>223</v>
      </c>
      <c r="H216" s="190" t="s">
        <v>620</v>
      </c>
      <c r="I216" s="190" t="s">
        <v>257</v>
      </c>
      <c r="Q216" s="190">
        <v>2000</v>
      </c>
      <c r="R216" s="190" t="s">
        <v>2294</v>
      </c>
      <c r="V216" s="190" t="s">
        <v>2294</v>
      </c>
      <c r="W216" s="190" t="s">
        <v>2294</v>
      </c>
    </row>
    <row r="217" spans="1:23" ht="17.25" customHeight="1" x14ac:dyDescent="0.2">
      <c r="A217" s="190">
        <v>806662</v>
      </c>
      <c r="B217" s="190" t="s">
        <v>1502</v>
      </c>
      <c r="C217" s="190" t="s">
        <v>96</v>
      </c>
      <c r="D217" s="190" t="s">
        <v>306</v>
      </c>
      <c r="E217" s="190" t="s">
        <v>131</v>
      </c>
      <c r="F217" s="191">
        <v>35243</v>
      </c>
      <c r="G217" s="190" t="s">
        <v>223</v>
      </c>
      <c r="H217" s="190" t="s">
        <v>620</v>
      </c>
      <c r="I217" s="190" t="s">
        <v>257</v>
      </c>
      <c r="Q217" s="190">
        <v>2000</v>
      </c>
      <c r="R217" s="190" t="s">
        <v>2294</v>
      </c>
      <c r="V217" s="190" t="s">
        <v>2294</v>
      </c>
      <c r="W217" s="190" t="s">
        <v>2294</v>
      </c>
    </row>
    <row r="218" spans="1:23" ht="17.25" customHeight="1" x14ac:dyDescent="0.2">
      <c r="A218" s="190">
        <v>806743</v>
      </c>
      <c r="B218" s="190" t="s">
        <v>1509</v>
      </c>
      <c r="C218" s="190" t="s">
        <v>77</v>
      </c>
      <c r="D218" s="190" t="s">
        <v>2269</v>
      </c>
      <c r="E218" s="190" t="s">
        <v>132</v>
      </c>
      <c r="F218" s="191">
        <v>30705</v>
      </c>
      <c r="G218" s="190" t="s">
        <v>2270</v>
      </c>
      <c r="H218" s="190" t="s">
        <v>621</v>
      </c>
      <c r="I218" s="190" t="s">
        <v>257</v>
      </c>
      <c r="Q218" s="190">
        <v>2000</v>
      </c>
      <c r="S218" s="190" t="s">
        <v>2294</v>
      </c>
      <c r="T218" s="190" t="s">
        <v>2294</v>
      </c>
      <c r="U218" s="190" t="s">
        <v>2294</v>
      </c>
      <c r="V218" s="190" t="s">
        <v>2294</v>
      </c>
      <c r="W218" s="190" t="s">
        <v>2294</v>
      </c>
    </row>
    <row r="219" spans="1:23" ht="17.25" customHeight="1" x14ac:dyDescent="0.2">
      <c r="A219" s="190">
        <v>806547</v>
      </c>
      <c r="B219" s="190" t="s">
        <v>1494</v>
      </c>
      <c r="C219" s="190" t="s">
        <v>776</v>
      </c>
      <c r="D219" s="190" t="s">
        <v>283</v>
      </c>
      <c r="E219" s="190" t="s">
        <v>132</v>
      </c>
      <c r="F219" s="191">
        <v>32509</v>
      </c>
      <c r="G219" s="190" t="s">
        <v>223</v>
      </c>
      <c r="H219" s="190" t="s">
        <v>620</v>
      </c>
      <c r="I219" s="190" t="s">
        <v>257</v>
      </c>
      <c r="Q219" s="190">
        <v>2000</v>
      </c>
      <c r="S219" s="190" t="s">
        <v>2294</v>
      </c>
      <c r="T219" s="190" t="s">
        <v>2294</v>
      </c>
      <c r="U219" s="190" t="s">
        <v>2294</v>
      </c>
      <c r="V219" s="190" t="s">
        <v>2294</v>
      </c>
      <c r="W219" s="190" t="s">
        <v>2294</v>
      </c>
    </row>
    <row r="220" spans="1:23" ht="17.25" customHeight="1" x14ac:dyDescent="0.2">
      <c r="A220" s="190">
        <v>810786</v>
      </c>
      <c r="B220" s="190" t="s">
        <v>1869</v>
      </c>
      <c r="C220" s="190" t="s">
        <v>361</v>
      </c>
      <c r="D220" s="190" t="s">
        <v>324</v>
      </c>
      <c r="E220" s="190" t="s">
        <v>132</v>
      </c>
      <c r="F220" s="191">
        <v>33293</v>
      </c>
      <c r="G220" s="190" t="s">
        <v>223</v>
      </c>
      <c r="H220" s="190" t="s">
        <v>621</v>
      </c>
      <c r="I220" s="190" t="s">
        <v>257</v>
      </c>
      <c r="Q220" s="190">
        <v>2000</v>
      </c>
      <c r="S220" s="190" t="s">
        <v>2294</v>
      </c>
      <c r="T220" s="190" t="s">
        <v>2294</v>
      </c>
      <c r="U220" s="190" t="s">
        <v>2294</v>
      </c>
      <c r="V220" s="190" t="s">
        <v>2294</v>
      </c>
      <c r="W220" s="190" t="s">
        <v>2294</v>
      </c>
    </row>
    <row r="221" spans="1:23" ht="17.25" customHeight="1" x14ac:dyDescent="0.2">
      <c r="A221" s="190">
        <v>802156</v>
      </c>
      <c r="B221" s="190" t="s">
        <v>1274</v>
      </c>
      <c r="C221" s="190" t="s">
        <v>443</v>
      </c>
      <c r="D221" s="190" t="s">
        <v>162</v>
      </c>
      <c r="E221" s="190" t="s">
        <v>132</v>
      </c>
      <c r="F221" s="191">
        <v>33906</v>
      </c>
      <c r="G221" s="190" t="s">
        <v>104</v>
      </c>
      <c r="H221" s="190" t="s">
        <v>620</v>
      </c>
      <c r="I221" s="190" t="s">
        <v>257</v>
      </c>
      <c r="Q221" s="190">
        <v>2000</v>
      </c>
      <c r="S221" s="190" t="s">
        <v>2294</v>
      </c>
      <c r="T221" s="190" t="s">
        <v>2294</v>
      </c>
      <c r="U221" s="190" t="s">
        <v>2294</v>
      </c>
      <c r="V221" s="190" t="s">
        <v>2294</v>
      </c>
      <c r="W221" s="190" t="s">
        <v>2294</v>
      </c>
    </row>
    <row r="222" spans="1:23" ht="17.25" customHeight="1" x14ac:dyDescent="0.2">
      <c r="A222" s="190">
        <v>803447</v>
      </c>
      <c r="B222" s="190" t="s">
        <v>1304</v>
      </c>
      <c r="C222" s="190" t="s">
        <v>2249</v>
      </c>
      <c r="D222" s="190" t="s">
        <v>293</v>
      </c>
      <c r="E222" s="190" t="s">
        <v>131</v>
      </c>
      <c r="F222" s="191">
        <v>34871</v>
      </c>
      <c r="G222" s="190" t="s">
        <v>623</v>
      </c>
      <c r="H222" s="190" t="s">
        <v>620</v>
      </c>
      <c r="I222" s="190" t="s">
        <v>257</v>
      </c>
      <c r="Q222" s="190">
        <v>2000</v>
      </c>
      <c r="S222" s="190" t="s">
        <v>2294</v>
      </c>
      <c r="T222" s="190" t="s">
        <v>2294</v>
      </c>
      <c r="U222" s="190" t="s">
        <v>2294</v>
      </c>
      <c r="V222" s="190" t="s">
        <v>2294</v>
      </c>
      <c r="W222" s="190" t="s">
        <v>2294</v>
      </c>
    </row>
    <row r="223" spans="1:23" ht="17.25" customHeight="1" x14ac:dyDescent="0.2">
      <c r="A223" s="190">
        <v>806384</v>
      </c>
      <c r="B223" s="190" t="s">
        <v>1476</v>
      </c>
      <c r="C223" s="190" t="s">
        <v>795</v>
      </c>
      <c r="D223" s="190" t="s">
        <v>792</v>
      </c>
      <c r="E223" s="190" t="s">
        <v>132</v>
      </c>
      <c r="F223" s="191">
        <v>34717</v>
      </c>
      <c r="G223" s="190" t="s">
        <v>224</v>
      </c>
      <c r="H223" s="190" t="s">
        <v>620</v>
      </c>
      <c r="I223" s="190" t="s">
        <v>257</v>
      </c>
      <c r="Q223" s="190">
        <v>2000</v>
      </c>
      <c r="S223" s="190" t="s">
        <v>2294</v>
      </c>
      <c r="U223" s="190" t="s">
        <v>2294</v>
      </c>
      <c r="V223" s="190" t="s">
        <v>2294</v>
      </c>
      <c r="W223" s="190" t="s">
        <v>2294</v>
      </c>
    </row>
    <row r="224" spans="1:23" ht="17.25" customHeight="1" x14ac:dyDescent="0.2">
      <c r="A224" s="190">
        <v>806745</v>
      </c>
      <c r="B224" s="190" t="s">
        <v>1510</v>
      </c>
      <c r="C224" s="190" t="s">
        <v>484</v>
      </c>
      <c r="D224" s="190" t="s">
        <v>512</v>
      </c>
      <c r="E224" s="190" t="s">
        <v>132</v>
      </c>
      <c r="F224" s="191">
        <v>36104</v>
      </c>
      <c r="G224" s="190" t="s">
        <v>223</v>
      </c>
      <c r="H224" s="190" t="s">
        <v>620</v>
      </c>
      <c r="I224" s="190" t="s">
        <v>257</v>
      </c>
      <c r="Q224" s="190">
        <v>2000</v>
      </c>
      <c r="S224" s="190" t="s">
        <v>2294</v>
      </c>
      <c r="U224" s="190" t="s">
        <v>2294</v>
      </c>
      <c r="V224" s="190" t="s">
        <v>2294</v>
      </c>
      <c r="W224" s="190" t="s">
        <v>2294</v>
      </c>
    </row>
    <row r="225" spans="1:23" ht="17.25" customHeight="1" x14ac:dyDescent="0.2">
      <c r="A225" s="190">
        <v>804734</v>
      </c>
      <c r="B225" s="190" t="s">
        <v>1350</v>
      </c>
      <c r="C225" s="190" t="s">
        <v>337</v>
      </c>
      <c r="D225" s="190" t="s">
        <v>558</v>
      </c>
      <c r="E225" s="190" t="s">
        <v>131</v>
      </c>
      <c r="F225" s="191">
        <v>33997</v>
      </c>
      <c r="G225" s="190" t="s">
        <v>228</v>
      </c>
      <c r="H225" s="190" t="s">
        <v>620</v>
      </c>
      <c r="I225" s="190" t="s">
        <v>257</v>
      </c>
      <c r="Q225" s="190">
        <v>2000</v>
      </c>
      <c r="S225" s="190" t="s">
        <v>2294</v>
      </c>
      <c r="U225" s="190" t="s">
        <v>2294</v>
      </c>
      <c r="V225" s="190" t="s">
        <v>2294</v>
      </c>
      <c r="W225" s="190" t="s">
        <v>2294</v>
      </c>
    </row>
    <row r="226" spans="1:23" ht="17.25" customHeight="1" x14ac:dyDescent="0.2">
      <c r="A226" s="190">
        <v>804159</v>
      </c>
      <c r="B226" s="190" t="s">
        <v>1330</v>
      </c>
      <c r="C226" s="190" t="s">
        <v>751</v>
      </c>
      <c r="D226" s="190" t="s">
        <v>715</v>
      </c>
      <c r="E226" s="190" t="s">
        <v>131</v>
      </c>
      <c r="F226" s="191">
        <v>35071</v>
      </c>
      <c r="G226" s="190" t="s">
        <v>1090</v>
      </c>
      <c r="H226" s="190" t="s">
        <v>620</v>
      </c>
      <c r="I226" s="190" t="s">
        <v>257</v>
      </c>
      <c r="Q226" s="190">
        <v>2000</v>
      </c>
      <c r="S226" s="190" t="s">
        <v>2294</v>
      </c>
      <c r="U226" s="190" t="s">
        <v>2294</v>
      </c>
      <c r="V226" s="190" t="s">
        <v>2294</v>
      </c>
      <c r="W226" s="190" t="s">
        <v>2294</v>
      </c>
    </row>
    <row r="227" spans="1:23" ht="17.25" customHeight="1" x14ac:dyDescent="0.2">
      <c r="A227" s="190">
        <v>804437</v>
      </c>
      <c r="B227" s="190" t="s">
        <v>1341</v>
      </c>
      <c r="C227" s="190" t="s">
        <v>398</v>
      </c>
      <c r="D227" s="190" t="s">
        <v>506</v>
      </c>
      <c r="E227" s="190" t="s">
        <v>131</v>
      </c>
      <c r="F227" s="191">
        <v>34774</v>
      </c>
      <c r="G227" s="190" t="s">
        <v>223</v>
      </c>
      <c r="H227" s="190" t="s">
        <v>620</v>
      </c>
      <c r="I227" s="190" t="s">
        <v>257</v>
      </c>
      <c r="Q227" s="190">
        <v>2000</v>
      </c>
      <c r="S227" s="190" t="s">
        <v>2294</v>
      </c>
      <c r="V227" s="190" t="s">
        <v>2294</v>
      </c>
      <c r="W227" s="190" t="s">
        <v>2294</v>
      </c>
    </row>
    <row r="228" spans="1:23" ht="17.25" customHeight="1" x14ac:dyDescent="0.2">
      <c r="A228" s="190">
        <v>807438</v>
      </c>
      <c r="B228" s="190" t="s">
        <v>1566</v>
      </c>
      <c r="C228" s="190" t="s">
        <v>108</v>
      </c>
      <c r="D228" s="190" t="s">
        <v>434</v>
      </c>
      <c r="E228" s="190" t="s">
        <v>131</v>
      </c>
      <c r="F228" s="191">
        <v>34951</v>
      </c>
      <c r="G228" s="190" t="s">
        <v>233</v>
      </c>
      <c r="H228" s="190" t="s">
        <v>620</v>
      </c>
      <c r="I228" s="190" t="s">
        <v>257</v>
      </c>
      <c r="Q228" s="190">
        <v>2000</v>
      </c>
      <c r="S228" s="190" t="s">
        <v>2294</v>
      </c>
      <c r="V228" s="190" t="s">
        <v>2294</v>
      </c>
      <c r="W228" s="190" t="s">
        <v>2294</v>
      </c>
    </row>
    <row r="229" spans="1:23" ht="17.25" customHeight="1" x14ac:dyDescent="0.2">
      <c r="A229" s="190">
        <v>808325</v>
      </c>
      <c r="B229" s="190" t="s">
        <v>1632</v>
      </c>
      <c r="C229" s="190" t="s">
        <v>2278</v>
      </c>
      <c r="D229" s="190" t="s">
        <v>2274</v>
      </c>
      <c r="E229" s="190" t="s">
        <v>132</v>
      </c>
      <c r="F229" s="191">
        <v>34412</v>
      </c>
      <c r="G229" s="190" t="s">
        <v>623</v>
      </c>
      <c r="H229" s="190" t="s">
        <v>620</v>
      </c>
      <c r="I229" s="190" t="s">
        <v>257</v>
      </c>
      <c r="Q229" s="190">
        <v>2000</v>
      </c>
      <c r="T229" s="190" t="s">
        <v>2294</v>
      </c>
      <c r="U229" s="190" t="s">
        <v>2294</v>
      </c>
      <c r="V229" s="190" t="s">
        <v>2294</v>
      </c>
      <c r="W229" s="190" t="s">
        <v>2294</v>
      </c>
    </row>
    <row r="230" spans="1:23" ht="17.25" customHeight="1" x14ac:dyDescent="0.2">
      <c r="A230" s="190">
        <v>806351</v>
      </c>
      <c r="B230" s="190" t="s">
        <v>1470</v>
      </c>
      <c r="C230" s="190" t="s">
        <v>498</v>
      </c>
      <c r="D230" s="190" t="s">
        <v>687</v>
      </c>
      <c r="E230" s="190" t="s">
        <v>132</v>
      </c>
      <c r="F230" s="191">
        <v>34671</v>
      </c>
      <c r="G230" s="190" t="s">
        <v>672</v>
      </c>
      <c r="H230" s="190" t="s">
        <v>620</v>
      </c>
      <c r="I230" s="190" t="s">
        <v>257</v>
      </c>
      <c r="Q230" s="190">
        <v>2000</v>
      </c>
      <c r="T230" s="190" t="s">
        <v>2294</v>
      </c>
      <c r="U230" s="190" t="s">
        <v>2294</v>
      </c>
      <c r="V230" s="190" t="s">
        <v>2294</v>
      </c>
      <c r="W230" s="190" t="s">
        <v>2294</v>
      </c>
    </row>
    <row r="231" spans="1:23" ht="17.25" customHeight="1" x14ac:dyDescent="0.2">
      <c r="A231" s="190">
        <v>806256</v>
      </c>
      <c r="B231" s="190" t="s">
        <v>1459</v>
      </c>
      <c r="C231" s="190" t="s">
        <v>648</v>
      </c>
      <c r="D231" s="190" t="s">
        <v>2262</v>
      </c>
      <c r="E231" s="190" t="s">
        <v>132</v>
      </c>
      <c r="H231" s="190" t="s">
        <v>620</v>
      </c>
      <c r="I231" s="190" t="s">
        <v>257</v>
      </c>
      <c r="Q231" s="190">
        <v>2000</v>
      </c>
      <c r="T231" s="190" t="s">
        <v>2294</v>
      </c>
      <c r="U231" s="190" t="s">
        <v>2294</v>
      </c>
      <c r="V231" s="190" t="s">
        <v>2294</v>
      </c>
      <c r="W231" s="190" t="s">
        <v>2294</v>
      </c>
    </row>
    <row r="232" spans="1:23" ht="17.25" customHeight="1" x14ac:dyDescent="0.2">
      <c r="A232" s="190">
        <v>805268</v>
      </c>
      <c r="B232" s="190" t="s">
        <v>1390</v>
      </c>
      <c r="C232" s="190" t="s">
        <v>63</v>
      </c>
      <c r="D232" s="190" t="s">
        <v>342</v>
      </c>
      <c r="E232" s="190" t="s">
        <v>131</v>
      </c>
      <c r="F232" s="191">
        <v>27798</v>
      </c>
      <c r="G232" s="190" t="s">
        <v>223</v>
      </c>
      <c r="H232" s="190" t="s">
        <v>620</v>
      </c>
      <c r="I232" s="190" t="s">
        <v>257</v>
      </c>
      <c r="Q232" s="190">
        <v>2000</v>
      </c>
      <c r="T232" s="190" t="s">
        <v>2294</v>
      </c>
      <c r="U232" s="190" t="s">
        <v>2294</v>
      </c>
      <c r="V232" s="190" t="s">
        <v>2294</v>
      </c>
      <c r="W232" s="190" t="s">
        <v>2294</v>
      </c>
    </row>
    <row r="233" spans="1:23" ht="17.25" customHeight="1" x14ac:dyDescent="0.2">
      <c r="A233" s="190">
        <v>800460</v>
      </c>
      <c r="B233" s="190" t="s">
        <v>1243</v>
      </c>
      <c r="C233" s="190" t="s">
        <v>2235</v>
      </c>
      <c r="D233" s="190" t="s">
        <v>2236</v>
      </c>
      <c r="E233" s="190" t="s">
        <v>131</v>
      </c>
      <c r="F233" s="191">
        <v>31122</v>
      </c>
      <c r="G233" s="190" t="s">
        <v>623</v>
      </c>
      <c r="H233" s="190" t="s">
        <v>620</v>
      </c>
      <c r="I233" s="190" t="s">
        <v>257</v>
      </c>
      <c r="Q233" s="190">
        <v>2000</v>
      </c>
      <c r="T233" s="190" t="s">
        <v>2294</v>
      </c>
      <c r="U233" s="190" t="s">
        <v>2294</v>
      </c>
      <c r="V233" s="190" t="s">
        <v>2294</v>
      </c>
      <c r="W233" s="190" t="s">
        <v>2294</v>
      </c>
    </row>
    <row r="234" spans="1:23" ht="17.25" customHeight="1" x14ac:dyDescent="0.2">
      <c r="A234" s="190">
        <v>802199</v>
      </c>
      <c r="B234" s="190" t="s">
        <v>1276</v>
      </c>
      <c r="C234" s="190" t="s">
        <v>2121</v>
      </c>
      <c r="D234" s="190" t="s">
        <v>1127</v>
      </c>
      <c r="E234" s="190" t="s">
        <v>131</v>
      </c>
      <c r="F234" s="191">
        <v>33970</v>
      </c>
      <c r="G234" s="190" t="s">
        <v>796</v>
      </c>
      <c r="H234" s="190" t="s">
        <v>620</v>
      </c>
      <c r="I234" s="190" t="s">
        <v>257</v>
      </c>
      <c r="Q234" s="190">
        <v>2000</v>
      </c>
      <c r="T234" s="190" t="s">
        <v>2294</v>
      </c>
      <c r="U234" s="190" t="s">
        <v>2294</v>
      </c>
      <c r="V234" s="190" t="s">
        <v>2294</v>
      </c>
      <c r="W234" s="190" t="s">
        <v>2294</v>
      </c>
    </row>
    <row r="235" spans="1:23" ht="17.25" customHeight="1" x14ac:dyDescent="0.2">
      <c r="A235" s="190">
        <v>808313</v>
      </c>
      <c r="B235" s="190" t="s">
        <v>1630</v>
      </c>
      <c r="C235" s="190" t="s">
        <v>93</v>
      </c>
      <c r="D235" s="190" t="s">
        <v>160</v>
      </c>
      <c r="E235" s="190" t="s">
        <v>131</v>
      </c>
      <c r="F235" s="191">
        <v>33970</v>
      </c>
      <c r="G235" s="190" t="s">
        <v>228</v>
      </c>
      <c r="H235" s="190" t="s">
        <v>620</v>
      </c>
      <c r="I235" s="190" t="s">
        <v>257</v>
      </c>
      <c r="Q235" s="190">
        <v>2000</v>
      </c>
      <c r="T235" s="190" t="s">
        <v>2294</v>
      </c>
      <c r="U235" s="190" t="s">
        <v>2294</v>
      </c>
      <c r="V235" s="190" t="s">
        <v>2294</v>
      </c>
      <c r="W235" s="190" t="s">
        <v>2294</v>
      </c>
    </row>
    <row r="236" spans="1:23" ht="17.25" customHeight="1" x14ac:dyDescent="0.2">
      <c r="A236" s="190">
        <v>810744</v>
      </c>
      <c r="B236" s="190" t="s">
        <v>1861</v>
      </c>
      <c r="C236" s="190" t="s">
        <v>88</v>
      </c>
      <c r="D236" s="190" t="s">
        <v>1194</v>
      </c>
      <c r="E236" s="190" t="s">
        <v>131</v>
      </c>
      <c r="F236" s="191">
        <v>34335</v>
      </c>
      <c r="G236" s="190" t="s">
        <v>223</v>
      </c>
      <c r="H236" s="190" t="s">
        <v>620</v>
      </c>
      <c r="I236" s="190" t="s">
        <v>257</v>
      </c>
      <c r="Q236" s="190">
        <v>2000</v>
      </c>
      <c r="T236" s="190" t="s">
        <v>2294</v>
      </c>
      <c r="U236" s="190" t="s">
        <v>2294</v>
      </c>
      <c r="V236" s="190" t="s">
        <v>2294</v>
      </c>
      <c r="W236" s="190" t="s">
        <v>2294</v>
      </c>
    </row>
    <row r="237" spans="1:23" ht="17.25" customHeight="1" x14ac:dyDescent="0.2">
      <c r="A237" s="190">
        <v>800625</v>
      </c>
      <c r="B237" s="190" t="s">
        <v>1247</v>
      </c>
      <c r="C237" s="190" t="s">
        <v>77</v>
      </c>
      <c r="D237" s="190" t="s">
        <v>147</v>
      </c>
      <c r="E237" s="190" t="s">
        <v>132</v>
      </c>
      <c r="F237" s="191">
        <v>33518</v>
      </c>
      <c r="G237" s="190" t="s">
        <v>223</v>
      </c>
      <c r="H237" s="190" t="s">
        <v>620</v>
      </c>
      <c r="I237" s="190" t="s">
        <v>257</v>
      </c>
      <c r="Q237" s="190">
        <v>2000</v>
      </c>
      <c r="U237" s="190" t="s">
        <v>2294</v>
      </c>
      <c r="V237" s="190" t="s">
        <v>2294</v>
      </c>
      <c r="W237" s="190" t="s">
        <v>2294</v>
      </c>
    </row>
    <row r="238" spans="1:23" ht="17.25" customHeight="1" x14ac:dyDescent="0.2">
      <c r="A238" s="190">
        <v>805025</v>
      </c>
      <c r="B238" s="190" t="s">
        <v>1371</v>
      </c>
      <c r="C238" s="190" t="s">
        <v>70</v>
      </c>
      <c r="D238" s="190" t="s">
        <v>180</v>
      </c>
      <c r="E238" s="190" t="s">
        <v>132</v>
      </c>
      <c r="F238" s="191">
        <v>33670</v>
      </c>
      <c r="G238" s="190" t="s">
        <v>223</v>
      </c>
      <c r="H238" s="190" t="s">
        <v>620</v>
      </c>
      <c r="I238" s="190" t="s">
        <v>257</v>
      </c>
      <c r="Q238" s="190">
        <v>2000</v>
      </c>
      <c r="U238" s="190" t="s">
        <v>2294</v>
      </c>
      <c r="V238" s="190" t="s">
        <v>2294</v>
      </c>
      <c r="W238" s="190" t="s">
        <v>2294</v>
      </c>
    </row>
    <row r="239" spans="1:23" ht="17.25" customHeight="1" x14ac:dyDescent="0.2">
      <c r="A239" s="190">
        <v>810895</v>
      </c>
      <c r="B239" s="190" t="s">
        <v>1885</v>
      </c>
      <c r="C239" s="190" t="s">
        <v>86</v>
      </c>
      <c r="D239" s="190" t="s">
        <v>185</v>
      </c>
      <c r="E239" s="190" t="s">
        <v>132</v>
      </c>
      <c r="F239" s="191">
        <v>33836</v>
      </c>
      <c r="G239" s="190" t="s">
        <v>2287</v>
      </c>
      <c r="H239" s="190" t="s">
        <v>620</v>
      </c>
      <c r="I239" s="190" t="s">
        <v>257</v>
      </c>
      <c r="Q239" s="190">
        <v>2000</v>
      </c>
      <c r="U239" s="190" t="s">
        <v>2294</v>
      </c>
      <c r="V239" s="190" t="s">
        <v>2294</v>
      </c>
      <c r="W239" s="190" t="s">
        <v>2294</v>
      </c>
    </row>
    <row r="240" spans="1:23" ht="17.25" customHeight="1" x14ac:dyDescent="0.2">
      <c r="A240" s="190">
        <v>805097</v>
      </c>
      <c r="B240" s="190" t="s">
        <v>1379</v>
      </c>
      <c r="C240" s="190" t="s">
        <v>1139</v>
      </c>
      <c r="D240" s="190" t="s">
        <v>190</v>
      </c>
      <c r="E240" s="190" t="s">
        <v>132</v>
      </c>
      <c r="F240" s="191">
        <v>34170</v>
      </c>
      <c r="G240" s="190" t="s">
        <v>1169</v>
      </c>
      <c r="H240" s="190" t="s">
        <v>620</v>
      </c>
      <c r="I240" s="190" t="s">
        <v>257</v>
      </c>
      <c r="Q240" s="190">
        <v>2000</v>
      </c>
      <c r="U240" s="190" t="s">
        <v>2294</v>
      </c>
      <c r="V240" s="190" t="s">
        <v>2294</v>
      </c>
      <c r="W240" s="190" t="s">
        <v>2294</v>
      </c>
    </row>
    <row r="241" spans="1:23" ht="17.25" customHeight="1" x14ac:dyDescent="0.2">
      <c r="A241" s="190">
        <v>803709</v>
      </c>
      <c r="B241" s="190" t="s">
        <v>1315</v>
      </c>
      <c r="C241" s="190" t="s">
        <v>374</v>
      </c>
      <c r="D241" s="190" t="s">
        <v>156</v>
      </c>
      <c r="E241" s="190" t="s">
        <v>132</v>
      </c>
      <c r="F241" s="191">
        <v>34705</v>
      </c>
      <c r="G241" s="190" t="s">
        <v>223</v>
      </c>
      <c r="H241" s="190" t="s">
        <v>620</v>
      </c>
      <c r="I241" s="190" t="s">
        <v>257</v>
      </c>
      <c r="Q241" s="190">
        <v>2000</v>
      </c>
      <c r="U241" s="190" t="s">
        <v>2294</v>
      </c>
      <c r="V241" s="190" t="s">
        <v>2294</v>
      </c>
      <c r="W241" s="190" t="s">
        <v>2294</v>
      </c>
    </row>
    <row r="242" spans="1:23" ht="17.25" customHeight="1" x14ac:dyDescent="0.2">
      <c r="A242" s="190">
        <v>810684</v>
      </c>
      <c r="B242" s="190" t="s">
        <v>1854</v>
      </c>
      <c r="C242" s="190" t="s">
        <v>74</v>
      </c>
      <c r="D242" s="190" t="s">
        <v>191</v>
      </c>
      <c r="E242" s="190" t="s">
        <v>132</v>
      </c>
      <c r="F242" s="191">
        <v>35339</v>
      </c>
      <c r="G242" s="190" t="s">
        <v>223</v>
      </c>
      <c r="H242" s="190" t="s">
        <v>620</v>
      </c>
      <c r="I242" s="190" t="s">
        <v>257</v>
      </c>
      <c r="Q242" s="190">
        <v>2000</v>
      </c>
      <c r="U242" s="190" t="s">
        <v>2294</v>
      </c>
      <c r="V242" s="190" t="s">
        <v>2294</v>
      </c>
      <c r="W242" s="190" t="s">
        <v>2294</v>
      </c>
    </row>
    <row r="243" spans="1:23" ht="17.25" customHeight="1" x14ac:dyDescent="0.2">
      <c r="A243" s="190">
        <v>809106</v>
      </c>
      <c r="B243" s="190" t="s">
        <v>1720</v>
      </c>
      <c r="C243" s="190" t="s">
        <v>62</v>
      </c>
      <c r="D243" s="190" t="s">
        <v>2115</v>
      </c>
      <c r="E243" s="190" t="s">
        <v>132</v>
      </c>
      <c r="F243" s="191">
        <v>35796</v>
      </c>
      <c r="G243" s="190" t="s">
        <v>223</v>
      </c>
      <c r="H243" s="190" t="s">
        <v>620</v>
      </c>
      <c r="I243" s="190" t="s">
        <v>257</v>
      </c>
      <c r="Q243" s="190">
        <v>2000</v>
      </c>
      <c r="U243" s="190" t="s">
        <v>2294</v>
      </c>
      <c r="V243" s="190" t="s">
        <v>2294</v>
      </c>
      <c r="W243" s="190" t="s">
        <v>2294</v>
      </c>
    </row>
    <row r="244" spans="1:23" ht="17.25" customHeight="1" x14ac:dyDescent="0.2">
      <c r="A244" s="190">
        <v>811818</v>
      </c>
      <c r="B244" s="190" t="s">
        <v>1970</v>
      </c>
      <c r="C244" s="190" t="s">
        <v>835</v>
      </c>
      <c r="D244" s="190" t="s">
        <v>1166</v>
      </c>
      <c r="E244" s="190" t="s">
        <v>132</v>
      </c>
      <c r="F244" s="191">
        <v>35933</v>
      </c>
      <c r="G244" s="190" t="s">
        <v>2289</v>
      </c>
      <c r="H244" s="190" t="s">
        <v>620</v>
      </c>
      <c r="I244" s="190" t="s">
        <v>257</v>
      </c>
      <c r="Q244" s="190">
        <v>2000</v>
      </c>
      <c r="U244" s="190" t="s">
        <v>2294</v>
      </c>
      <c r="V244" s="190" t="s">
        <v>2294</v>
      </c>
      <c r="W244" s="190" t="s">
        <v>2294</v>
      </c>
    </row>
    <row r="245" spans="1:23" ht="17.25" customHeight="1" x14ac:dyDescent="0.2">
      <c r="A245" s="190">
        <v>810794</v>
      </c>
      <c r="B245" s="190" t="s">
        <v>1871</v>
      </c>
      <c r="C245" s="190" t="s">
        <v>286</v>
      </c>
      <c r="D245" s="190" t="s">
        <v>584</v>
      </c>
      <c r="E245" s="190" t="s">
        <v>131</v>
      </c>
      <c r="F245" s="191">
        <v>32157</v>
      </c>
      <c r="G245" s="190" t="s">
        <v>745</v>
      </c>
      <c r="H245" s="190" t="s">
        <v>620</v>
      </c>
      <c r="I245" s="190" t="s">
        <v>257</v>
      </c>
      <c r="Q245" s="190">
        <v>2000</v>
      </c>
      <c r="U245" s="190" t="s">
        <v>2294</v>
      </c>
      <c r="V245" s="190" t="s">
        <v>2294</v>
      </c>
      <c r="W245" s="190" t="s">
        <v>2294</v>
      </c>
    </row>
    <row r="246" spans="1:23" ht="17.25" customHeight="1" x14ac:dyDescent="0.2">
      <c r="A246" s="190">
        <v>811955</v>
      </c>
      <c r="B246" s="190" t="s">
        <v>892</v>
      </c>
      <c r="C246" s="190" t="s">
        <v>1044</v>
      </c>
      <c r="D246" s="190" t="s">
        <v>319</v>
      </c>
      <c r="E246" s="190" t="s">
        <v>131</v>
      </c>
      <c r="F246" s="191">
        <v>32849</v>
      </c>
      <c r="G246" s="190" t="s">
        <v>223</v>
      </c>
      <c r="H246" s="190" t="s">
        <v>620</v>
      </c>
      <c r="I246" s="190" t="s">
        <v>257</v>
      </c>
      <c r="Q246" s="190">
        <v>2000</v>
      </c>
      <c r="U246" s="190" t="s">
        <v>2294</v>
      </c>
      <c r="V246" s="190" t="s">
        <v>2294</v>
      </c>
      <c r="W246" s="190" t="s">
        <v>2294</v>
      </c>
    </row>
    <row r="247" spans="1:23" ht="17.25" customHeight="1" x14ac:dyDescent="0.2">
      <c r="A247" s="190">
        <v>810536</v>
      </c>
      <c r="B247" s="190" t="s">
        <v>1838</v>
      </c>
      <c r="C247" s="190" t="s">
        <v>104</v>
      </c>
      <c r="D247" s="190" t="s">
        <v>687</v>
      </c>
      <c r="E247" s="190" t="s">
        <v>131</v>
      </c>
      <c r="F247" s="191">
        <v>33239</v>
      </c>
      <c r="G247" s="190" t="s">
        <v>721</v>
      </c>
      <c r="H247" s="190" t="s">
        <v>620</v>
      </c>
      <c r="I247" s="190" t="s">
        <v>257</v>
      </c>
      <c r="Q247" s="190">
        <v>2000</v>
      </c>
      <c r="U247" s="190" t="s">
        <v>2294</v>
      </c>
      <c r="V247" s="190" t="s">
        <v>2294</v>
      </c>
      <c r="W247" s="190" t="s">
        <v>2294</v>
      </c>
    </row>
    <row r="248" spans="1:23" ht="17.25" customHeight="1" x14ac:dyDescent="0.2">
      <c r="A248" s="190">
        <v>800486</v>
      </c>
      <c r="B248" s="190" t="s">
        <v>1245</v>
      </c>
      <c r="C248" s="190" t="s">
        <v>99</v>
      </c>
      <c r="D248" s="190" t="s">
        <v>185</v>
      </c>
      <c r="E248" s="190" t="s">
        <v>131</v>
      </c>
      <c r="F248" s="191">
        <v>33475</v>
      </c>
      <c r="G248" s="190" t="s">
        <v>763</v>
      </c>
      <c r="H248" s="190" t="s">
        <v>620</v>
      </c>
      <c r="I248" s="190" t="s">
        <v>257</v>
      </c>
      <c r="Q248" s="190">
        <v>2000</v>
      </c>
      <c r="U248" s="190" t="s">
        <v>2294</v>
      </c>
      <c r="V248" s="190" t="s">
        <v>2294</v>
      </c>
      <c r="W248" s="190" t="s">
        <v>2294</v>
      </c>
    </row>
    <row r="249" spans="1:23" ht="17.25" customHeight="1" x14ac:dyDescent="0.2">
      <c r="A249" s="190">
        <v>804100</v>
      </c>
      <c r="B249" s="190" t="s">
        <v>1328</v>
      </c>
      <c r="C249" s="190" t="s">
        <v>80</v>
      </c>
      <c r="D249" s="190" t="s">
        <v>316</v>
      </c>
      <c r="E249" s="190" t="s">
        <v>131</v>
      </c>
      <c r="F249" s="191">
        <v>33670</v>
      </c>
      <c r="G249" s="190" t="s">
        <v>223</v>
      </c>
      <c r="H249" s="190" t="s">
        <v>620</v>
      </c>
      <c r="I249" s="190" t="s">
        <v>257</v>
      </c>
      <c r="Q249" s="190">
        <v>2000</v>
      </c>
      <c r="U249" s="190" t="s">
        <v>2294</v>
      </c>
      <c r="V249" s="190" t="s">
        <v>2294</v>
      </c>
      <c r="W249" s="190" t="s">
        <v>2294</v>
      </c>
    </row>
    <row r="250" spans="1:23" ht="17.25" customHeight="1" x14ac:dyDescent="0.2">
      <c r="A250" s="190">
        <v>802716</v>
      </c>
      <c r="B250" s="190" t="s">
        <v>1290</v>
      </c>
      <c r="C250" s="190" t="s">
        <v>482</v>
      </c>
      <c r="D250" s="190" t="s">
        <v>2247</v>
      </c>
      <c r="E250" s="190" t="s">
        <v>131</v>
      </c>
      <c r="F250" s="191">
        <v>33970</v>
      </c>
      <c r="G250" s="190" t="s">
        <v>2248</v>
      </c>
      <c r="H250" s="190" t="s">
        <v>620</v>
      </c>
      <c r="I250" s="190" t="s">
        <v>257</v>
      </c>
      <c r="Q250" s="190">
        <v>2000</v>
      </c>
      <c r="U250" s="190" t="s">
        <v>2294</v>
      </c>
      <c r="V250" s="190" t="s">
        <v>2294</v>
      </c>
      <c r="W250" s="190" t="s">
        <v>2294</v>
      </c>
    </row>
    <row r="251" spans="1:23" ht="17.25" customHeight="1" x14ac:dyDescent="0.2">
      <c r="A251" s="190">
        <v>804403</v>
      </c>
      <c r="B251" s="190" t="s">
        <v>1339</v>
      </c>
      <c r="C251" s="190" t="s">
        <v>108</v>
      </c>
      <c r="D251" s="190" t="s">
        <v>185</v>
      </c>
      <c r="E251" s="190" t="s">
        <v>131</v>
      </c>
      <c r="F251" s="191">
        <v>34286</v>
      </c>
      <c r="G251" s="190" t="s">
        <v>223</v>
      </c>
      <c r="H251" s="190" t="s">
        <v>620</v>
      </c>
      <c r="I251" s="190" t="s">
        <v>257</v>
      </c>
      <c r="Q251" s="190">
        <v>2000</v>
      </c>
      <c r="U251" s="190" t="s">
        <v>2294</v>
      </c>
      <c r="V251" s="190" t="s">
        <v>2294</v>
      </c>
      <c r="W251" s="190" t="s">
        <v>2294</v>
      </c>
    </row>
    <row r="252" spans="1:23" ht="17.25" customHeight="1" x14ac:dyDescent="0.2">
      <c r="A252" s="190">
        <v>804153</v>
      </c>
      <c r="B252" s="190" t="s">
        <v>1329</v>
      </c>
      <c r="C252" s="190" t="s">
        <v>317</v>
      </c>
      <c r="D252" s="190" t="s">
        <v>174</v>
      </c>
      <c r="E252" s="190" t="s">
        <v>131</v>
      </c>
      <c r="F252" s="191">
        <v>34335</v>
      </c>
      <c r="G252" s="190" t="s">
        <v>223</v>
      </c>
      <c r="H252" s="190" t="s">
        <v>620</v>
      </c>
      <c r="I252" s="190" t="s">
        <v>257</v>
      </c>
      <c r="Q252" s="190">
        <v>2000</v>
      </c>
      <c r="U252" s="190" t="s">
        <v>2294</v>
      </c>
      <c r="V252" s="190" t="s">
        <v>2294</v>
      </c>
      <c r="W252" s="190" t="s">
        <v>2294</v>
      </c>
    </row>
    <row r="253" spans="1:23" ht="17.25" customHeight="1" x14ac:dyDescent="0.2">
      <c r="A253" s="190">
        <v>807376</v>
      </c>
      <c r="B253" s="190" t="s">
        <v>1559</v>
      </c>
      <c r="C253" s="190" t="s">
        <v>63</v>
      </c>
      <c r="D253" s="190" t="s">
        <v>204</v>
      </c>
      <c r="E253" s="190" t="s">
        <v>131</v>
      </c>
      <c r="F253" s="191">
        <v>34442</v>
      </c>
      <c r="G253" s="190" t="s">
        <v>223</v>
      </c>
      <c r="H253" s="190" t="s">
        <v>620</v>
      </c>
      <c r="I253" s="190" t="s">
        <v>257</v>
      </c>
      <c r="Q253" s="190">
        <v>2000</v>
      </c>
      <c r="U253" s="190" t="s">
        <v>2294</v>
      </c>
      <c r="V253" s="190" t="s">
        <v>2294</v>
      </c>
      <c r="W253" s="190" t="s">
        <v>2294</v>
      </c>
    </row>
    <row r="254" spans="1:23" ht="17.25" customHeight="1" x14ac:dyDescent="0.2">
      <c r="A254" s="190">
        <v>805674</v>
      </c>
      <c r="B254" s="190" t="s">
        <v>1420</v>
      </c>
      <c r="C254" s="190" t="s">
        <v>1206</v>
      </c>
      <c r="D254" s="190" t="s">
        <v>2055</v>
      </c>
      <c r="E254" s="190" t="s">
        <v>131</v>
      </c>
      <c r="F254" s="191">
        <v>34700</v>
      </c>
      <c r="G254" s="190" t="s">
        <v>623</v>
      </c>
      <c r="H254" s="190" t="s">
        <v>620</v>
      </c>
      <c r="I254" s="190" t="s">
        <v>257</v>
      </c>
      <c r="Q254" s="190">
        <v>2000</v>
      </c>
      <c r="U254" s="190" t="s">
        <v>2294</v>
      </c>
      <c r="V254" s="190" t="s">
        <v>2294</v>
      </c>
      <c r="W254" s="190" t="s">
        <v>2294</v>
      </c>
    </row>
    <row r="255" spans="1:23" ht="17.25" customHeight="1" x14ac:dyDescent="0.2">
      <c r="A255" s="190">
        <v>807896</v>
      </c>
      <c r="B255" s="190" t="s">
        <v>1603</v>
      </c>
      <c r="C255" s="190" t="s">
        <v>1100</v>
      </c>
      <c r="D255" s="190" t="s">
        <v>2277</v>
      </c>
      <c r="E255" s="190" t="s">
        <v>131</v>
      </c>
      <c r="F255" s="191">
        <v>34823</v>
      </c>
      <c r="G255" s="190" t="s">
        <v>681</v>
      </c>
      <c r="H255" s="190" t="s">
        <v>620</v>
      </c>
      <c r="I255" s="190" t="s">
        <v>257</v>
      </c>
      <c r="Q255" s="190">
        <v>2000</v>
      </c>
      <c r="U255" s="190" t="s">
        <v>2294</v>
      </c>
      <c r="V255" s="190" t="s">
        <v>2294</v>
      </c>
      <c r="W255" s="190" t="s">
        <v>2294</v>
      </c>
    </row>
    <row r="256" spans="1:23" ht="17.25" customHeight="1" x14ac:dyDescent="0.2">
      <c r="A256" s="190">
        <v>805975</v>
      </c>
      <c r="B256" s="190" t="s">
        <v>1439</v>
      </c>
      <c r="C256" s="190" t="s">
        <v>305</v>
      </c>
      <c r="D256" s="190" t="s">
        <v>170</v>
      </c>
      <c r="E256" s="190" t="s">
        <v>131</v>
      </c>
      <c r="G256" s="190" t="s">
        <v>223</v>
      </c>
      <c r="H256" s="190" t="s">
        <v>620</v>
      </c>
      <c r="I256" s="190" t="s">
        <v>257</v>
      </c>
      <c r="Q256" s="190">
        <v>2000</v>
      </c>
      <c r="U256" s="190" t="s">
        <v>2294</v>
      </c>
      <c r="V256" s="190" t="s">
        <v>2294</v>
      </c>
      <c r="W256" s="190" t="s">
        <v>2294</v>
      </c>
    </row>
    <row r="257" spans="1:23" ht="17.25" customHeight="1" x14ac:dyDescent="0.2">
      <c r="A257" s="190">
        <v>807070</v>
      </c>
      <c r="B257" s="190" t="s">
        <v>1532</v>
      </c>
      <c r="C257" s="190" t="s">
        <v>67</v>
      </c>
      <c r="D257" s="190" t="s">
        <v>449</v>
      </c>
      <c r="E257" s="190" t="s">
        <v>131</v>
      </c>
      <c r="G257" s="190" t="s">
        <v>223</v>
      </c>
      <c r="H257" s="190" t="s">
        <v>621</v>
      </c>
      <c r="I257" s="190" t="s">
        <v>257</v>
      </c>
      <c r="Q257" s="190">
        <v>2000</v>
      </c>
      <c r="U257" s="190" t="s">
        <v>2294</v>
      </c>
      <c r="V257" s="190" t="s">
        <v>2294</v>
      </c>
      <c r="W257" s="190" t="s">
        <v>2294</v>
      </c>
    </row>
    <row r="258" spans="1:23" ht="17.25" customHeight="1" x14ac:dyDescent="0.2">
      <c r="A258" s="190">
        <v>808324</v>
      </c>
      <c r="B258" s="190" t="s">
        <v>1631</v>
      </c>
      <c r="E258" s="190" t="s">
        <v>131</v>
      </c>
      <c r="H258" s="190" t="s">
        <v>620</v>
      </c>
      <c r="I258" s="190" t="s">
        <v>257</v>
      </c>
      <c r="Q258" s="190">
        <v>2000</v>
      </c>
      <c r="U258" s="190" t="s">
        <v>2294</v>
      </c>
      <c r="V258" s="190" t="s">
        <v>2294</v>
      </c>
      <c r="W258" s="190" t="s">
        <v>2294</v>
      </c>
    </row>
    <row r="259" spans="1:23" ht="17.25" customHeight="1" x14ac:dyDescent="0.2">
      <c r="A259" s="190">
        <v>811359</v>
      </c>
      <c r="B259" s="190" t="s">
        <v>1929</v>
      </c>
      <c r="C259" s="190" t="s">
        <v>79</v>
      </c>
      <c r="D259" s="190" t="s">
        <v>473</v>
      </c>
      <c r="E259" s="190" t="s">
        <v>132</v>
      </c>
      <c r="F259" s="191">
        <v>27760</v>
      </c>
      <c r="G259" s="190" t="s">
        <v>223</v>
      </c>
      <c r="H259" s="190" t="s">
        <v>620</v>
      </c>
      <c r="I259" s="190" t="s">
        <v>257</v>
      </c>
      <c r="Q259" s="190">
        <v>2000</v>
      </c>
      <c r="V259" s="190" t="s">
        <v>2294</v>
      </c>
      <c r="W259" s="190" t="s">
        <v>2294</v>
      </c>
    </row>
    <row r="260" spans="1:23" ht="17.25" customHeight="1" x14ac:dyDescent="0.2">
      <c r="A260" s="190">
        <v>808512</v>
      </c>
      <c r="B260" s="190" t="s">
        <v>1657</v>
      </c>
      <c r="C260" s="190" t="s">
        <v>460</v>
      </c>
      <c r="D260" s="190" t="s">
        <v>1069</v>
      </c>
      <c r="E260" s="190" t="s">
        <v>132</v>
      </c>
      <c r="F260" s="191">
        <v>33074</v>
      </c>
      <c r="G260" s="190" t="s">
        <v>223</v>
      </c>
      <c r="H260" s="190" t="s">
        <v>620</v>
      </c>
      <c r="I260" s="190" t="s">
        <v>257</v>
      </c>
      <c r="Q260" s="190">
        <v>2000</v>
      </c>
      <c r="V260" s="190" t="s">
        <v>2294</v>
      </c>
      <c r="W260" s="190" t="s">
        <v>2294</v>
      </c>
    </row>
    <row r="261" spans="1:23" ht="17.25" customHeight="1" x14ac:dyDescent="0.2">
      <c r="A261" s="190">
        <v>811141</v>
      </c>
      <c r="B261" s="190" t="s">
        <v>1911</v>
      </c>
      <c r="C261" s="190" t="s">
        <v>2288</v>
      </c>
      <c r="D261" s="190" t="s">
        <v>155</v>
      </c>
      <c r="E261" s="190" t="s">
        <v>132</v>
      </c>
      <c r="F261" s="191">
        <v>33079</v>
      </c>
      <c r="G261" s="190" t="s">
        <v>224</v>
      </c>
      <c r="H261" s="190" t="s">
        <v>620</v>
      </c>
      <c r="I261" s="190" t="s">
        <v>257</v>
      </c>
      <c r="Q261" s="190">
        <v>2000</v>
      </c>
      <c r="V261" s="190" t="s">
        <v>2294</v>
      </c>
      <c r="W261" s="190" t="s">
        <v>2294</v>
      </c>
    </row>
    <row r="262" spans="1:23" ht="17.25" customHeight="1" x14ac:dyDescent="0.2">
      <c r="A262" s="190">
        <v>806912</v>
      </c>
      <c r="B262" s="190" t="s">
        <v>1522</v>
      </c>
      <c r="C262" s="190" t="s">
        <v>61</v>
      </c>
      <c r="D262" s="190" t="s">
        <v>152</v>
      </c>
      <c r="E262" s="190" t="s">
        <v>132</v>
      </c>
      <c r="F262" s="191">
        <v>33363</v>
      </c>
      <c r="G262" s="190" t="s">
        <v>223</v>
      </c>
      <c r="H262" s="190" t="s">
        <v>620</v>
      </c>
      <c r="I262" s="190" t="s">
        <v>257</v>
      </c>
      <c r="Q262" s="190">
        <v>2000</v>
      </c>
      <c r="V262" s="190" t="s">
        <v>2294</v>
      </c>
      <c r="W262" s="190" t="s">
        <v>2294</v>
      </c>
    </row>
    <row r="263" spans="1:23" ht="17.25" customHeight="1" x14ac:dyDescent="0.2">
      <c r="A263" s="190">
        <v>801999</v>
      </c>
      <c r="B263" s="190" t="s">
        <v>1268</v>
      </c>
      <c r="C263" s="190" t="s">
        <v>2243</v>
      </c>
      <c r="D263" s="190" t="s">
        <v>200</v>
      </c>
      <c r="E263" s="190" t="s">
        <v>132</v>
      </c>
      <c r="F263" s="191">
        <v>33604</v>
      </c>
      <c r="G263" s="190" t="s">
        <v>223</v>
      </c>
      <c r="H263" s="190" t="s">
        <v>620</v>
      </c>
      <c r="I263" s="190" t="s">
        <v>257</v>
      </c>
      <c r="Q263" s="190">
        <v>2000</v>
      </c>
      <c r="V263" s="190" t="s">
        <v>2294</v>
      </c>
      <c r="W263" s="190" t="s">
        <v>2294</v>
      </c>
    </row>
    <row r="264" spans="1:23" ht="17.25" customHeight="1" x14ac:dyDescent="0.2">
      <c r="A264" s="190">
        <v>810337</v>
      </c>
      <c r="B264" s="190" t="s">
        <v>1822</v>
      </c>
      <c r="C264" s="190" t="s">
        <v>74</v>
      </c>
      <c r="D264" s="190" t="s">
        <v>158</v>
      </c>
      <c r="E264" s="190" t="s">
        <v>132</v>
      </c>
      <c r="F264" s="191">
        <v>33804</v>
      </c>
      <c r="G264" s="190" t="s">
        <v>223</v>
      </c>
      <c r="H264" s="190" t="s">
        <v>620</v>
      </c>
      <c r="I264" s="190" t="s">
        <v>257</v>
      </c>
      <c r="Q264" s="190">
        <v>2000</v>
      </c>
      <c r="V264" s="190" t="s">
        <v>2294</v>
      </c>
      <c r="W264" s="190" t="s">
        <v>2294</v>
      </c>
    </row>
    <row r="265" spans="1:23" ht="17.25" customHeight="1" x14ac:dyDescent="0.2">
      <c r="A265" s="190">
        <v>808042</v>
      </c>
      <c r="B265" s="190" t="s">
        <v>1612</v>
      </c>
      <c r="C265" s="190" t="s">
        <v>577</v>
      </c>
      <c r="D265" s="190" t="s">
        <v>1207</v>
      </c>
      <c r="E265" s="190" t="s">
        <v>132</v>
      </c>
      <c r="F265" s="191">
        <v>33984</v>
      </c>
      <c r="G265" s="190" t="s">
        <v>229</v>
      </c>
      <c r="H265" s="190" t="s">
        <v>620</v>
      </c>
      <c r="I265" s="190" t="s">
        <v>257</v>
      </c>
      <c r="Q265" s="190">
        <v>2000</v>
      </c>
      <c r="V265" s="190" t="s">
        <v>2294</v>
      </c>
      <c r="W265" s="190" t="s">
        <v>2294</v>
      </c>
    </row>
    <row r="266" spans="1:23" ht="17.25" customHeight="1" x14ac:dyDescent="0.2">
      <c r="A266" s="190">
        <v>801052</v>
      </c>
      <c r="B266" s="190" t="s">
        <v>1254</v>
      </c>
      <c r="C266" s="190" t="s">
        <v>115</v>
      </c>
      <c r="D266" s="190" t="s">
        <v>413</v>
      </c>
      <c r="E266" s="190" t="s">
        <v>132</v>
      </c>
      <c r="F266" s="191">
        <v>34185</v>
      </c>
      <c r="G266" s="190" t="s">
        <v>223</v>
      </c>
      <c r="H266" s="190" t="s">
        <v>620</v>
      </c>
      <c r="I266" s="190" t="s">
        <v>257</v>
      </c>
      <c r="Q266" s="190">
        <v>2000</v>
      </c>
      <c r="V266" s="190" t="s">
        <v>2294</v>
      </c>
      <c r="W266" s="190" t="s">
        <v>2294</v>
      </c>
    </row>
    <row r="267" spans="1:23" ht="17.25" customHeight="1" x14ac:dyDescent="0.2">
      <c r="A267" s="190">
        <v>811834</v>
      </c>
      <c r="B267" s="190" t="s">
        <v>1972</v>
      </c>
      <c r="C267" s="190" t="s">
        <v>2134</v>
      </c>
      <c r="D267" s="190" t="s">
        <v>760</v>
      </c>
      <c r="E267" s="190" t="s">
        <v>132</v>
      </c>
      <c r="F267" s="191">
        <v>34700</v>
      </c>
      <c r="G267" s="190" t="s">
        <v>223</v>
      </c>
      <c r="H267" s="190" t="s">
        <v>621</v>
      </c>
      <c r="I267" s="190" t="s">
        <v>257</v>
      </c>
      <c r="Q267" s="190">
        <v>2000</v>
      </c>
      <c r="V267" s="190" t="s">
        <v>2294</v>
      </c>
      <c r="W267" s="190" t="s">
        <v>2294</v>
      </c>
    </row>
    <row r="268" spans="1:23" ht="17.25" customHeight="1" x14ac:dyDescent="0.2">
      <c r="A268" s="190">
        <v>810664</v>
      </c>
      <c r="B268" s="190" t="s">
        <v>1848</v>
      </c>
      <c r="C268" s="190" t="s">
        <v>1153</v>
      </c>
      <c r="D268" s="190" t="s">
        <v>189</v>
      </c>
      <c r="E268" s="190" t="s">
        <v>132</v>
      </c>
      <c r="F268" s="191">
        <v>35065</v>
      </c>
      <c r="G268" s="190" t="s">
        <v>223</v>
      </c>
      <c r="H268" s="190" t="s">
        <v>620</v>
      </c>
      <c r="I268" s="190" t="s">
        <v>257</v>
      </c>
      <c r="Q268" s="190">
        <v>2000</v>
      </c>
      <c r="V268" s="190" t="s">
        <v>2294</v>
      </c>
      <c r="W268" s="190" t="s">
        <v>2294</v>
      </c>
    </row>
    <row r="269" spans="1:23" ht="17.25" customHeight="1" x14ac:dyDescent="0.2">
      <c r="A269" s="190">
        <v>808923</v>
      </c>
      <c r="B269" s="190" t="s">
        <v>1698</v>
      </c>
      <c r="C269" s="190" t="s">
        <v>80</v>
      </c>
      <c r="D269" s="190" t="s">
        <v>147</v>
      </c>
      <c r="E269" s="190" t="s">
        <v>132</v>
      </c>
      <c r="F269" s="191">
        <v>35431</v>
      </c>
      <c r="G269" s="190" t="s">
        <v>223</v>
      </c>
      <c r="H269" s="190" t="s">
        <v>620</v>
      </c>
      <c r="I269" s="190" t="s">
        <v>257</v>
      </c>
      <c r="Q269" s="190">
        <v>2000</v>
      </c>
      <c r="V269" s="190" t="s">
        <v>2294</v>
      </c>
      <c r="W269" s="190" t="s">
        <v>2294</v>
      </c>
    </row>
    <row r="270" spans="1:23" ht="17.25" customHeight="1" x14ac:dyDescent="0.2">
      <c r="A270" s="190">
        <v>802128</v>
      </c>
      <c r="B270" s="190" t="s">
        <v>1272</v>
      </c>
      <c r="C270" s="190" t="s">
        <v>2244</v>
      </c>
      <c r="D270" s="190" t="s">
        <v>814</v>
      </c>
      <c r="E270" s="190" t="s">
        <v>132</v>
      </c>
      <c r="G270" s="190" t="s">
        <v>223</v>
      </c>
      <c r="H270" s="190" t="s">
        <v>620</v>
      </c>
      <c r="I270" s="190" t="s">
        <v>257</v>
      </c>
      <c r="Q270" s="190">
        <v>2000</v>
      </c>
      <c r="W270" s="190" t="s">
        <v>2294</v>
      </c>
    </row>
    <row r="271" spans="1:23" ht="17.25" customHeight="1" x14ac:dyDescent="0.2">
      <c r="A271" s="190">
        <v>807225</v>
      </c>
      <c r="B271" s="190" t="s">
        <v>1546</v>
      </c>
      <c r="C271" s="190" t="s">
        <v>587</v>
      </c>
      <c r="D271" s="190" t="s">
        <v>2271</v>
      </c>
      <c r="E271" s="190" t="s">
        <v>132</v>
      </c>
      <c r="H271" s="190" t="s">
        <v>620</v>
      </c>
      <c r="I271" s="190" t="s">
        <v>257</v>
      </c>
      <c r="Q271" s="190">
        <v>2000</v>
      </c>
      <c r="V271" s="190" t="s">
        <v>2294</v>
      </c>
      <c r="W271" s="190" t="s">
        <v>2294</v>
      </c>
    </row>
    <row r="272" spans="1:23" ht="17.25" customHeight="1" x14ac:dyDescent="0.2">
      <c r="A272" s="190">
        <v>813409</v>
      </c>
      <c r="B272" s="190" t="s">
        <v>1016</v>
      </c>
      <c r="C272" s="190" t="s">
        <v>110</v>
      </c>
      <c r="D272" s="190" t="s">
        <v>656</v>
      </c>
      <c r="E272" s="190" t="s">
        <v>131</v>
      </c>
      <c r="F272" s="191">
        <v>30098</v>
      </c>
      <c r="G272" s="190" t="s">
        <v>223</v>
      </c>
      <c r="H272" s="190" t="s">
        <v>620</v>
      </c>
      <c r="I272" s="190" t="s">
        <v>257</v>
      </c>
      <c r="Q272" s="190">
        <v>2000</v>
      </c>
      <c r="V272" s="190" t="s">
        <v>2294</v>
      </c>
      <c r="W272" s="190" t="s">
        <v>2294</v>
      </c>
    </row>
    <row r="273" spans="1:23" ht="17.25" customHeight="1" x14ac:dyDescent="0.2">
      <c r="A273" s="190">
        <v>807675</v>
      </c>
      <c r="B273" s="190" t="s">
        <v>1588</v>
      </c>
      <c r="C273" s="190" t="s">
        <v>2273</v>
      </c>
      <c r="D273" s="190" t="s">
        <v>1089</v>
      </c>
      <c r="E273" s="190" t="s">
        <v>131</v>
      </c>
      <c r="F273" s="191">
        <v>31780</v>
      </c>
      <c r="G273" s="190" t="s">
        <v>638</v>
      </c>
      <c r="H273" s="190" t="s">
        <v>620</v>
      </c>
      <c r="I273" s="190" t="s">
        <v>257</v>
      </c>
      <c r="Q273" s="190">
        <v>2000</v>
      </c>
      <c r="V273" s="190" t="s">
        <v>2294</v>
      </c>
      <c r="W273" s="190" t="s">
        <v>2294</v>
      </c>
    </row>
    <row r="274" spans="1:23" ht="17.25" customHeight="1" x14ac:dyDescent="0.2">
      <c r="A274" s="190">
        <v>808606</v>
      </c>
      <c r="B274" s="190" t="s">
        <v>1664</v>
      </c>
      <c r="C274" s="190" t="s">
        <v>1159</v>
      </c>
      <c r="D274" s="190" t="s">
        <v>162</v>
      </c>
      <c r="E274" s="190" t="s">
        <v>131</v>
      </c>
      <c r="F274" s="191">
        <v>33810</v>
      </c>
      <c r="G274" s="190" t="s">
        <v>223</v>
      </c>
      <c r="H274" s="190" t="s">
        <v>620</v>
      </c>
      <c r="I274" s="190" t="s">
        <v>257</v>
      </c>
      <c r="Q274" s="190">
        <v>2000</v>
      </c>
      <c r="W274" s="190" t="s">
        <v>2294</v>
      </c>
    </row>
    <row r="275" spans="1:23" ht="17.25" customHeight="1" x14ac:dyDescent="0.2">
      <c r="A275" s="190">
        <v>804581</v>
      </c>
      <c r="B275" s="190" t="s">
        <v>1347</v>
      </c>
      <c r="C275" s="190" t="s">
        <v>207</v>
      </c>
      <c r="D275" s="190" t="s">
        <v>586</v>
      </c>
      <c r="E275" s="190" t="s">
        <v>131</v>
      </c>
      <c r="F275" s="191">
        <v>34454</v>
      </c>
      <c r="G275" s="190" t="s">
        <v>223</v>
      </c>
      <c r="H275" s="190" t="s">
        <v>620</v>
      </c>
      <c r="I275" s="190" t="s">
        <v>257</v>
      </c>
      <c r="Q275" s="190">
        <v>2000</v>
      </c>
      <c r="V275" s="190" t="s">
        <v>2294</v>
      </c>
      <c r="W275" s="190" t="s">
        <v>2294</v>
      </c>
    </row>
    <row r="276" spans="1:23" ht="17.25" customHeight="1" x14ac:dyDescent="0.2">
      <c r="A276" s="190">
        <v>811893</v>
      </c>
      <c r="B276" s="190" t="s">
        <v>555</v>
      </c>
      <c r="C276" s="190" t="s">
        <v>57</v>
      </c>
      <c r="D276" s="190" t="s">
        <v>2290</v>
      </c>
      <c r="E276" s="190" t="s">
        <v>131</v>
      </c>
      <c r="F276" s="191">
        <v>34469</v>
      </c>
      <c r="G276" s="190" t="s">
        <v>721</v>
      </c>
      <c r="H276" s="190" t="s">
        <v>620</v>
      </c>
      <c r="I276" s="190" t="s">
        <v>257</v>
      </c>
      <c r="Q276" s="190">
        <v>2000</v>
      </c>
      <c r="V276" s="190" t="s">
        <v>2294</v>
      </c>
      <c r="W276" s="190" t="s">
        <v>2294</v>
      </c>
    </row>
    <row r="277" spans="1:23" ht="17.25" customHeight="1" x14ac:dyDescent="0.2">
      <c r="A277" s="190">
        <v>804450</v>
      </c>
      <c r="B277" s="190" t="s">
        <v>1342</v>
      </c>
      <c r="C277" s="190" t="s">
        <v>1181</v>
      </c>
      <c r="D277" s="190" t="s">
        <v>832</v>
      </c>
      <c r="E277" s="190" t="s">
        <v>131</v>
      </c>
      <c r="F277" s="191">
        <v>34585</v>
      </c>
      <c r="G277" s="190" t="s">
        <v>223</v>
      </c>
      <c r="H277" s="190" t="s">
        <v>620</v>
      </c>
      <c r="I277" s="190" t="s">
        <v>257</v>
      </c>
      <c r="Q277" s="190">
        <v>2000</v>
      </c>
      <c r="V277" s="190" t="s">
        <v>2294</v>
      </c>
      <c r="W277" s="190" t="s">
        <v>2294</v>
      </c>
    </row>
    <row r="278" spans="1:23" ht="17.25" customHeight="1" x14ac:dyDescent="0.2">
      <c r="A278" s="190">
        <v>806022</v>
      </c>
      <c r="B278" s="190" t="s">
        <v>1441</v>
      </c>
      <c r="C278" s="190" t="s">
        <v>496</v>
      </c>
      <c r="D278" s="190" t="s">
        <v>2124</v>
      </c>
      <c r="E278" s="190" t="s">
        <v>131</v>
      </c>
      <c r="F278" s="191">
        <v>34678</v>
      </c>
      <c r="G278" s="190" t="s">
        <v>223</v>
      </c>
      <c r="H278" s="190" t="s">
        <v>620</v>
      </c>
      <c r="I278" s="190" t="s">
        <v>257</v>
      </c>
      <c r="Q278" s="190">
        <v>2000</v>
      </c>
      <c r="V278" s="190" t="s">
        <v>2294</v>
      </c>
      <c r="W278" s="190" t="s">
        <v>2294</v>
      </c>
    </row>
    <row r="279" spans="1:23" ht="17.25" customHeight="1" x14ac:dyDescent="0.2">
      <c r="A279" s="190">
        <v>805820</v>
      </c>
      <c r="B279" s="190" t="s">
        <v>1432</v>
      </c>
      <c r="C279" s="190" t="s">
        <v>92</v>
      </c>
      <c r="D279" s="190" t="s">
        <v>171</v>
      </c>
      <c r="E279" s="190" t="s">
        <v>131</v>
      </c>
      <c r="F279" s="191">
        <v>34700</v>
      </c>
      <c r="G279" s="190" t="s">
        <v>223</v>
      </c>
      <c r="H279" s="190" t="s">
        <v>620</v>
      </c>
      <c r="I279" s="190" t="s">
        <v>257</v>
      </c>
      <c r="Q279" s="190">
        <v>2000</v>
      </c>
      <c r="V279" s="190" t="s">
        <v>2294</v>
      </c>
      <c r="W279" s="190" t="s">
        <v>2294</v>
      </c>
    </row>
    <row r="280" spans="1:23" ht="17.25" customHeight="1" x14ac:dyDescent="0.2">
      <c r="A280" s="190">
        <v>803524</v>
      </c>
      <c r="B280" s="190" t="s">
        <v>1307</v>
      </c>
      <c r="C280" s="190" t="s">
        <v>66</v>
      </c>
      <c r="D280" s="190" t="s">
        <v>380</v>
      </c>
      <c r="E280" s="190" t="s">
        <v>131</v>
      </c>
      <c r="F280" s="191">
        <v>34700</v>
      </c>
      <c r="G280" s="190" t="s">
        <v>223</v>
      </c>
      <c r="H280" s="190" t="s">
        <v>621</v>
      </c>
      <c r="I280" s="190" t="s">
        <v>257</v>
      </c>
      <c r="Q280" s="190">
        <v>2000</v>
      </c>
      <c r="V280" s="190" t="s">
        <v>2294</v>
      </c>
      <c r="W280" s="190" t="s">
        <v>2294</v>
      </c>
    </row>
    <row r="281" spans="1:23" ht="17.25" customHeight="1" x14ac:dyDescent="0.2">
      <c r="A281" s="190">
        <v>805019</v>
      </c>
      <c r="B281" s="190" t="s">
        <v>1367</v>
      </c>
      <c r="C281" s="190" t="s">
        <v>340</v>
      </c>
      <c r="D281" s="190" t="s">
        <v>309</v>
      </c>
      <c r="E281" s="190" t="s">
        <v>131</v>
      </c>
      <c r="F281" s="191">
        <v>34707</v>
      </c>
      <c r="G281" s="190" t="s">
        <v>701</v>
      </c>
      <c r="H281" s="190" t="s">
        <v>620</v>
      </c>
      <c r="I281" s="190" t="s">
        <v>257</v>
      </c>
      <c r="Q281" s="190">
        <v>2000</v>
      </c>
      <c r="W281" s="190" t="s">
        <v>2294</v>
      </c>
    </row>
    <row r="282" spans="1:23" ht="17.25" customHeight="1" x14ac:dyDescent="0.2">
      <c r="A282" s="190">
        <v>804575</v>
      </c>
      <c r="B282" s="190" t="s">
        <v>1345</v>
      </c>
      <c r="C282" s="190" t="s">
        <v>96</v>
      </c>
      <c r="D282" s="190" t="s">
        <v>154</v>
      </c>
      <c r="E282" s="190" t="s">
        <v>131</v>
      </c>
      <c r="F282" s="191">
        <v>34774</v>
      </c>
      <c r="G282" s="190" t="s">
        <v>623</v>
      </c>
      <c r="H282" s="190" t="s">
        <v>620</v>
      </c>
      <c r="I282" s="190" t="s">
        <v>257</v>
      </c>
      <c r="Q282" s="190">
        <v>2000</v>
      </c>
      <c r="V282" s="190" t="s">
        <v>2294</v>
      </c>
      <c r="W282" s="190" t="s">
        <v>2294</v>
      </c>
    </row>
    <row r="283" spans="1:23" ht="17.25" customHeight="1" x14ac:dyDescent="0.2">
      <c r="A283" s="190">
        <v>807881</v>
      </c>
      <c r="B283" s="190" t="s">
        <v>1600</v>
      </c>
      <c r="C283" s="190" t="s">
        <v>95</v>
      </c>
      <c r="D283" s="190" t="s">
        <v>168</v>
      </c>
      <c r="E283" s="190" t="s">
        <v>131</v>
      </c>
      <c r="F283" s="191">
        <v>34820</v>
      </c>
      <c r="G283" s="190" t="s">
        <v>223</v>
      </c>
      <c r="H283" s="190" t="s">
        <v>620</v>
      </c>
      <c r="I283" s="190" t="s">
        <v>257</v>
      </c>
      <c r="Q283" s="190">
        <v>2000</v>
      </c>
      <c r="V283" s="190" t="s">
        <v>2294</v>
      </c>
      <c r="W283" s="190" t="s">
        <v>2294</v>
      </c>
    </row>
    <row r="284" spans="1:23" ht="17.25" customHeight="1" x14ac:dyDescent="0.2">
      <c r="A284" s="190">
        <v>810587</v>
      </c>
      <c r="B284" s="190" t="s">
        <v>1841</v>
      </c>
      <c r="C284" s="190" t="s">
        <v>81</v>
      </c>
      <c r="D284" s="190" t="s">
        <v>2286</v>
      </c>
      <c r="E284" s="190" t="s">
        <v>131</v>
      </c>
      <c r="F284" s="191">
        <v>34869</v>
      </c>
      <c r="G284" s="190" t="s">
        <v>223</v>
      </c>
      <c r="H284" s="190" t="s">
        <v>620</v>
      </c>
      <c r="I284" s="190" t="s">
        <v>257</v>
      </c>
      <c r="Q284" s="190">
        <v>2000</v>
      </c>
      <c r="V284" s="190" t="s">
        <v>2294</v>
      </c>
      <c r="W284" s="190" t="s">
        <v>2294</v>
      </c>
    </row>
    <row r="285" spans="1:23" ht="17.25" customHeight="1" x14ac:dyDescent="0.2">
      <c r="A285" s="190">
        <v>808224</v>
      </c>
      <c r="B285" s="190" t="s">
        <v>1626</v>
      </c>
      <c r="C285" s="190" t="s">
        <v>590</v>
      </c>
      <c r="D285" s="190" t="s">
        <v>2084</v>
      </c>
      <c r="E285" s="190" t="s">
        <v>131</v>
      </c>
      <c r="F285" s="191">
        <v>34939</v>
      </c>
      <c r="G285" s="190" t="s">
        <v>223</v>
      </c>
      <c r="H285" s="190" t="s">
        <v>621</v>
      </c>
      <c r="I285" s="190" t="s">
        <v>257</v>
      </c>
      <c r="Q285" s="190">
        <v>2000</v>
      </c>
      <c r="V285" s="190" t="s">
        <v>2294</v>
      </c>
      <c r="W285" s="190" t="s">
        <v>2294</v>
      </c>
    </row>
    <row r="286" spans="1:23" ht="17.25" customHeight="1" x14ac:dyDescent="0.2">
      <c r="A286" s="190">
        <v>806278</v>
      </c>
      <c r="B286" s="190" t="s">
        <v>1464</v>
      </c>
      <c r="C286" s="190" t="s">
        <v>98</v>
      </c>
      <c r="D286" s="190" t="s">
        <v>157</v>
      </c>
      <c r="E286" s="190" t="s">
        <v>131</v>
      </c>
      <c r="F286" s="191">
        <v>34946</v>
      </c>
      <c r="G286" s="190" t="s">
        <v>223</v>
      </c>
      <c r="H286" s="190" t="s">
        <v>620</v>
      </c>
      <c r="I286" s="190" t="s">
        <v>257</v>
      </c>
      <c r="Q286" s="190">
        <v>2000</v>
      </c>
      <c r="V286" s="190" t="s">
        <v>2294</v>
      </c>
      <c r="W286" s="190" t="s">
        <v>2294</v>
      </c>
    </row>
    <row r="287" spans="1:23" ht="17.25" customHeight="1" x14ac:dyDescent="0.2">
      <c r="A287" s="190">
        <v>809886</v>
      </c>
      <c r="B287" s="190" t="s">
        <v>985</v>
      </c>
      <c r="C287" s="190" t="s">
        <v>374</v>
      </c>
      <c r="D287" s="190" t="s">
        <v>683</v>
      </c>
      <c r="E287" s="190" t="s">
        <v>131</v>
      </c>
      <c r="F287" s="191">
        <v>35065</v>
      </c>
      <c r="G287" s="190" t="s">
        <v>726</v>
      </c>
      <c r="H287" s="190" t="s">
        <v>620</v>
      </c>
      <c r="I287" s="190" t="s">
        <v>257</v>
      </c>
      <c r="Q287" s="190">
        <v>2000</v>
      </c>
      <c r="V287" s="190" t="s">
        <v>2294</v>
      </c>
      <c r="W287" s="190" t="s">
        <v>2294</v>
      </c>
    </row>
    <row r="288" spans="1:23" ht="17.25" customHeight="1" x14ac:dyDescent="0.2">
      <c r="A288" s="190">
        <v>813394</v>
      </c>
      <c r="B288" s="190" t="s">
        <v>1012</v>
      </c>
      <c r="C288" s="190" t="s">
        <v>93</v>
      </c>
      <c r="D288" s="190" t="s">
        <v>151</v>
      </c>
      <c r="E288" s="190" t="s">
        <v>131</v>
      </c>
      <c r="F288" s="191">
        <v>35182</v>
      </c>
      <c r="G288" s="190" t="s">
        <v>1171</v>
      </c>
      <c r="H288" s="190" t="s">
        <v>620</v>
      </c>
      <c r="I288" s="190" t="s">
        <v>257</v>
      </c>
      <c r="Q288" s="190">
        <v>2000</v>
      </c>
      <c r="V288" s="190" t="s">
        <v>2294</v>
      </c>
      <c r="W288" s="190" t="s">
        <v>2294</v>
      </c>
    </row>
    <row r="289" spans="1:23" ht="17.25" customHeight="1" x14ac:dyDescent="0.2">
      <c r="A289" s="190">
        <v>809958</v>
      </c>
      <c r="B289" s="190" t="s">
        <v>1799</v>
      </c>
      <c r="C289" s="190" t="s">
        <v>85</v>
      </c>
      <c r="D289" s="190" t="s">
        <v>495</v>
      </c>
      <c r="E289" s="190" t="s">
        <v>131</v>
      </c>
      <c r="F289" s="191">
        <v>35274</v>
      </c>
      <c r="G289" s="190" t="s">
        <v>223</v>
      </c>
      <c r="H289" s="190" t="s">
        <v>620</v>
      </c>
      <c r="I289" s="190" t="s">
        <v>257</v>
      </c>
      <c r="Q289" s="190">
        <v>2000</v>
      </c>
      <c r="V289" s="190" t="s">
        <v>2294</v>
      </c>
      <c r="W289" s="190" t="s">
        <v>2294</v>
      </c>
    </row>
    <row r="290" spans="1:23" ht="17.25" customHeight="1" x14ac:dyDescent="0.2">
      <c r="A290" s="190">
        <v>805756</v>
      </c>
      <c r="B290" s="190" t="s">
        <v>1429</v>
      </c>
      <c r="C290" s="190" t="s">
        <v>80</v>
      </c>
      <c r="D290" s="190" t="s">
        <v>580</v>
      </c>
      <c r="E290" s="190" t="s">
        <v>131</v>
      </c>
      <c r="F290" s="191">
        <v>35280</v>
      </c>
      <c r="G290" s="190" t="s">
        <v>223</v>
      </c>
      <c r="H290" s="190" t="s">
        <v>620</v>
      </c>
      <c r="I290" s="190" t="s">
        <v>257</v>
      </c>
      <c r="Q290" s="190">
        <v>2000</v>
      </c>
      <c r="V290" s="190" t="s">
        <v>2294</v>
      </c>
      <c r="W290" s="190" t="s">
        <v>2294</v>
      </c>
    </row>
    <row r="291" spans="1:23" ht="17.25" customHeight="1" x14ac:dyDescent="0.2">
      <c r="A291" s="190">
        <v>808844</v>
      </c>
      <c r="B291" s="190" t="s">
        <v>1688</v>
      </c>
      <c r="C291" s="190" t="s">
        <v>101</v>
      </c>
      <c r="D291" s="190" t="s">
        <v>151</v>
      </c>
      <c r="E291" s="190" t="s">
        <v>131</v>
      </c>
      <c r="F291" s="191">
        <v>35431</v>
      </c>
      <c r="G291" s="190" t="s">
        <v>1182</v>
      </c>
      <c r="H291" s="190" t="s">
        <v>620</v>
      </c>
      <c r="I291" s="190" t="s">
        <v>257</v>
      </c>
      <c r="Q291" s="190">
        <v>2000</v>
      </c>
      <c r="V291" s="190" t="s">
        <v>2294</v>
      </c>
      <c r="W291" s="190" t="s">
        <v>2294</v>
      </c>
    </row>
    <row r="292" spans="1:23" ht="17.25" customHeight="1" x14ac:dyDescent="0.2">
      <c r="A292" s="190">
        <v>810747</v>
      </c>
      <c r="B292" s="190" t="s">
        <v>1862</v>
      </c>
      <c r="C292" s="190" t="s">
        <v>63</v>
      </c>
      <c r="D292" s="190" t="s">
        <v>200</v>
      </c>
      <c r="E292" s="190" t="s">
        <v>131</v>
      </c>
      <c r="F292" s="191">
        <v>35431</v>
      </c>
      <c r="G292" s="190" t="s">
        <v>223</v>
      </c>
      <c r="H292" s="190" t="s">
        <v>620</v>
      </c>
      <c r="I292" s="190" t="s">
        <v>257</v>
      </c>
      <c r="Q292" s="190">
        <v>2000</v>
      </c>
      <c r="V292" s="190" t="s">
        <v>2294</v>
      </c>
      <c r="W292" s="190" t="s">
        <v>2294</v>
      </c>
    </row>
    <row r="293" spans="1:23" ht="17.25" customHeight="1" x14ac:dyDescent="0.2">
      <c r="A293" s="190">
        <v>805941</v>
      </c>
      <c r="B293" s="190" t="s">
        <v>1438</v>
      </c>
      <c r="C293" s="190" t="s">
        <v>1044</v>
      </c>
      <c r="D293" s="190" t="s">
        <v>291</v>
      </c>
      <c r="E293" s="190" t="s">
        <v>131</v>
      </c>
      <c r="F293" s="191">
        <v>35431</v>
      </c>
      <c r="G293" s="190" t="s">
        <v>223</v>
      </c>
      <c r="H293" s="190" t="s">
        <v>620</v>
      </c>
      <c r="I293" s="190" t="s">
        <v>257</v>
      </c>
      <c r="Q293" s="190">
        <v>2000</v>
      </c>
      <c r="V293" s="190" t="s">
        <v>2294</v>
      </c>
      <c r="W293" s="190" t="s">
        <v>2294</v>
      </c>
    </row>
    <row r="294" spans="1:23" ht="17.25" customHeight="1" x14ac:dyDescent="0.2">
      <c r="A294" s="190">
        <v>804954</v>
      </c>
      <c r="B294" s="190" t="s">
        <v>1364</v>
      </c>
      <c r="C294" s="190" t="s">
        <v>88</v>
      </c>
      <c r="D294" s="190" t="s">
        <v>528</v>
      </c>
      <c r="E294" s="190" t="s">
        <v>131</v>
      </c>
      <c r="F294" s="191">
        <v>35796</v>
      </c>
      <c r="G294" s="190" t="s">
        <v>230</v>
      </c>
      <c r="H294" s="190" t="s">
        <v>620</v>
      </c>
      <c r="I294" s="190" t="s">
        <v>257</v>
      </c>
      <c r="Q294" s="190">
        <v>2000</v>
      </c>
      <c r="V294" s="190" t="s">
        <v>2294</v>
      </c>
      <c r="W294" s="190" t="s">
        <v>2294</v>
      </c>
    </row>
    <row r="295" spans="1:23" ht="17.25" customHeight="1" x14ac:dyDescent="0.2">
      <c r="A295" s="190">
        <v>810402</v>
      </c>
      <c r="B295" s="190" t="s">
        <v>1827</v>
      </c>
      <c r="C295" s="190" t="s">
        <v>78</v>
      </c>
      <c r="D295" s="190" t="s">
        <v>344</v>
      </c>
      <c r="E295" s="190" t="s">
        <v>131</v>
      </c>
      <c r="F295" s="191">
        <v>35796</v>
      </c>
      <c r="G295" s="190" t="s">
        <v>223</v>
      </c>
      <c r="H295" s="190" t="s">
        <v>620</v>
      </c>
      <c r="I295" s="190" t="s">
        <v>257</v>
      </c>
      <c r="Q295" s="190">
        <v>2000</v>
      </c>
      <c r="V295" s="190" t="s">
        <v>2294</v>
      </c>
      <c r="W295" s="190" t="s">
        <v>2294</v>
      </c>
    </row>
    <row r="296" spans="1:23" ht="17.25" customHeight="1" x14ac:dyDescent="0.2">
      <c r="A296" s="190">
        <v>803719</v>
      </c>
      <c r="B296" s="190" t="s">
        <v>1316</v>
      </c>
      <c r="C296" s="190" t="s">
        <v>61</v>
      </c>
      <c r="D296" s="190" t="s">
        <v>176</v>
      </c>
      <c r="E296" s="190" t="s">
        <v>131</v>
      </c>
      <c r="H296" s="190" t="s">
        <v>620</v>
      </c>
      <c r="I296" s="190" t="s">
        <v>257</v>
      </c>
      <c r="Q296" s="190">
        <v>2000</v>
      </c>
      <c r="V296" s="190" t="s">
        <v>2294</v>
      </c>
      <c r="W296" s="190" t="s">
        <v>2294</v>
      </c>
    </row>
    <row r="297" spans="1:23" ht="17.25" customHeight="1" x14ac:dyDescent="0.2">
      <c r="A297" s="190">
        <v>811543</v>
      </c>
      <c r="B297" s="190" t="s">
        <v>1943</v>
      </c>
      <c r="C297" s="190" t="s">
        <v>71</v>
      </c>
      <c r="D297" s="190" t="s">
        <v>428</v>
      </c>
      <c r="E297" s="190" t="s">
        <v>131</v>
      </c>
      <c r="F297" s="191">
        <v>35461</v>
      </c>
      <c r="G297" s="190" t="s">
        <v>225</v>
      </c>
      <c r="H297" s="190" t="s">
        <v>620</v>
      </c>
      <c r="I297" s="190" t="s">
        <v>257</v>
      </c>
      <c r="Q297" s="190">
        <v>2000</v>
      </c>
      <c r="V297" s="190" t="s">
        <v>2294</v>
      </c>
      <c r="W297" s="190" t="s">
        <v>2294</v>
      </c>
    </row>
    <row r="298" spans="1:23" ht="17.25" customHeight="1" x14ac:dyDescent="0.2">
      <c r="A298" s="190">
        <v>802715</v>
      </c>
      <c r="B298" s="190" t="s">
        <v>1289</v>
      </c>
      <c r="C298" s="190" t="s">
        <v>2246</v>
      </c>
      <c r="D298" s="190" t="s">
        <v>186</v>
      </c>
      <c r="E298" s="190" t="s">
        <v>132</v>
      </c>
      <c r="H298" s="190" t="s">
        <v>620</v>
      </c>
      <c r="I298" s="190" t="s">
        <v>257</v>
      </c>
      <c r="Q298" s="190">
        <v>2000</v>
      </c>
    </row>
    <row r="299" spans="1:23" ht="17.25" customHeight="1" x14ac:dyDescent="0.2">
      <c r="A299" s="190">
        <v>805029</v>
      </c>
      <c r="B299" s="190" t="s">
        <v>1372</v>
      </c>
      <c r="C299" s="190" t="s">
        <v>64</v>
      </c>
      <c r="D299" s="190" t="s">
        <v>2253</v>
      </c>
      <c r="E299" s="190" t="s">
        <v>132</v>
      </c>
      <c r="F299" s="191">
        <v>30643</v>
      </c>
      <c r="G299" s="190" t="s">
        <v>223</v>
      </c>
      <c r="H299" s="190" t="s">
        <v>620</v>
      </c>
      <c r="I299" s="190" t="s">
        <v>257</v>
      </c>
      <c r="Q299" s="190">
        <v>2000</v>
      </c>
    </row>
    <row r="300" spans="1:23" ht="17.25" customHeight="1" x14ac:dyDescent="0.2">
      <c r="A300" s="190">
        <v>805232</v>
      </c>
      <c r="B300" s="190" t="s">
        <v>1387</v>
      </c>
      <c r="C300" s="190" t="s">
        <v>2256</v>
      </c>
      <c r="D300" s="190" t="s">
        <v>2257</v>
      </c>
      <c r="E300" s="190" t="s">
        <v>131</v>
      </c>
      <c r="F300" s="191">
        <v>34981</v>
      </c>
      <c r="G300" s="190" t="s">
        <v>810</v>
      </c>
      <c r="H300" s="190" t="s">
        <v>620</v>
      </c>
      <c r="I300" s="190" t="s">
        <v>257</v>
      </c>
      <c r="Q300" s="190">
        <v>2000</v>
      </c>
      <c r="W300" s="190" t="s">
        <v>2294</v>
      </c>
    </row>
    <row r="301" spans="1:23" ht="17.25" customHeight="1" x14ac:dyDescent="0.2">
      <c r="A301" s="190">
        <v>805523</v>
      </c>
      <c r="B301" s="190" t="s">
        <v>1410</v>
      </c>
      <c r="C301" s="190" t="s">
        <v>63</v>
      </c>
      <c r="D301" s="190" t="s">
        <v>159</v>
      </c>
      <c r="E301" s="190" t="s">
        <v>132</v>
      </c>
      <c r="F301" s="191">
        <v>27668</v>
      </c>
      <c r="G301" s="190" t="s">
        <v>691</v>
      </c>
      <c r="H301" s="190" t="s">
        <v>620</v>
      </c>
      <c r="I301" s="190" t="s">
        <v>257</v>
      </c>
      <c r="Q301" s="190">
        <v>2000</v>
      </c>
    </row>
    <row r="302" spans="1:23" ht="17.25" customHeight="1" x14ac:dyDescent="0.2">
      <c r="A302" s="190">
        <v>806120</v>
      </c>
      <c r="B302" s="190" t="s">
        <v>1446</v>
      </c>
      <c r="C302" s="190" t="s">
        <v>2260</v>
      </c>
      <c r="D302" s="190" t="s">
        <v>2261</v>
      </c>
      <c r="E302" s="190" t="s">
        <v>131</v>
      </c>
      <c r="F302" s="191">
        <v>35065</v>
      </c>
      <c r="G302" s="190" t="s">
        <v>623</v>
      </c>
      <c r="H302" s="190" t="s">
        <v>620</v>
      </c>
      <c r="I302" s="190" t="s">
        <v>257</v>
      </c>
      <c r="Q302" s="190">
        <v>2000</v>
      </c>
    </row>
    <row r="303" spans="1:23" ht="17.25" customHeight="1" x14ac:dyDescent="0.2">
      <c r="A303" s="190">
        <v>806225</v>
      </c>
      <c r="B303" s="190" t="s">
        <v>1454</v>
      </c>
      <c r="C303" s="190" t="s">
        <v>468</v>
      </c>
      <c r="D303" s="190" t="s">
        <v>185</v>
      </c>
      <c r="E303" s="190" t="s">
        <v>132</v>
      </c>
      <c r="F303" s="191">
        <v>33359</v>
      </c>
      <c r="G303" s="190" t="s">
        <v>223</v>
      </c>
      <c r="H303" s="190" t="s">
        <v>620</v>
      </c>
      <c r="I303" s="190" t="s">
        <v>257</v>
      </c>
      <c r="Q303" s="190">
        <v>2000</v>
      </c>
    </row>
    <row r="304" spans="1:23" ht="17.25" customHeight="1" x14ac:dyDescent="0.2">
      <c r="A304" s="190">
        <v>806312</v>
      </c>
      <c r="B304" s="190" t="s">
        <v>1467</v>
      </c>
      <c r="C304" s="190" t="s">
        <v>2235</v>
      </c>
      <c r="D304" s="190" t="s">
        <v>179</v>
      </c>
      <c r="E304" s="190" t="s">
        <v>132</v>
      </c>
      <c r="F304" s="191">
        <v>34700</v>
      </c>
      <c r="G304" s="190" t="s">
        <v>1185</v>
      </c>
      <c r="H304" s="190" t="s">
        <v>620</v>
      </c>
      <c r="I304" s="190" t="s">
        <v>257</v>
      </c>
      <c r="Q304" s="190">
        <v>2000</v>
      </c>
    </row>
    <row r="305" spans="1:23" ht="17.25" customHeight="1" x14ac:dyDescent="0.2">
      <c r="A305" s="190">
        <v>806631</v>
      </c>
      <c r="B305" s="190" t="s">
        <v>1500</v>
      </c>
      <c r="C305" s="190" t="s">
        <v>2266</v>
      </c>
      <c r="D305" s="190" t="s">
        <v>581</v>
      </c>
      <c r="E305" s="190" t="s">
        <v>131</v>
      </c>
      <c r="F305" s="191">
        <v>34722</v>
      </c>
      <c r="G305" s="190" t="s">
        <v>663</v>
      </c>
      <c r="H305" s="190" t="s">
        <v>620</v>
      </c>
      <c r="I305" s="190" t="s">
        <v>257</v>
      </c>
      <c r="Q305" s="190">
        <v>2000</v>
      </c>
    </row>
    <row r="306" spans="1:23" ht="17.25" customHeight="1" x14ac:dyDescent="0.2">
      <c r="A306" s="190">
        <v>807347</v>
      </c>
      <c r="B306" s="190" t="s">
        <v>1556</v>
      </c>
      <c r="C306" s="190" t="s">
        <v>393</v>
      </c>
      <c r="D306" s="190" t="s">
        <v>162</v>
      </c>
      <c r="E306" s="190" t="s">
        <v>131</v>
      </c>
      <c r="F306" s="191">
        <v>31389</v>
      </c>
      <c r="G306" s="190" t="s">
        <v>232</v>
      </c>
      <c r="H306" s="190" t="s">
        <v>620</v>
      </c>
      <c r="I306" s="190" t="s">
        <v>257</v>
      </c>
      <c r="Q306" s="190">
        <v>2000</v>
      </c>
    </row>
    <row r="307" spans="1:23" ht="17.25" customHeight="1" x14ac:dyDescent="0.2">
      <c r="A307" s="190">
        <v>807887</v>
      </c>
      <c r="B307" s="190" t="s">
        <v>1601</v>
      </c>
      <c r="C307" s="190" t="s">
        <v>2201</v>
      </c>
      <c r="D307" s="190" t="s">
        <v>2276</v>
      </c>
      <c r="E307" s="190" t="s">
        <v>131</v>
      </c>
      <c r="F307" s="191">
        <v>36161</v>
      </c>
      <c r="G307" s="190" t="s">
        <v>223</v>
      </c>
      <c r="H307" s="190" t="s">
        <v>620</v>
      </c>
      <c r="I307" s="190" t="s">
        <v>257</v>
      </c>
      <c r="Q307" s="190">
        <v>2000</v>
      </c>
    </row>
    <row r="308" spans="1:23" ht="17.25" customHeight="1" x14ac:dyDescent="0.2">
      <c r="A308" s="190">
        <v>808667</v>
      </c>
      <c r="B308" s="190" t="s">
        <v>1672</v>
      </c>
      <c r="C308" s="190" t="s">
        <v>2279</v>
      </c>
      <c r="D308" s="190" t="s">
        <v>164</v>
      </c>
      <c r="E308" s="190" t="s">
        <v>131</v>
      </c>
      <c r="G308" s="190" t="s">
        <v>2280</v>
      </c>
      <c r="H308" s="190" t="s">
        <v>620</v>
      </c>
      <c r="I308" s="190" t="s">
        <v>257</v>
      </c>
      <c r="Q308" s="190">
        <v>2000</v>
      </c>
    </row>
    <row r="309" spans="1:23" ht="17.25" customHeight="1" x14ac:dyDescent="0.2">
      <c r="A309" s="190">
        <v>810471</v>
      </c>
      <c r="B309" s="190" t="s">
        <v>1833</v>
      </c>
      <c r="C309" s="190" t="s">
        <v>98</v>
      </c>
      <c r="D309" s="190" t="s">
        <v>2285</v>
      </c>
      <c r="E309" s="190" t="s">
        <v>132</v>
      </c>
      <c r="F309" s="191">
        <v>33239</v>
      </c>
      <c r="G309" s="190" t="s">
        <v>224</v>
      </c>
      <c r="H309" s="190" t="s">
        <v>620</v>
      </c>
      <c r="I309" s="190" t="s">
        <v>257</v>
      </c>
      <c r="Q309" s="190">
        <v>2000</v>
      </c>
    </row>
    <row r="310" spans="1:23" ht="17.25" customHeight="1" x14ac:dyDescent="0.2">
      <c r="A310" s="190">
        <v>811494</v>
      </c>
      <c r="B310" s="190" t="s">
        <v>1941</v>
      </c>
      <c r="C310" s="190" t="s">
        <v>61</v>
      </c>
      <c r="D310" s="190" t="s">
        <v>1122</v>
      </c>
      <c r="E310" s="190" t="s">
        <v>131</v>
      </c>
      <c r="F310" s="191">
        <v>36246</v>
      </c>
      <c r="G310" s="190" t="s">
        <v>663</v>
      </c>
      <c r="H310" s="190" t="s">
        <v>620</v>
      </c>
      <c r="I310" s="190" t="s">
        <v>257</v>
      </c>
      <c r="Q310" s="190">
        <v>2000</v>
      </c>
    </row>
    <row r="311" spans="1:23" ht="17.25" customHeight="1" x14ac:dyDescent="0.2">
      <c r="A311" s="190">
        <v>813429</v>
      </c>
      <c r="B311" s="190" t="s">
        <v>1024</v>
      </c>
      <c r="C311" s="190" t="s">
        <v>1177</v>
      </c>
      <c r="D311" s="190" t="s">
        <v>336</v>
      </c>
      <c r="E311" s="190" t="s">
        <v>132</v>
      </c>
      <c r="F311" s="191">
        <v>33345</v>
      </c>
      <c r="G311" s="190" t="s">
        <v>1178</v>
      </c>
      <c r="H311" s="190" t="s">
        <v>620</v>
      </c>
      <c r="I311" s="190" t="s">
        <v>257</v>
      </c>
      <c r="Q311" s="190">
        <v>2000</v>
      </c>
    </row>
    <row r="312" spans="1:23" ht="17.25" customHeight="1" x14ac:dyDescent="0.2">
      <c r="A312" s="190">
        <v>808609</v>
      </c>
      <c r="B312" s="190" t="s">
        <v>1665</v>
      </c>
      <c r="C312" s="190" t="s">
        <v>482</v>
      </c>
      <c r="D312" s="190" t="s">
        <v>1205</v>
      </c>
      <c r="E312" s="190" t="s">
        <v>132</v>
      </c>
      <c r="F312" s="191">
        <v>30318</v>
      </c>
      <c r="G312" s="190" t="s">
        <v>623</v>
      </c>
      <c r="H312" s="190" t="s">
        <v>620</v>
      </c>
      <c r="I312" s="190" t="s">
        <v>257</v>
      </c>
      <c r="Q312" s="190">
        <v>2000</v>
      </c>
      <c r="W312" s="190" t="s">
        <v>2294</v>
      </c>
    </row>
    <row r="313" spans="1:23" ht="17.25" customHeight="1" x14ac:dyDescent="0.2">
      <c r="A313" s="190">
        <v>805532</v>
      </c>
      <c r="B313" s="190" t="s">
        <v>1413</v>
      </c>
      <c r="C313" s="190" t="s">
        <v>361</v>
      </c>
      <c r="D313" s="190" t="s">
        <v>656</v>
      </c>
      <c r="E313" s="190" t="s">
        <v>132</v>
      </c>
      <c r="F313" s="191">
        <v>30682</v>
      </c>
      <c r="G313" s="190" t="s">
        <v>801</v>
      </c>
      <c r="H313" s="190" t="s">
        <v>620</v>
      </c>
      <c r="I313" s="190" t="s">
        <v>257</v>
      </c>
      <c r="Q313" s="190">
        <v>2000</v>
      </c>
      <c r="W313" s="190" t="s">
        <v>2294</v>
      </c>
    </row>
    <row r="314" spans="1:23" ht="17.25" customHeight="1" x14ac:dyDescent="0.2">
      <c r="A314" s="190">
        <v>802789</v>
      </c>
      <c r="B314" s="190" t="s">
        <v>1294</v>
      </c>
      <c r="C314" s="190" t="s">
        <v>109</v>
      </c>
      <c r="D314" s="190" t="s">
        <v>528</v>
      </c>
      <c r="E314" s="190" t="s">
        <v>132</v>
      </c>
      <c r="F314" s="191">
        <v>31350</v>
      </c>
      <c r="G314" s="190" t="s">
        <v>223</v>
      </c>
      <c r="H314" s="190" t="s">
        <v>620</v>
      </c>
      <c r="I314" s="190" t="s">
        <v>257</v>
      </c>
      <c r="Q314" s="190">
        <v>2000</v>
      </c>
      <c r="W314" s="190" t="s">
        <v>2294</v>
      </c>
    </row>
    <row r="315" spans="1:23" ht="17.25" customHeight="1" x14ac:dyDescent="0.2">
      <c r="A315" s="190">
        <v>807107</v>
      </c>
      <c r="B315" s="190" t="s">
        <v>1535</v>
      </c>
      <c r="C315" s="190" t="s">
        <v>442</v>
      </c>
      <c r="D315" s="190" t="s">
        <v>387</v>
      </c>
      <c r="E315" s="190" t="s">
        <v>132</v>
      </c>
      <c r="F315" s="191">
        <v>31684</v>
      </c>
      <c r="G315" s="190" t="s">
        <v>1080</v>
      </c>
      <c r="H315" s="190" t="s">
        <v>620</v>
      </c>
      <c r="I315" s="190" t="s">
        <v>257</v>
      </c>
      <c r="Q315" s="190">
        <v>2000</v>
      </c>
      <c r="W315" s="190" t="s">
        <v>2294</v>
      </c>
    </row>
    <row r="316" spans="1:23" ht="17.25" customHeight="1" x14ac:dyDescent="0.2">
      <c r="A316" s="190">
        <v>809042</v>
      </c>
      <c r="B316" s="190" t="s">
        <v>1711</v>
      </c>
      <c r="C316" s="190" t="s">
        <v>358</v>
      </c>
      <c r="D316" s="190" t="s">
        <v>2282</v>
      </c>
      <c r="E316" s="190" t="s">
        <v>132</v>
      </c>
      <c r="F316" s="191">
        <v>32538</v>
      </c>
      <c r="G316" s="190" t="s">
        <v>712</v>
      </c>
      <c r="H316" s="190" t="s">
        <v>620</v>
      </c>
      <c r="I316" s="190" t="s">
        <v>257</v>
      </c>
      <c r="Q316" s="190">
        <v>2000</v>
      </c>
      <c r="W316" s="190" t="s">
        <v>2294</v>
      </c>
    </row>
    <row r="317" spans="1:23" ht="17.25" customHeight="1" x14ac:dyDescent="0.2">
      <c r="A317" s="190">
        <v>813339</v>
      </c>
      <c r="B317" s="190" t="s">
        <v>1005</v>
      </c>
      <c r="C317" s="190" t="s">
        <v>1168</v>
      </c>
      <c r="D317" s="190" t="s">
        <v>151</v>
      </c>
      <c r="E317" s="190" t="s">
        <v>132</v>
      </c>
      <c r="F317" s="191">
        <v>33744</v>
      </c>
      <c r="G317" s="190" t="s">
        <v>774</v>
      </c>
      <c r="H317" s="190" t="s">
        <v>620</v>
      </c>
      <c r="I317" s="190" t="s">
        <v>257</v>
      </c>
      <c r="Q317" s="190">
        <v>2000</v>
      </c>
      <c r="W317" s="190" t="s">
        <v>2294</v>
      </c>
    </row>
    <row r="318" spans="1:23" ht="17.25" customHeight="1" x14ac:dyDescent="0.2">
      <c r="A318" s="190">
        <v>806257</v>
      </c>
      <c r="B318" s="190" t="s">
        <v>1460</v>
      </c>
      <c r="C318" s="190" t="s">
        <v>107</v>
      </c>
      <c r="D318" s="190" t="s">
        <v>687</v>
      </c>
      <c r="E318" s="190" t="s">
        <v>132</v>
      </c>
      <c r="F318" s="191">
        <v>34058</v>
      </c>
      <c r="G318" s="190" t="s">
        <v>1101</v>
      </c>
      <c r="H318" s="190" t="s">
        <v>620</v>
      </c>
      <c r="I318" s="190" t="s">
        <v>257</v>
      </c>
      <c r="Q318" s="190">
        <v>2000</v>
      </c>
      <c r="W318" s="190" t="s">
        <v>2294</v>
      </c>
    </row>
    <row r="319" spans="1:23" ht="17.25" customHeight="1" x14ac:dyDescent="0.2">
      <c r="A319" s="190">
        <v>806594</v>
      </c>
      <c r="B319" s="190" t="s">
        <v>1497</v>
      </c>
      <c r="C319" s="190" t="s">
        <v>63</v>
      </c>
      <c r="D319" s="190" t="s">
        <v>503</v>
      </c>
      <c r="E319" s="190" t="s">
        <v>132</v>
      </c>
      <c r="F319" s="191">
        <v>34087</v>
      </c>
      <c r="G319" s="190" t="s">
        <v>223</v>
      </c>
      <c r="H319" s="190" t="s">
        <v>620</v>
      </c>
      <c r="I319" s="190" t="s">
        <v>257</v>
      </c>
      <c r="Q319" s="190">
        <v>2000</v>
      </c>
      <c r="W319" s="190" t="s">
        <v>2294</v>
      </c>
    </row>
    <row r="320" spans="1:23" ht="17.25" customHeight="1" x14ac:dyDescent="0.2">
      <c r="A320" s="190">
        <v>810526</v>
      </c>
      <c r="B320" s="190" t="s">
        <v>1837</v>
      </c>
      <c r="C320" s="190" t="s">
        <v>85</v>
      </c>
      <c r="D320" s="190" t="s">
        <v>192</v>
      </c>
      <c r="E320" s="190" t="s">
        <v>132</v>
      </c>
      <c r="F320" s="191">
        <v>34394</v>
      </c>
      <c r="G320" s="190" t="s">
        <v>223</v>
      </c>
      <c r="H320" s="190" t="s">
        <v>620</v>
      </c>
      <c r="I320" s="190" t="s">
        <v>257</v>
      </c>
      <c r="Q320" s="190">
        <v>2000</v>
      </c>
      <c r="W320" s="190" t="s">
        <v>2294</v>
      </c>
    </row>
    <row r="321" spans="1:23" ht="17.25" customHeight="1" x14ac:dyDescent="0.2">
      <c r="A321" s="190">
        <v>805132</v>
      </c>
      <c r="B321" s="190" t="s">
        <v>1382</v>
      </c>
      <c r="C321" s="190" t="s">
        <v>94</v>
      </c>
      <c r="D321" s="190" t="s">
        <v>483</v>
      </c>
      <c r="E321" s="190" t="s">
        <v>132</v>
      </c>
      <c r="F321" s="191">
        <v>34434</v>
      </c>
      <c r="G321" s="190" t="s">
        <v>223</v>
      </c>
      <c r="H321" s="190" t="s">
        <v>620</v>
      </c>
      <c r="I321" s="190" t="s">
        <v>257</v>
      </c>
      <c r="Q321" s="190">
        <v>2000</v>
      </c>
      <c r="W321" s="190" t="s">
        <v>2294</v>
      </c>
    </row>
    <row r="322" spans="1:23" ht="17.25" customHeight="1" x14ac:dyDescent="0.2">
      <c r="A322" s="190">
        <v>806372</v>
      </c>
      <c r="B322" s="190" t="s">
        <v>1475</v>
      </c>
      <c r="C322" s="190" t="s">
        <v>2210</v>
      </c>
      <c r="D322" s="190" t="s">
        <v>2264</v>
      </c>
      <c r="E322" s="190" t="s">
        <v>132</v>
      </c>
      <c r="F322" s="191">
        <v>35065</v>
      </c>
      <c r="G322" s="190" t="s">
        <v>223</v>
      </c>
      <c r="H322" s="190" t="s">
        <v>620</v>
      </c>
      <c r="I322" s="190" t="s">
        <v>257</v>
      </c>
      <c r="Q322" s="190">
        <v>2000</v>
      </c>
      <c r="W322" s="190" t="s">
        <v>2294</v>
      </c>
    </row>
    <row r="323" spans="1:23" ht="17.25" customHeight="1" x14ac:dyDescent="0.2">
      <c r="A323" s="190">
        <v>810910</v>
      </c>
      <c r="B323" s="190" t="s">
        <v>1889</v>
      </c>
      <c r="C323" s="190" t="s">
        <v>757</v>
      </c>
      <c r="D323" s="190" t="s">
        <v>181</v>
      </c>
      <c r="E323" s="190" t="s">
        <v>132</v>
      </c>
      <c r="F323" s="191">
        <v>35346</v>
      </c>
      <c r="G323" s="190" t="s">
        <v>827</v>
      </c>
      <c r="H323" s="190" t="s">
        <v>620</v>
      </c>
      <c r="I323" s="190" t="s">
        <v>257</v>
      </c>
      <c r="Q323" s="190">
        <v>2000</v>
      </c>
      <c r="W323" s="190" t="s">
        <v>2294</v>
      </c>
    </row>
    <row r="324" spans="1:23" ht="17.25" customHeight="1" x14ac:dyDescent="0.2">
      <c r="A324" s="190">
        <v>810797</v>
      </c>
      <c r="B324" s="190" t="s">
        <v>1872</v>
      </c>
      <c r="C324" s="190" t="s">
        <v>63</v>
      </c>
      <c r="D324" s="190" t="s">
        <v>563</v>
      </c>
      <c r="E324" s="190" t="s">
        <v>132</v>
      </c>
      <c r="F324" s="191">
        <v>35510</v>
      </c>
      <c r="H324" s="190" t="s">
        <v>629</v>
      </c>
      <c r="I324" s="190" t="s">
        <v>257</v>
      </c>
      <c r="Q324" s="190">
        <v>2000</v>
      </c>
      <c r="W324" s="190" t="s">
        <v>2294</v>
      </c>
    </row>
    <row r="325" spans="1:23" ht="17.25" customHeight="1" x14ac:dyDescent="0.2">
      <c r="A325" s="190">
        <v>810423</v>
      </c>
      <c r="B325" s="190" t="s">
        <v>1832</v>
      </c>
      <c r="C325" s="190" t="s">
        <v>2140</v>
      </c>
      <c r="D325" s="190" t="s">
        <v>495</v>
      </c>
      <c r="E325" s="190" t="s">
        <v>132</v>
      </c>
      <c r="F325" s="191">
        <v>35627</v>
      </c>
      <c r="G325" s="190" t="s">
        <v>233</v>
      </c>
      <c r="H325" s="190" t="s">
        <v>620</v>
      </c>
      <c r="I325" s="190" t="s">
        <v>257</v>
      </c>
      <c r="Q325" s="190">
        <v>2000</v>
      </c>
      <c r="W325" s="190" t="s">
        <v>2294</v>
      </c>
    </row>
    <row r="326" spans="1:23" ht="17.25" customHeight="1" x14ac:dyDescent="0.2">
      <c r="A326" s="190">
        <v>807242</v>
      </c>
      <c r="B326" s="190" t="s">
        <v>1547</v>
      </c>
      <c r="C326" s="190" t="s">
        <v>466</v>
      </c>
      <c r="D326" s="190" t="s">
        <v>687</v>
      </c>
      <c r="E326" s="190" t="s">
        <v>132</v>
      </c>
      <c r="F326" s="191">
        <v>35802</v>
      </c>
      <c r="G326" s="190" t="s">
        <v>223</v>
      </c>
      <c r="H326" s="190" t="s">
        <v>620</v>
      </c>
      <c r="I326" s="190" t="s">
        <v>257</v>
      </c>
      <c r="Q326" s="190">
        <v>2000</v>
      </c>
      <c r="W326" s="190" t="s">
        <v>2294</v>
      </c>
    </row>
    <row r="327" spans="1:23" ht="17.25" customHeight="1" x14ac:dyDescent="0.2">
      <c r="A327" s="190">
        <v>806828</v>
      </c>
      <c r="B327" s="190" t="s">
        <v>1519</v>
      </c>
      <c r="C327" s="190" t="s">
        <v>769</v>
      </c>
      <c r="D327" s="190" t="s">
        <v>157</v>
      </c>
      <c r="E327" s="190" t="s">
        <v>132</v>
      </c>
      <c r="F327" s="191">
        <v>36161</v>
      </c>
      <c r="G327" s="190" t="s">
        <v>223</v>
      </c>
      <c r="H327" s="190" t="s">
        <v>620</v>
      </c>
      <c r="I327" s="190" t="s">
        <v>257</v>
      </c>
      <c r="Q327" s="190">
        <v>2000</v>
      </c>
      <c r="W327" s="190" t="s">
        <v>2294</v>
      </c>
    </row>
    <row r="328" spans="1:23" ht="17.25" customHeight="1" x14ac:dyDescent="0.2">
      <c r="A328" s="190">
        <v>809161</v>
      </c>
      <c r="B328" s="190" t="s">
        <v>1726</v>
      </c>
      <c r="C328" s="190" t="s">
        <v>317</v>
      </c>
      <c r="D328" s="190" t="s">
        <v>521</v>
      </c>
      <c r="E328" s="190" t="s">
        <v>132</v>
      </c>
      <c r="F328" s="191">
        <v>36167</v>
      </c>
      <c r="G328" s="190" t="s">
        <v>223</v>
      </c>
      <c r="H328" s="190" t="s">
        <v>620</v>
      </c>
      <c r="I328" s="190" t="s">
        <v>257</v>
      </c>
      <c r="Q328" s="190">
        <v>2000</v>
      </c>
      <c r="W328" s="190" t="s">
        <v>2294</v>
      </c>
    </row>
    <row r="329" spans="1:23" ht="17.25" customHeight="1" x14ac:dyDescent="0.2">
      <c r="A329" s="190">
        <v>809115</v>
      </c>
      <c r="B329" s="190" t="s">
        <v>1721</v>
      </c>
      <c r="C329" s="190" t="s">
        <v>91</v>
      </c>
      <c r="D329" s="190" t="s">
        <v>427</v>
      </c>
      <c r="E329" s="190" t="s">
        <v>132</v>
      </c>
      <c r="F329" s="191">
        <v>36526</v>
      </c>
      <c r="G329" s="190" t="s">
        <v>223</v>
      </c>
      <c r="H329" s="190" t="s">
        <v>620</v>
      </c>
      <c r="I329" s="190" t="s">
        <v>257</v>
      </c>
      <c r="Q329" s="190">
        <v>2000</v>
      </c>
      <c r="W329" s="190" t="s">
        <v>2294</v>
      </c>
    </row>
    <row r="330" spans="1:23" ht="17.25" customHeight="1" x14ac:dyDescent="0.2">
      <c r="A330" s="190">
        <v>809712</v>
      </c>
      <c r="B330" s="190" t="s">
        <v>1777</v>
      </c>
      <c r="C330" s="190" t="s">
        <v>63</v>
      </c>
      <c r="D330" s="190" t="s">
        <v>163</v>
      </c>
      <c r="E330" s="190" t="s">
        <v>131</v>
      </c>
      <c r="F330" s="191">
        <v>26481</v>
      </c>
      <c r="G330" s="190" t="s">
        <v>225</v>
      </c>
      <c r="H330" s="190" t="s">
        <v>620</v>
      </c>
      <c r="I330" s="190" t="s">
        <v>257</v>
      </c>
      <c r="Q330" s="190">
        <v>2000</v>
      </c>
      <c r="W330" s="190" t="s">
        <v>2294</v>
      </c>
    </row>
    <row r="331" spans="1:23" ht="17.25" customHeight="1" x14ac:dyDescent="0.2">
      <c r="A331" s="190">
        <v>800644</v>
      </c>
      <c r="B331" s="190" t="s">
        <v>1248</v>
      </c>
      <c r="C331" s="190" t="s">
        <v>525</v>
      </c>
      <c r="D331" s="190" t="s">
        <v>506</v>
      </c>
      <c r="E331" s="190" t="s">
        <v>131</v>
      </c>
      <c r="F331" s="191">
        <v>27770</v>
      </c>
      <c r="G331" s="190" t="s">
        <v>623</v>
      </c>
      <c r="H331" s="190" t="s">
        <v>620</v>
      </c>
      <c r="I331" s="190" t="s">
        <v>257</v>
      </c>
      <c r="Q331" s="190">
        <v>2000</v>
      </c>
      <c r="W331" s="190" t="s">
        <v>2294</v>
      </c>
    </row>
    <row r="332" spans="1:23" ht="17.25" customHeight="1" x14ac:dyDescent="0.2">
      <c r="A332" s="190">
        <v>811897</v>
      </c>
      <c r="B332" s="190" t="s">
        <v>1987</v>
      </c>
      <c r="C332" s="190" t="s">
        <v>776</v>
      </c>
      <c r="D332" s="190" t="s">
        <v>402</v>
      </c>
      <c r="E332" s="190" t="s">
        <v>131</v>
      </c>
      <c r="F332" s="191">
        <v>32933</v>
      </c>
      <c r="G332" s="190" t="s">
        <v>223</v>
      </c>
      <c r="H332" s="190" t="s">
        <v>620</v>
      </c>
      <c r="I332" s="190" t="s">
        <v>257</v>
      </c>
      <c r="Q332" s="190">
        <v>2000</v>
      </c>
      <c r="W332" s="190" t="s">
        <v>2294</v>
      </c>
    </row>
    <row r="333" spans="1:23" ht="17.25" customHeight="1" x14ac:dyDescent="0.2">
      <c r="A333" s="190">
        <v>803153</v>
      </c>
      <c r="B333" s="190" t="s">
        <v>1302</v>
      </c>
      <c r="C333" s="190" t="s">
        <v>1190</v>
      </c>
      <c r="D333" s="190" t="s">
        <v>469</v>
      </c>
      <c r="E333" s="190" t="s">
        <v>131</v>
      </c>
      <c r="F333" s="191">
        <v>33984</v>
      </c>
      <c r="G333" s="190" t="s">
        <v>623</v>
      </c>
      <c r="H333" s="190" t="s">
        <v>620</v>
      </c>
      <c r="I333" s="190" t="s">
        <v>257</v>
      </c>
      <c r="Q333" s="190">
        <v>2000</v>
      </c>
      <c r="W333" s="190" t="s">
        <v>2294</v>
      </c>
    </row>
    <row r="334" spans="1:23" ht="17.25" customHeight="1" x14ac:dyDescent="0.2">
      <c r="A334" s="190">
        <v>806605</v>
      </c>
      <c r="B334" s="190" t="s">
        <v>1499</v>
      </c>
      <c r="C334" s="190" t="s">
        <v>90</v>
      </c>
      <c r="D334" s="190" t="s">
        <v>288</v>
      </c>
      <c r="E334" s="190" t="s">
        <v>131</v>
      </c>
      <c r="F334" s="191">
        <v>34335</v>
      </c>
      <c r="G334" s="190" t="s">
        <v>223</v>
      </c>
      <c r="H334" s="190" t="s">
        <v>620</v>
      </c>
      <c r="I334" s="190" t="s">
        <v>257</v>
      </c>
      <c r="Q334" s="190">
        <v>2000</v>
      </c>
      <c r="W334" s="190" t="s">
        <v>2294</v>
      </c>
    </row>
    <row r="335" spans="1:23" ht="17.25" customHeight="1" x14ac:dyDescent="0.2">
      <c r="A335" s="190">
        <v>810067</v>
      </c>
      <c r="B335" s="190" t="s">
        <v>1802</v>
      </c>
      <c r="C335" s="190" t="s">
        <v>80</v>
      </c>
      <c r="D335" s="190" t="s">
        <v>174</v>
      </c>
      <c r="E335" s="190" t="s">
        <v>131</v>
      </c>
      <c r="F335" s="191">
        <v>34617</v>
      </c>
      <c r="G335" s="190" t="s">
        <v>223</v>
      </c>
      <c r="H335" s="190" t="s">
        <v>620</v>
      </c>
      <c r="I335" s="190" t="s">
        <v>257</v>
      </c>
      <c r="Q335" s="190">
        <v>2000</v>
      </c>
      <c r="W335" s="190" t="s">
        <v>2294</v>
      </c>
    </row>
    <row r="336" spans="1:23" ht="17.25" customHeight="1" x14ac:dyDescent="0.2">
      <c r="A336" s="190">
        <v>808783</v>
      </c>
      <c r="B336" s="190" t="s">
        <v>1684</v>
      </c>
      <c r="C336" s="190" t="s">
        <v>2281</v>
      </c>
      <c r="D336" s="190" t="s">
        <v>377</v>
      </c>
      <c r="E336" s="190" t="s">
        <v>131</v>
      </c>
      <c r="F336" s="191">
        <v>34700</v>
      </c>
      <c r="G336" s="190" t="s">
        <v>798</v>
      </c>
      <c r="H336" s="190" t="s">
        <v>620</v>
      </c>
      <c r="I336" s="190" t="s">
        <v>257</v>
      </c>
      <c r="Q336" s="190">
        <v>2000</v>
      </c>
      <c r="W336" s="190" t="s">
        <v>2294</v>
      </c>
    </row>
    <row r="337" spans="1:23" ht="17.25" customHeight="1" x14ac:dyDescent="0.2">
      <c r="A337" s="190">
        <v>810745</v>
      </c>
      <c r="B337" s="190" t="s">
        <v>431</v>
      </c>
      <c r="C337" s="190" t="s">
        <v>307</v>
      </c>
      <c r="D337" s="190" t="s">
        <v>338</v>
      </c>
      <c r="E337" s="190" t="s">
        <v>131</v>
      </c>
      <c r="F337" s="191">
        <v>34700</v>
      </c>
      <c r="G337" s="190" t="s">
        <v>223</v>
      </c>
      <c r="H337" s="190" t="s">
        <v>620</v>
      </c>
      <c r="I337" s="190" t="s">
        <v>257</v>
      </c>
      <c r="Q337" s="190">
        <v>2000</v>
      </c>
      <c r="W337" s="190" t="s">
        <v>2294</v>
      </c>
    </row>
    <row r="338" spans="1:23" ht="17.25" customHeight="1" x14ac:dyDescent="0.2">
      <c r="A338" s="190">
        <v>805695</v>
      </c>
      <c r="B338" s="190" t="s">
        <v>1424</v>
      </c>
      <c r="C338" s="190" t="s">
        <v>88</v>
      </c>
      <c r="D338" s="190" t="s">
        <v>193</v>
      </c>
      <c r="E338" s="190" t="s">
        <v>131</v>
      </c>
      <c r="F338" s="191">
        <v>34700</v>
      </c>
      <c r="G338" s="190" t="s">
        <v>223</v>
      </c>
      <c r="H338" s="190" t="s">
        <v>620</v>
      </c>
      <c r="I338" s="190" t="s">
        <v>257</v>
      </c>
      <c r="Q338" s="190">
        <v>2000</v>
      </c>
      <c r="W338" s="190" t="s">
        <v>2294</v>
      </c>
    </row>
    <row r="339" spans="1:23" ht="17.25" customHeight="1" x14ac:dyDescent="0.2">
      <c r="A339" s="190">
        <v>811899</v>
      </c>
      <c r="B339" s="190" t="s">
        <v>1988</v>
      </c>
      <c r="C339" s="190" t="s">
        <v>1045</v>
      </c>
      <c r="D339" s="190" t="s">
        <v>2043</v>
      </c>
      <c r="E339" s="190" t="s">
        <v>131</v>
      </c>
      <c r="F339" s="191">
        <v>34714</v>
      </c>
      <c r="G339" s="190" t="s">
        <v>623</v>
      </c>
      <c r="H339" s="190" t="s">
        <v>620</v>
      </c>
      <c r="I339" s="190" t="s">
        <v>257</v>
      </c>
      <c r="Q339" s="190">
        <v>2000</v>
      </c>
      <c r="W339" s="190" t="s">
        <v>2294</v>
      </c>
    </row>
    <row r="340" spans="1:23" ht="17.25" customHeight="1" x14ac:dyDescent="0.2">
      <c r="A340" s="190">
        <v>807388</v>
      </c>
      <c r="B340" s="190" t="s">
        <v>1561</v>
      </c>
      <c r="C340" s="190" t="s">
        <v>526</v>
      </c>
      <c r="D340" s="190" t="s">
        <v>383</v>
      </c>
      <c r="E340" s="190" t="s">
        <v>131</v>
      </c>
      <c r="F340" s="191">
        <v>34750</v>
      </c>
      <c r="G340" s="190" t="s">
        <v>2272</v>
      </c>
      <c r="H340" s="190" t="s">
        <v>620</v>
      </c>
      <c r="I340" s="190" t="s">
        <v>257</v>
      </c>
      <c r="Q340" s="190">
        <v>2000</v>
      </c>
      <c r="W340" s="190" t="s">
        <v>2294</v>
      </c>
    </row>
    <row r="341" spans="1:23" ht="17.25" customHeight="1" x14ac:dyDescent="0.2">
      <c r="A341" s="190">
        <v>806810</v>
      </c>
      <c r="B341" s="190" t="s">
        <v>1517</v>
      </c>
      <c r="C341" s="190" t="s">
        <v>308</v>
      </c>
      <c r="D341" s="190" t="s">
        <v>772</v>
      </c>
      <c r="E341" s="190" t="s">
        <v>131</v>
      </c>
      <c r="F341" s="191">
        <v>34834</v>
      </c>
      <c r="G341" s="190" t="s">
        <v>223</v>
      </c>
      <c r="H341" s="190" t="s">
        <v>620</v>
      </c>
      <c r="I341" s="190" t="s">
        <v>257</v>
      </c>
      <c r="Q341" s="190">
        <v>2000</v>
      </c>
      <c r="W341" s="190" t="s">
        <v>2294</v>
      </c>
    </row>
    <row r="342" spans="1:23" ht="17.25" customHeight="1" x14ac:dyDescent="0.2">
      <c r="A342" s="190">
        <v>811911</v>
      </c>
      <c r="B342" s="190" t="s">
        <v>1990</v>
      </c>
      <c r="C342" s="190" t="s">
        <v>2291</v>
      </c>
      <c r="D342" s="190" t="s">
        <v>1092</v>
      </c>
      <c r="E342" s="190" t="s">
        <v>131</v>
      </c>
      <c r="F342" s="191">
        <v>34891</v>
      </c>
      <c r="G342" s="190" t="s">
        <v>223</v>
      </c>
      <c r="H342" s="190" t="s">
        <v>621</v>
      </c>
      <c r="I342" s="190" t="s">
        <v>257</v>
      </c>
      <c r="Q342" s="190">
        <v>2000</v>
      </c>
      <c r="W342" s="190" t="s">
        <v>2294</v>
      </c>
    </row>
    <row r="343" spans="1:23" ht="17.25" customHeight="1" x14ac:dyDescent="0.2">
      <c r="A343" s="190">
        <v>808419</v>
      </c>
      <c r="B343" s="190" t="s">
        <v>1649</v>
      </c>
      <c r="C343" s="190" t="s">
        <v>304</v>
      </c>
      <c r="D343" s="190" t="s">
        <v>483</v>
      </c>
      <c r="E343" s="190" t="s">
        <v>131</v>
      </c>
      <c r="F343" s="191">
        <v>35065</v>
      </c>
      <c r="G343" s="190" t="s">
        <v>223</v>
      </c>
      <c r="H343" s="190" t="s">
        <v>620</v>
      </c>
      <c r="I343" s="190" t="s">
        <v>257</v>
      </c>
      <c r="Q343" s="190">
        <v>2000</v>
      </c>
      <c r="W343" s="190" t="s">
        <v>2294</v>
      </c>
    </row>
    <row r="344" spans="1:23" ht="17.25" customHeight="1" x14ac:dyDescent="0.2">
      <c r="A344" s="190">
        <v>805090</v>
      </c>
      <c r="B344" s="190" t="s">
        <v>1377</v>
      </c>
      <c r="C344" s="190" t="s">
        <v>482</v>
      </c>
      <c r="D344" s="190" t="s">
        <v>497</v>
      </c>
      <c r="E344" s="190" t="s">
        <v>131</v>
      </c>
      <c r="F344" s="191">
        <v>35089</v>
      </c>
      <c r="G344" s="190" t="s">
        <v>2254</v>
      </c>
      <c r="H344" s="190" t="s">
        <v>620</v>
      </c>
      <c r="I344" s="190" t="s">
        <v>257</v>
      </c>
      <c r="Q344" s="190">
        <v>2000</v>
      </c>
      <c r="W344" s="190" t="s">
        <v>2294</v>
      </c>
    </row>
    <row r="345" spans="1:23" ht="17.25" customHeight="1" x14ac:dyDescent="0.2">
      <c r="A345" s="190">
        <v>806663</v>
      </c>
      <c r="B345" s="190" t="s">
        <v>1503</v>
      </c>
      <c r="C345" s="190" t="s">
        <v>66</v>
      </c>
      <c r="D345" s="190" t="s">
        <v>168</v>
      </c>
      <c r="E345" s="190" t="s">
        <v>131</v>
      </c>
      <c r="F345" s="191">
        <v>35094</v>
      </c>
      <c r="G345" s="190" t="s">
        <v>2267</v>
      </c>
      <c r="H345" s="190" t="s">
        <v>620</v>
      </c>
      <c r="I345" s="190" t="s">
        <v>257</v>
      </c>
      <c r="Q345" s="190">
        <v>2000</v>
      </c>
      <c r="W345" s="190" t="s">
        <v>2294</v>
      </c>
    </row>
    <row r="346" spans="1:23" ht="17.25" customHeight="1" x14ac:dyDescent="0.2">
      <c r="A346" s="190">
        <v>813413</v>
      </c>
      <c r="B346" s="190" t="s">
        <v>1018</v>
      </c>
      <c r="C346" s="190" t="s">
        <v>68</v>
      </c>
      <c r="D346" s="190" t="s">
        <v>754</v>
      </c>
      <c r="E346" s="190" t="s">
        <v>131</v>
      </c>
      <c r="F346" s="191">
        <v>35194</v>
      </c>
      <c r="G346" s="190" t="s">
        <v>223</v>
      </c>
      <c r="H346" s="190" t="s">
        <v>620</v>
      </c>
      <c r="I346" s="190" t="s">
        <v>257</v>
      </c>
      <c r="Q346" s="190">
        <v>2000</v>
      </c>
      <c r="W346" s="190" t="s">
        <v>2294</v>
      </c>
    </row>
    <row r="347" spans="1:23" ht="17.25" customHeight="1" x14ac:dyDescent="0.2">
      <c r="A347" s="190">
        <v>811892</v>
      </c>
      <c r="B347" s="190" t="s">
        <v>1985</v>
      </c>
      <c r="C347" s="190" t="s">
        <v>92</v>
      </c>
      <c r="D347" s="190" t="s">
        <v>154</v>
      </c>
      <c r="E347" s="190" t="s">
        <v>131</v>
      </c>
      <c r="F347" s="191">
        <v>35348</v>
      </c>
      <c r="G347" s="190" t="s">
        <v>800</v>
      </c>
      <c r="H347" s="190" t="s">
        <v>620</v>
      </c>
      <c r="I347" s="190" t="s">
        <v>257</v>
      </c>
      <c r="Q347" s="190">
        <v>2000</v>
      </c>
      <c r="W347" s="190" t="s">
        <v>2294</v>
      </c>
    </row>
    <row r="348" spans="1:23" ht="17.25" customHeight="1" x14ac:dyDescent="0.2">
      <c r="A348" s="190">
        <v>810656</v>
      </c>
      <c r="B348" s="190" t="s">
        <v>1845</v>
      </c>
      <c r="C348" s="190" t="s">
        <v>110</v>
      </c>
      <c r="D348" s="190" t="s">
        <v>285</v>
      </c>
      <c r="E348" s="190" t="s">
        <v>131</v>
      </c>
      <c r="F348" s="191">
        <v>35368</v>
      </c>
      <c r="G348" s="190" t="s">
        <v>223</v>
      </c>
      <c r="H348" s="190" t="s">
        <v>620</v>
      </c>
      <c r="I348" s="190" t="s">
        <v>257</v>
      </c>
      <c r="Q348" s="190">
        <v>2000</v>
      </c>
      <c r="W348" s="190" t="s">
        <v>2294</v>
      </c>
    </row>
    <row r="349" spans="1:23" ht="17.25" customHeight="1" x14ac:dyDescent="0.2">
      <c r="A349" s="190">
        <v>806694</v>
      </c>
      <c r="B349" s="190" t="s">
        <v>1028</v>
      </c>
      <c r="C349" s="190" t="s">
        <v>374</v>
      </c>
      <c r="D349" s="190" t="s">
        <v>330</v>
      </c>
      <c r="E349" s="190" t="s">
        <v>131</v>
      </c>
      <c r="F349" s="191">
        <v>35431</v>
      </c>
      <c r="G349" s="190" t="s">
        <v>223</v>
      </c>
      <c r="H349" s="190" t="s">
        <v>620</v>
      </c>
      <c r="I349" s="190" t="s">
        <v>257</v>
      </c>
      <c r="Q349" s="190">
        <v>2000</v>
      </c>
      <c r="W349" s="190" t="s">
        <v>2294</v>
      </c>
    </row>
    <row r="350" spans="1:23" ht="17.25" customHeight="1" x14ac:dyDescent="0.2">
      <c r="A350" s="190">
        <v>807810</v>
      </c>
      <c r="B350" s="190" t="s">
        <v>1594</v>
      </c>
      <c r="C350" s="190" t="s">
        <v>71</v>
      </c>
      <c r="D350" s="190" t="s">
        <v>310</v>
      </c>
      <c r="E350" s="190" t="s">
        <v>131</v>
      </c>
      <c r="F350" s="191">
        <v>35850</v>
      </c>
      <c r="G350" s="190" t="s">
        <v>223</v>
      </c>
      <c r="H350" s="190" t="s">
        <v>620</v>
      </c>
      <c r="I350" s="190" t="s">
        <v>257</v>
      </c>
      <c r="Q350" s="190">
        <v>2000</v>
      </c>
      <c r="W350" s="190" t="s">
        <v>2294</v>
      </c>
    </row>
    <row r="351" spans="1:23" ht="17.25" customHeight="1" x14ac:dyDescent="0.2">
      <c r="A351" s="190">
        <v>807820</v>
      </c>
      <c r="B351" s="190" t="s">
        <v>1595</v>
      </c>
      <c r="C351" s="190" t="s">
        <v>92</v>
      </c>
      <c r="D351" s="190" t="s">
        <v>2275</v>
      </c>
      <c r="E351" s="190" t="s">
        <v>131</v>
      </c>
      <c r="F351" s="191">
        <v>36042</v>
      </c>
      <c r="G351" s="190" t="s">
        <v>223</v>
      </c>
      <c r="H351" s="190" t="s">
        <v>620</v>
      </c>
      <c r="I351" s="190" t="s">
        <v>257</v>
      </c>
      <c r="Q351" s="190">
        <v>2000</v>
      </c>
      <c r="W351" s="190" t="s">
        <v>2294</v>
      </c>
    </row>
    <row r="352" spans="1:23" ht="17.25" customHeight="1" x14ac:dyDescent="0.2">
      <c r="A352" s="190">
        <v>807418</v>
      </c>
      <c r="B352" s="190" t="s">
        <v>1565</v>
      </c>
      <c r="C352" s="190" t="s">
        <v>67</v>
      </c>
      <c r="D352" s="190" t="s">
        <v>729</v>
      </c>
      <c r="E352" s="190" t="s">
        <v>131</v>
      </c>
      <c r="F352" s="191">
        <v>36100</v>
      </c>
      <c r="G352" s="190" t="s">
        <v>1111</v>
      </c>
      <c r="H352" s="190" t="s">
        <v>620</v>
      </c>
      <c r="I352" s="190" t="s">
        <v>257</v>
      </c>
      <c r="Q352" s="190">
        <v>2000</v>
      </c>
      <c r="W352" s="190" t="s">
        <v>2294</v>
      </c>
    </row>
    <row r="353" spans="1:23" ht="17.25" customHeight="1" x14ac:dyDescent="0.2">
      <c r="A353" s="190">
        <v>807490</v>
      </c>
      <c r="B353" s="190" t="s">
        <v>1573</v>
      </c>
      <c r="C353" s="190" t="s">
        <v>370</v>
      </c>
      <c r="D353" s="190" t="s">
        <v>433</v>
      </c>
      <c r="E353" s="190" t="s">
        <v>131</v>
      </c>
      <c r="F353" s="191">
        <v>36281</v>
      </c>
      <c r="G353" s="190" t="s">
        <v>223</v>
      </c>
      <c r="H353" s="190" t="s">
        <v>636</v>
      </c>
      <c r="I353" s="190" t="s">
        <v>257</v>
      </c>
      <c r="Q353" s="190">
        <v>2000</v>
      </c>
      <c r="W353" s="190" t="s">
        <v>2294</v>
      </c>
    </row>
    <row r="354" spans="1:23" ht="17.25" customHeight="1" x14ac:dyDescent="0.2">
      <c r="A354" s="190">
        <v>813044</v>
      </c>
      <c r="B354" s="190" t="s">
        <v>989</v>
      </c>
      <c r="C354" s="190" t="s">
        <v>67</v>
      </c>
      <c r="D354" s="190" t="s">
        <v>197</v>
      </c>
      <c r="E354" s="190" t="s">
        <v>131</v>
      </c>
      <c r="F354" s="191">
        <v>36526</v>
      </c>
      <c r="G354" s="190" t="s">
        <v>623</v>
      </c>
      <c r="H354" s="190" t="s">
        <v>620</v>
      </c>
      <c r="I354" s="190" t="s">
        <v>257</v>
      </c>
      <c r="Q354" s="190">
        <v>2000</v>
      </c>
      <c r="W354" s="190" t="s">
        <v>2294</v>
      </c>
    </row>
    <row r="355" spans="1:23" ht="17.25" customHeight="1" x14ac:dyDescent="0.2">
      <c r="A355" s="190">
        <v>802323</v>
      </c>
      <c r="B355" s="190" t="s">
        <v>1279</v>
      </c>
      <c r="C355" s="190" t="s">
        <v>88</v>
      </c>
      <c r="D355" s="190" t="s">
        <v>125</v>
      </c>
      <c r="E355" s="190" t="s">
        <v>131</v>
      </c>
      <c r="G355" s="190" t="s">
        <v>223</v>
      </c>
      <c r="H355" s="190" t="s">
        <v>620</v>
      </c>
      <c r="I355" s="190" t="s">
        <v>257</v>
      </c>
      <c r="Q355" s="190">
        <v>2000</v>
      </c>
      <c r="W355" s="190" t="s">
        <v>2294</v>
      </c>
    </row>
    <row r="356" spans="1:23" ht="17.25" customHeight="1" x14ac:dyDescent="0.2">
      <c r="A356" s="190">
        <v>806130</v>
      </c>
      <c r="B356" s="190" t="s">
        <v>1447</v>
      </c>
      <c r="C356" s="190" t="s">
        <v>82</v>
      </c>
      <c r="D356" s="190" t="s">
        <v>517</v>
      </c>
      <c r="E356" s="190" t="s">
        <v>131</v>
      </c>
      <c r="F356" s="191">
        <v>34704</v>
      </c>
      <c r="G356" s="190" t="s">
        <v>223</v>
      </c>
      <c r="H356" s="190" t="s">
        <v>620</v>
      </c>
      <c r="I356" s="190" t="s">
        <v>257</v>
      </c>
      <c r="J356" s="190" t="s">
        <v>238</v>
      </c>
      <c r="K356" s="190">
        <v>2011</v>
      </c>
      <c r="L356" s="190" t="s">
        <v>228</v>
      </c>
      <c r="N356" s="190">
        <v>6</v>
      </c>
      <c r="O356" s="190">
        <v>44647</v>
      </c>
      <c r="P356" s="190">
        <v>62000</v>
      </c>
    </row>
    <row r="357" spans="1:23" ht="17.25" customHeight="1" x14ac:dyDescent="0.2">
      <c r="A357" s="190">
        <v>807416</v>
      </c>
      <c r="B357" s="190" t="s">
        <v>1564</v>
      </c>
      <c r="C357" s="190" t="s">
        <v>63</v>
      </c>
      <c r="D357" s="190" t="s">
        <v>489</v>
      </c>
      <c r="E357" s="190" t="s">
        <v>131</v>
      </c>
      <c r="F357" s="191">
        <v>35278</v>
      </c>
      <c r="G357" s="190" t="s">
        <v>677</v>
      </c>
      <c r="H357" s="190" t="s">
        <v>620</v>
      </c>
      <c r="I357" s="190" t="s">
        <v>257</v>
      </c>
      <c r="J357" s="190" t="s">
        <v>1215</v>
      </c>
      <c r="K357" s="190">
        <v>2016</v>
      </c>
      <c r="L357" s="190" t="s">
        <v>234</v>
      </c>
      <c r="N357" s="190">
        <v>16</v>
      </c>
      <c r="O357" s="190">
        <v>44566</v>
      </c>
      <c r="P357" s="190">
        <v>18000</v>
      </c>
    </row>
    <row r="358" spans="1:23" ht="17.25" customHeight="1" x14ac:dyDescent="0.2">
      <c r="A358" s="190">
        <v>812866</v>
      </c>
      <c r="B358" s="190" t="s">
        <v>977</v>
      </c>
      <c r="C358" s="190" t="s">
        <v>1132</v>
      </c>
      <c r="D358" s="190" t="s">
        <v>1133</v>
      </c>
      <c r="E358" s="190" t="s">
        <v>132</v>
      </c>
      <c r="F358" s="191">
        <v>29943</v>
      </c>
      <c r="G358" s="190" t="s">
        <v>223</v>
      </c>
      <c r="H358" s="190" t="s">
        <v>620</v>
      </c>
      <c r="I358" s="190" t="s">
        <v>257</v>
      </c>
      <c r="J358" s="190" t="s">
        <v>238</v>
      </c>
      <c r="K358" s="190">
        <v>1998</v>
      </c>
      <c r="L358" s="190" t="s">
        <v>223</v>
      </c>
      <c r="N358" s="190">
        <v>54</v>
      </c>
      <c r="O358" s="190">
        <v>44571</v>
      </c>
      <c r="P358" s="190">
        <v>14000</v>
      </c>
    </row>
    <row r="359" spans="1:23" ht="17.25" customHeight="1" x14ac:dyDescent="0.2">
      <c r="A359" s="190">
        <v>807766</v>
      </c>
      <c r="B359" s="190" t="s">
        <v>1592</v>
      </c>
      <c r="C359" s="190" t="s">
        <v>323</v>
      </c>
      <c r="D359" s="190" t="s">
        <v>179</v>
      </c>
      <c r="E359" s="190" t="s">
        <v>131</v>
      </c>
      <c r="F359" s="191">
        <v>35796</v>
      </c>
      <c r="G359" s="190" t="s">
        <v>223</v>
      </c>
      <c r="H359" s="190" t="s">
        <v>620</v>
      </c>
      <c r="I359" s="190" t="s">
        <v>257</v>
      </c>
      <c r="J359" s="190" t="s">
        <v>1215</v>
      </c>
      <c r="K359" s="190">
        <v>2016</v>
      </c>
      <c r="L359" s="190" t="s">
        <v>223</v>
      </c>
      <c r="N359" s="190">
        <v>68</v>
      </c>
      <c r="O359" s="190">
        <v>44571</v>
      </c>
      <c r="P359" s="190">
        <v>14000</v>
      </c>
    </row>
    <row r="360" spans="1:23" ht="17.25" customHeight="1" x14ac:dyDescent="0.2">
      <c r="A360" s="190">
        <v>807665</v>
      </c>
      <c r="B360" s="190" t="s">
        <v>1585</v>
      </c>
      <c r="C360" s="190" t="s">
        <v>2143</v>
      </c>
      <c r="D360" s="190" t="s">
        <v>180</v>
      </c>
      <c r="E360" s="190" t="s">
        <v>132</v>
      </c>
      <c r="F360" s="191">
        <v>35829</v>
      </c>
      <c r="G360" s="190" t="s">
        <v>229</v>
      </c>
      <c r="H360" s="190" t="s">
        <v>620</v>
      </c>
      <c r="I360" s="190" t="s">
        <v>257</v>
      </c>
      <c r="J360" s="190" t="s">
        <v>1213</v>
      </c>
      <c r="K360" s="190">
        <v>2016</v>
      </c>
      <c r="L360" s="190" t="s">
        <v>223</v>
      </c>
      <c r="N360" s="190">
        <v>88</v>
      </c>
      <c r="O360" s="190">
        <v>44572</v>
      </c>
      <c r="P360" s="190">
        <v>33000</v>
      </c>
    </row>
    <row r="361" spans="1:23" ht="17.25" customHeight="1" x14ac:dyDescent="0.2">
      <c r="A361" s="190">
        <v>811673</v>
      </c>
      <c r="B361" s="190" t="s">
        <v>1953</v>
      </c>
      <c r="C361" s="190" t="s">
        <v>98</v>
      </c>
      <c r="D361" s="190" t="s">
        <v>188</v>
      </c>
      <c r="E361" s="190" t="s">
        <v>132</v>
      </c>
      <c r="F361" s="191">
        <v>32408</v>
      </c>
      <c r="G361" s="190" t="s">
        <v>223</v>
      </c>
      <c r="H361" s="190" t="s">
        <v>620</v>
      </c>
      <c r="I361" s="190" t="s">
        <v>257</v>
      </c>
      <c r="J361" s="190" t="s">
        <v>1215</v>
      </c>
      <c r="K361" s="190">
        <v>2006</v>
      </c>
      <c r="L361" s="190" t="s">
        <v>223</v>
      </c>
      <c r="N361" s="190">
        <v>221</v>
      </c>
      <c r="O361" s="190">
        <v>44580</v>
      </c>
      <c r="P361" s="190">
        <v>14000</v>
      </c>
    </row>
    <row r="362" spans="1:23" ht="17.25" customHeight="1" x14ac:dyDescent="0.2">
      <c r="A362" s="190">
        <v>806475</v>
      </c>
      <c r="B362" s="190" t="s">
        <v>1485</v>
      </c>
      <c r="C362" s="190" t="s">
        <v>83</v>
      </c>
      <c r="D362" s="190" t="s">
        <v>178</v>
      </c>
      <c r="E362" s="190" t="s">
        <v>132</v>
      </c>
      <c r="F362" s="191">
        <v>34000</v>
      </c>
      <c r="G362" s="190" t="s">
        <v>685</v>
      </c>
      <c r="H362" s="190" t="s">
        <v>620</v>
      </c>
      <c r="I362" s="190" t="s">
        <v>257</v>
      </c>
      <c r="J362" s="190" t="s">
        <v>238</v>
      </c>
      <c r="K362" s="190">
        <v>2011</v>
      </c>
      <c r="L362" s="190" t="s">
        <v>223</v>
      </c>
      <c r="N362" s="190">
        <v>312</v>
      </c>
      <c r="O362" s="190">
        <v>44593</v>
      </c>
      <c r="P362" s="190">
        <v>20000</v>
      </c>
    </row>
    <row r="363" spans="1:23" ht="17.25" customHeight="1" x14ac:dyDescent="0.2">
      <c r="A363" s="190">
        <v>811873</v>
      </c>
      <c r="B363" s="190" t="s">
        <v>1982</v>
      </c>
      <c r="C363" s="190" t="s">
        <v>64</v>
      </c>
      <c r="D363" s="190" t="s">
        <v>157</v>
      </c>
      <c r="E363" s="190" t="s">
        <v>131</v>
      </c>
      <c r="F363" s="191">
        <v>32715</v>
      </c>
      <c r="G363" s="190" t="s">
        <v>223</v>
      </c>
      <c r="H363" s="190" t="s">
        <v>620</v>
      </c>
      <c r="I363" s="190" t="s">
        <v>257</v>
      </c>
      <c r="J363" s="190" t="s">
        <v>1215</v>
      </c>
      <c r="K363" s="190">
        <v>2006</v>
      </c>
      <c r="L363" s="190" t="s">
        <v>223</v>
      </c>
      <c r="N363" s="190">
        <v>327</v>
      </c>
      <c r="O363" s="190">
        <v>44593</v>
      </c>
      <c r="P363" s="190">
        <v>14000</v>
      </c>
    </row>
    <row r="364" spans="1:23" ht="17.25" customHeight="1" x14ac:dyDescent="0.2">
      <c r="A364" s="190">
        <v>805190</v>
      </c>
      <c r="B364" s="190" t="s">
        <v>1384</v>
      </c>
      <c r="C364" s="190" t="s">
        <v>423</v>
      </c>
      <c r="D364" s="190" t="s">
        <v>427</v>
      </c>
      <c r="E364" s="190" t="s">
        <v>131</v>
      </c>
      <c r="F364" s="191">
        <v>34700</v>
      </c>
      <c r="G364" s="190" t="s">
        <v>223</v>
      </c>
      <c r="H364" s="190" t="s">
        <v>620</v>
      </c>
      <c r="I364" s="190" t="s">
        <v>257</v>
      </c>
      <c r="J364" s="190" t="s">
        <v>641</v>
      </c>
      <c r="K364" s="190">
        <v>2012</v>
      </c>
      <c r="L364" s="190" t="s">
        <v>223</v>
      </c>
      <c r="N364" s="190">
        <v>332</v>
      </c>
      <c r="O364" s="190">
        <v>44593</v>
      </c>
      <c r="P364" s="190">
        <v>18000</v>
      </c>
    </row>
    <row r="365" spans="1:23" ht="17.25" customHeight="1" x14ac:dyDescent="0.2">
      <c r="A365" s="190">
        <v>809766</v>
      </c>
      <c r="B365" s="190" t="s">
        <v>1784</v>
      </c>
      <c r="C365" s="190" t="s">
        <v>2086</v>
      </c>
      <c r="D365" s="190" t="s">
        <v>2087</v>
      </c>
      <c r="E365" s="190" t="s">
        <v>132</v>
      </c>
      <c r="F365" s="191">
        <v>32848</v>
      </c>
      <c r="G365" s="190" t="s">
        <v>623</v>
      </c>
      <c r="H365" s="190" t="s">
        <v>620</v>
      </c>
      <c r="I365" s="190" t="s">
        <v>257</v>
      </c>
      <c r="J365" s="190" t="s">
        <v>641</v>
      </c>
      <c r="K365" s="190">
        <v>2008</v>
      </c>
      <c r="L365" s="190" t="s">
        <v>223</v>
      </c>
      <c r="N365" s="190">
        <v>355</v>
      </c>
      <c r="O365" s="190">
        <v>44594</v>
      </c>
      <c r="P365" s="190">
        <v>1000</v>
      </c>
    </row>
    <row r="366" spans="1:23" ht="17.25" customHeight="1" x14ac:dyDescent="0.2">
      <c r="A366" s="190">
        <v>806541</v>
      </c>
      <c r="B366" s="190" t="s">
        <v>1493</v>
      </c>
      <c r="C366" s="190" t="s">
        <v>76</v>
      </c>
      <c r="D366" s="190" t="s">
        <v>787</v>
      </c>
      <c r="E366" s="190" t="s">
        <v>131</v>
      </c>
      <c r="F366" s="191">
        <v>32998</v>
      </c>
      <c r="G366" s="190" t="s">
        <v>223</v>
      </c>
      <c r="H366" s="190" t="s">
        <v>620</v>
      </c>
      <c r="I366" s="190" t="s">
        <v>257</v>
      </c>
      <c r="J366" s="190" t="s">
        <v>238</v>
      </c>
      <c r="K366" s="190">
        <v>2006</v>
      </c>
      <c r="L366" s="190" t="s">
        <v>223</v>
      </c>
      <c r="N366" s="190">
        <v>366</v>
      </c>
      <c r="O366" s="190">
        <v>44594</v>
      </c>
      <c r="P366" s="190">
        <v>23000</v>
      </c>
    </row>
    <row r="367" spans="1:23" ht="17.25" customHeight="1" x14ac:dyDescent="0.2">
      <c r="A367" s="190">
        <v>807356</v>
      </c>
      <c r="B367" s="190" t="s">
        <v>1557</v>
      </c>
      <c r="C367" s="190" t="s">
        <v>80</v>
      </c>
      <c r="D367" s="190" t="s">
        <v>151</v>
      </c>
      <c r="E367" s="190" t="s">
        <v>131</v>
      </c>
      <c r="F367" s="191">
        <v>34714</v>
      </c>
      <c r="G367" s="190" t="s">
        <v>1170</v>
      </c>
      <c r="H367" s="190" t="s">
        <v>620</v>
      </c>
      <c r="I367" s="190" t="s">
        <v>257</v>
      </c>
      <c r="J367" s="190" t="s">
        <v>238</v>
      </c>
      <c r="K367" s="190">
        <v>2013</v>
      </c>
      <c r="L367" s="190" t="s">
        <v>223</v>
      </c>
      <c r="N367" s="190">
        <v>386</v>
      </c>
      <c r="O367" s="190">
        <v>44595</v>
      </c>
      <c r="P367" s="190">
        <v>20000</v>
      </c>
    </row>
    <row r="368" spans="1:23" ht="17.25" customHeight="1" x14ac:dyDescent="0.2">
      <c r="A368" s="190">
        <v>809831</v>
      </c>
      <c r="B368" s="190" t="s">
        <v>1789</v>
      </c>
      <c r="C368" s="190" t="s">
        <v>391</v>
      </c>
      <c r="D368" s="190" t="s">
        <v>2149</v>
      </c>
      <c r="E368" s="190" t="s">
        <v>132</v>
      </c>
      <c r="F368" s="191">
        <v>29221</v>
      </c>
      <c r="G368" s="190" t="s">
        <v>784</v>
      </c>
      <c r="H368" s="190" t="s">
        <v>620</v>
      </c>
      <c r="I368" s="190" t="s">
        <v>257</v>
      </c>
      <c r="J368" s="190" t="s">
        <v>1215</v>
      </c>
      <c r="K368" s="190">
        <v>2001</v>
      </c>
      <c r="L368" s="190" t="s">
        <v>228</v>
      </c>
      <c r="N368" s="190">
        <v>397</v>
      </c>
      <c r="O368" s="190">
        <v>44598</v>
      </c>
      <c r="P368" s="190">
        <v>16000</v>
      </c>
    </row>
    <row r="369" spans="1:16" ht="17.25" customHeight="1" x14ac:dyDescent="0.2">
      <c r="A369" s="190">
        <v>807503</v>
      </c>
      <c r="B369" s="190" t="s">
        <v>1576</v>
      </c>
      <c r="C369" s="190" t="s">
        <v>425</v>
      </c>
      <c r="D369" s="190" t="s">
        <v>2189</v>
      </c>
      <c r="E369" s="190" t="s">
        <v>131</v>
      </c>
      <c r="F369" s="191">
        <v>35257</v>
      </c>
      <c r="G369" s="190" t="s">
        <v>223</v>
      </c>
      <c r="H369" s="190" t="s">
        <v>620</v>
      </c>
      <c r="I369" s="190" t="s">
        <v>257</v>
      </c>
      <c r="J369" s="190" t="s">
        <v>1213</v>
      </c>
      <c r="K369" s="190">
        <v>2014</v>
      </c>
      <c r="L369" s="190" t="s">
        <v>223</v>
      </c>
      <c r="N369" s="190">
        <v>402</v>
      </c>
      <c r="O369" s="190">
        <v>44598</v>
      </c>
      <c r="P369" s="190">
        <v>14000</v>
      </c>
    </row>
    <row r="370" spans="1:16" ht="17.25" customHeight="1" x14ac:dyDescent="0.2">
      <c r="A370" s="190">
        <v>807479</v>
      </c>
      <c r="B370" s="190" t="s">
        <v>1572</v>
      </c>
      <c r="C370" s="190" t="s">
        <v>65</v>
      </c>
      <c r="D370" s="190" t="s">
        <v>119</v>
      </c>
      <c r="E370" s="190" t="s">
        <v>131</v>
      </c>
      <c r="F370" s="191">
        <v>34964</v>
      </c>
      <c r="G370" s="190" t="s">
        <v>2130</v>
      </c>
      <c r="H370" s="190" t="s">
        <v>620</v>
      </c>
      <c r="I370" s="190" t="s">
        <v>257</v>
      </c>
      <c r="J370" s="190" t="s">
        <v>1213</v>
      </c>
      <c r="K370" s="190">
        <v>2015</v>
      </c>
      <c r="L370" s="190" t="s">
        <v>223</v>
      </c>
      <c r="N370" s="190">
        <v>409</v>
      </c>
      <c r="O370" s="190">
        <v>44598</v>
      </c>
      <c r="P370" s="190">
        <v>18000</v>
      </c>
    </row>
    <row r="371" spans="1:16" ht="17.25" customHeight="1" x14ac:dyDescent="0.2">
      <c r="A371" s="190">
        <v>804229</v>
      </c>
      <c r="B371" s="190" t="s">
        <v>1332</v>
      </c>
      <c r="C371" s="190" t="s">
        <v>2069</v>
      </c>
      <c r="D371" s="190" t="s">
        <v>2070</v>
      </c>
      <c r="E371" s="190" t="s">
        <v>131</v>
      </c>
      <c r="F371" s="191">
        <v>35521</v>
      </c>
      <c r="G371" s="190" t="s">
        <v>223</v>
      </c>
      <c r="H371" s="190" t="s">
        <v>620</v>
      </c>
      <c r="I371" s="190" t="s">
        <v>257</v>
      </c>
      <c r="J371" s="190" t="s">
        <v>641</v>
      </c>
      <c r="K371" s="190">
        <v>2015</v>
      </c>
      <c r="L371" s="190" t="s">
        <v>223</v>
      </c>
      <c r="N371" s="190">
        <v>428</v>
      </c>
      <c r="O371" s="190">
        <v>44599</v>
      </c>
      <c r="P371" s="190">
        <v>14000</v>
      </c>
    </row>
    <row r="372" spans="1:16" ht="17.25" customHeight="1" x14ac:dyDescent="0.2">
      <c r="A372" s="190">
        <v>809230</v>
      </c>
      <c r="B372" s="190" t="s">
        <v>1732</v>
      </c>
      <c r="C372" s="190" t="s">
        <v>61</v>
      </c>
      <c r="D372" s="190" t="s">
        <v>357</v>
      </c>
      <c r="E372" s="190" t="s">
        <v>131</v>
      </c>
      <c r="F372" s="191">
        <v>30060</v>
      </c>
      <c r="G372" s="190" t="s">
        <v>233</v>
      </c>
      <c r="H372" s="190" t="s">
        <v>620</v>
      </c>
      <c r="I372" s="190" t="s">
        <v>257</v>
      </c>
      <c r="J372" s="190" t="s">
        <v>1214</v>
      </c>
      <c r="K372" s="190">
        <v>2002</v>
      </c>
      <c r="L372" s="190" t="s">
        <v>233</v>
      </c>
      <c r="N372" s="190">
        <v>443</v>
      </c>
      <c r="O372" s="190">
        <v>44599</v>
      </c>
      <c r="P372" s="190">
        <v>11200</v>
      </c>
    </row>
    <row r="373" spans="1:16" ht="17.25" customHeight="1" x14ac:dyDescent="0.2">
      <c r="A373" s="190">
        <v>809287</v>
      </c>
      <c r="B373" s="190" t="s">
        <v>1739</v>
      </c>
      <c r="C373" s="190" t="s">
        <v>326</v>
      </c>
      <c r="D373" s="190" t="s">
        <v>151</v>
      </c>
      <c r="E373" s="190" t="s">
        <v>132</v>
      </c>
      <c r="F373" s="191">
        <v>28473</v>
      </c>
      <c r="G373" s="190" t="s">
        <v>223</v>
      </c>
      <c r="H373" s="190" t="s">
        <v>620</v>
      </c>
      <c r="I373" s="190" t="s">
        <v>257</v>
      </c>
      <c r="J373" s="190" t="s">
        <v>1215</v>
      </c>
      <c r="K373" s="190">
        <v>1998</v>
      </c>
      <c r="L373" s="190" t="s">
        <v>223</v>
      </c>
      <c r="N373" s="190">
        <v>447</v>
      </c>
      <c r="O373" s="190">
        <v>44599</v>
      </c>
      <c r="P373" s="190">
        <v>11200</v>
      </c>
    </row>
    <row r="374" spans="1:16" ht="17.25" customHeight="1" x14ac:dyDescent="0.2">
      <c r="A374" s="190">
        <v>811807</v>
      </c>
      <c r="B374" s="190" t="s">
        <v>1967</v>
      </c>
      <c r="C374" s="190" t="s">
        <v>63</v>
      </c>
      <c r="D374" s="190" t="s">
        <v>383</v>
      </c>
      <c r="E374" s="190" t="s">
        <v>131</v>
      </c>
      <c r="F374" s="191">
        <v>35431</v>
      </c>
      <c r="G374" s="190" t="s">
        <v>2169</v>
      </c>
      <c r="H374" s="190" t="s">
        <v>620</v>
      </c>
      <c r="I374" s="190" t="s">
        <v>257</v>
      </c>
      <c r="J374" s="190" t="s">
        <v>641</v>
      </c>
      <c r="K374" s="190">
        <v>2015</v>
      </c>
      <c r="L374" s="190" t="s">
        <v>228</v>
      </c>
      <c r="N374" s="190">
        <v>465</v>
      </c>
      <c r="O374" s="190">
        <v>44599</v>
      </c>
      <c r="P374" s="190">
        <v>36000</v>
      </c>
    </row>
    <row r="375" spans="1:16" ht="17.25" customHeight="1" x14ac:dyDescent="0.2">
      <c r="A375" s="190">
        <v>809913</v>
      </c>
      <c r="B375" s="190" t="s">
        <v>766</v>
      </c>
      <c r="C375" s="190" t="s">
        <v>98</v>
      </c>
      <c r="D375" s="190" t="s">
        <v>359</v>
      </c>
      <c r="E375" s="190" t="s">
        <v>131</v>
      </c>
      <c r="F375" s="191">
        <v>36069</v>
      </c>
      <c r="G375" s="190" t="s">
        <v>700</v>
      </c>
      <c r="H375" s="190" t="s">
        <v>620</v>
      </c>
      <c r="I375" s="190" t="s">
        <v>257</v>
      </c>
      <c r="J375" s="190" t="s">
        <v>1215</v>
      </c>
      <c r="K375" s="190">
        <v>2015</v>
      </c>
      <c r="L375" s="190" t="s">
        <v>228</v>
      </c>
      <c r="N375" s="190">
        <v>496</v>
      </c>
      <c r="O375" s="190">
        <v>44600</v>
      </c>
      <c r="P375" s="190">
        <v>18000</v>
      </c>
    </row>
    <row r="376" spans="1:16" ht="17.25" customHeight="1" x14ac:dyDescent="0.2">
      <c r="A376" s="190">
        <v>810663</v>
      </c>
      <c r="B376" s="190" t="s">
        <v>1847</v>
      </c>
      <c r="C376" s="190" t="s">
        <v>62</v>
      </c>
      <c r="D376" s="190" t="s">
        <v>491</v>
      </c>
      <c r="E376" s="190" t="s">
        <v>132</v>
      </c>
      <c r="F376" s="191">
        <v>35065</v>
      </c>
      <c r="G376" s="190" t="s">
        <v>223</v>
      </c>
      <c r="H376" s="190" t="s">
        <v>620</v>
      </c>
      <c r="I376" s="190" t="s">
        <v>257</v>
      </c>
      <c r="J376" s="190" t="s">
        <v>1215</v>
      </c>
      <c r="K376" s="190">
        <v>2014</v>
      </c>
      <c r="L376" s="190" t="s">
        <v>223</v>
      </c>
      <c r="N376" s="190">
        <v>508</v>
      </c>
      <c r="O376" s="190">
        <v>44601</v>
      </c>
      <c r="P376" s="190">
        <v>14000</v>
      </c>
    </row>
    <row r="377" spans="1:16" ht="17.25" customHeight="1" x14ac:dyDescent="0.2">
      <c r="A377" s="190">
        <v>809508</v>
      </c>
      <c r="B377" s="190" t="s">
        <v>1761</v>
      </c>
      <c r="C377" s="190" t="s">
        <v>76</v>
      </c>
      <c r="D377" s="190" t="s">
        <v>1204</v>
      </c>
      <c r="E377" s="190" t="s">
        <v>132</v>
      </c>
      <c r="F377" s="191">
        <v>33970</v>
      </c>
      <c r="G377" s="190" t="s">
        <v>223</v>
      </c>
      <c r="H377" s="190" t="s">
        <v>620</v>
      </c>
      <c r="I377" s="190" t="s">
        <v>257</v>
      </c>
      <c r="J377" s="190" t="s">
        <v>1215</v>
      </c>
      <c r="K377" s="190">
        <v>2010</v>
      </c>
      <c r="L377" s="190" t="s">
        <v>223</v>
      </c>
      <c r="N377" s="190">
        <v>524</v>
      </c>
      <c r="O377" s="190">
        <v>44602</v>
      </c>
      <c r="P377" s="190">
        <v>38000</v>
      </c>
    </row>
    <row r="378" spans="1:16" ht="17.25" customHeight="1" x14ac:dyDescent="0.2">
      <c r="A378" s="190">
        <v>805725</v>
      </c>
      <c r="B378" s="190" t="s">
        <v>1425</v>
      </c>
      <c r="C378" s="190" t="s">
        <v>770</v>
      </c>
      <c r="D378" s="190" t="s">
        <v>771</v>
      </c>
      <c r="E378" s="190" t="s">
        <v>132</v>
      </c>
      <c r="F378" s="191">
        <v>33604</v>
      </c>
      <c r="G378" s="190" t="s">
        <v>223</v>
      </c>
      <c r="H378" s="190" t="s">
        <v>620</v>
      </c>
      <c r="I378" s="190" t="s">
        <v>257</v>
      </c>
      <c r="J378" s="190" t="s">
        <v>1215</v>
      </c>
      <c r="K378" s="190">
        <v>2009</v>
      </c>
      <c r="L378" s="190" t="s">
        <v>223</v>
      </c>
      <c r="N378" s="190">
        <v>525</v>
      </c>
      <c r="O378" s="190">
        <v>44602</v>
      </c>
      <c r="P378" s="190">
        <v>14000</v>
      </c>
    </row>
    <row r="379" spans="1:16" ht="17.25" customHeight="1" x14ac:dyDescent="0.2">
      <c r="A379" s="190">
        <v>810701</v>
      </c>
      <c r="B379" s="190" t="s">
        <v>1857</v>
      </c>
      <c r="C379" s="190" t="s">
        <v>63</v>
      </c>
      <c r="D379" s="190" t="s">
        <v>662</v>
      </c>
      <c r="E379" s="190" t="s">
        <v>132</v>
      </c>
      <c r="F379" s="191">
        <v>32874</v>
      </c>
      <c r="G379" s="190" t="s">
        <v>223</v>
      </c>
      <c r="H379" s="190" t="s">
        <v>620</v>
      </c>
      <c r="I379" s="190" t="s">
        <v>257</v>
      </c>
      <c r="N379" s="190">
        <v>541</v>
      </c>
      <c r="O379" s="190">
        <v>44602</v>
      </c>
      <c r="P379" s="190">
        <v>20000</v>
      </c>
    </row>
    <row r="380" spans="1:16" ht="17.25" customHeight="1" x14ac:dyDescent="0.2">
      <c r="A380" s="190">
        <v>808727</v>
      </c>
      <c r="B380" s="190" t="s">
        <v>1677</v>
      </c>
      <c r="C380" s="190" t="s">
        <v>2053</v>
      </c>
      <c r="D380" s="190" t="s">
        <v>832</v>
      </c>
      <c r="E380" s="190" t="s">
        <v>132</v>
      </c>
      <c r="F380" s="191">
        <v>33841</v>
      </c>
      <c r="G380" s="190" t="s">
        <v>623</v>
      </c>
      <c r="H380" s="190" t="s">
        <v>620</v>
      </c>
      <c r="I380" s="190" t="s">
        <v>257</v>
      </c>
      <c r="J380" s="190" t="s">
        <v>238</v>
      </c>
      <c r="K380" s="190">
        <v>2014</v>
      </c>
      <c r="L380" s="190" t="s">
        <v>223</v>
      </c>
      <c r="N380" s="190">
        <v>552</v>
      </c>
      <c r="O380" s="190">
        <v>44605</v>
      </c>
      <c r="P380" s="190">
        <v>11200</v>
      </c>
    </row>
    <row r="381" spans="1:16" ht="17.25" customHeight="1" x14ac:dyDescent="0.2">
      <c r="A381" s="190">
        <v>806528</v>
      </c>
      <c r="B381" s="190" t="s">
        <v>1492</v>
      </c>
      <c r="C381" s="190" t="s">
        <v>1158</v>
      </c>
      <c r="D381" s="190" t="s">
        <v>1193</v>
      </c>
      <c r="E381" s="190" t="s">
        <v>131</v>
      </c>
      <c r="F381" s="191">
        <v>34251</v>
      </c>
      <c r="G381" s="190" t="s">
        <v>623</v>
      </c>
      <c r="H381" s="190" t="s">
        <v>620</v>
      </c>
      <c r="I381" s="190" t="s">
        <v>257</v>
      </c>
      <c r="J381" s="190" t="s">
        <v>238</v>
      </c>
      <c r="K381" s="190">
        <v>2011</v>
      </c>
      <c r="L381" s="190" t="s">
        <v>223</v>
      </c>
      <c r="N381" s="190">
        <v>559</v>
      </c>
      <c r="O381" s="190">
        <v>44605</v>
      </c>
      <c r="P381" s="190">
        <v>27000</v>
      </c>
    </row>
    <row r="382" spans="1:16" ht="17.25" customHeight="1" x14ac:dyDescent="0.2">
      <c r="A382" s="190">
        <v>810680</v>
      </c>
      <c r="B382" s="190" t="s">
        <v>1853</v>
      </c>
      <c r="C382" s="190" t="s">
        <v>68</v>
      </c>
      <c r="D382" s="190" t="s">
        <v>2007</v>
      </c>
      <c r="E382" s="190" t="s">
        <v>131</v>
      </c>
      <c r="F382" s="191">
        <v>35065</v>
      </c>
      <c r="G382" s="190" t="s">
        <v>223</v>
      </c>
      <c r="H382" s="190" t="s">
        <v>620</v>
      </c>
      <c r="I382" s="190" t="s">
        <v>257</v>
      </c>
      <c r="J382" s="190" t="s">
        <v>238</v>
      </c>
      <c r="K382" s="190">
        <v>2011</v>
      </c>
      <c r="L382" s="190" t="s">
        <v>223</v>
      </c>
      <c r="N382" s="190">
        <v>570</v>
      </c>
      <c r="O382" s="190">
        <v>44606</v>
      </c>
      <c r="P382" s="190">
        <v>14000</v>
      </c>
    </row>
    <row r="383" spans="1:16" ht="17.25" customHeight="1" x14ac:dyDescent="0.2">
      <c r="A383" s="190">
        <v>804043</v>
      </c>
      <c r="B383" s="190" t="s">
        <v>1325</v>
      </c>
      <c r="C383" s="190" t="s">
        <v>1168</v>
      </c>
      <c r="D383" s="190" t="s">
        <v>2096</v>
      </c>
      <c r="E383" s="190" t="s">
        <v>132</v>
      </c>
      <c r="F383" s="191">
        <v>31348</v>
      </c>
      <c r="G383" s="190" t="s">
        <v>223</v>
      </c>
      <c r="H383" s="190" t="s">
        <v>620</v>
      </c>
      <c r="I383" s="190" t="s">
        <v>257</v>
      </c>
      <c r="J383" s="190" t="s">
        <v>1215</v>
      </c>
      <c r="K383" s="190">
        <v>2002</v>
      </c>
      <c r="L383" s="190" t="s">
        <v>223</v>
      </c>
      <c r="N383" s="190">
        <v>575</v>
      </c>
      <c r="O383" s="190">
        <v>44606</v>
      </c>
      <c r="P383" s="190">
        <v>14000</v>
      </c>
    </row>
    <row r="384" spans="1:16" ht="17.25" customHeight="1" x14ac:dyDescent="0.2">
      <c r="A384" s="190">
        <v>809500</v>
      </c>
      <c r="B384" s="190" t="s">
        <v>1760</v>
      </c>
      <c r="C384" s="190" t="s">
        <v>64</v>
      </c>
      <c r="D384" s="190" t="s">
        <v>1233</v>
      </c>
      <c r="E384" s="190" t="s">
        <v>132</v>
      </c>
      <c r="F384" s="191">
        <v>32195</v>
      </c>
      <c r="G384" s="190" t="s">
        <v>223</v>
      </c>
      <c r="H384" s="190" t="s">
        <v>620</v>
      </c>
      <c r="I384" s="190" t="s">
        <v>257</v>
      </c>
      <c r="N384" s="190">
        <v>587</v>
      </c>
      <c r="O384" s="190">
        <v>44607</v>
      </c>
      <c r="P384" s="190">
        <v>2000</v>
      </c>
    </row>
    <row r="385" spans="1:16" ht="17.25" customHeight="1" x14ac:dyDescent="0.2">
      <c r="A385" s="190">
        <v>804636</v>
      </c>
      <c r="B385" s="190" t="s">
        <v>1348</v>
      </c>
      <c r="C385" s="190" t="s">
        <v>480</v>
      </c>
      <c r="D385" s="190" t="s">
        <v>150</v>
      </c>
      <c r="E385" s="190" t="s">
        <v>132</v>
      </c>
      <c r="F385" s="191">
        <v>32646</v>
      </c>
      <c r="G385" s="190" t="s">
        <v>223</v>
      </c>
      <c r="H385" s="190" t="s">
        <v>620</v>
      </c>
      <c r="I385" s="190" t="s">
        <v>257</v>
      </c>
      <c r="J385" s="190" t="s">
        <v>238</v>
      </c>
      <c r="K385" s="190">
        <v>2007</v>
      </c>
      <c r="L385" s="190" t="s">
        <v>223</v>
      </c>
      <c r="N385" s="190">
        <v>605</v>
      </c>
      <c r="O385" s="190">
        <v>44607</v>
      </c>
      <c r="P385" s="190">
        <v>30000</v>
      </c>
    </row>
    <row r="386" spans="1:16" ht="17.25" customHeight="1" x14ac:dyDescent="0.2">
      <c r="A386" s="190">
        <v>800345</v>
      </c>
      <c r="B386" s="190" t="s">
        <v>2297</v>
      </c>
      <c r="C386" s="190" t="s">
        <v>455</v>
      </c>
      <c r="D386" s="190" t="s">
        <v>114</v>
      </c>
      <c r="E386" s="190" t="s">
        <v>131</v>
      </c>
      <c r="F386" s="191">
        <v>29784</v>
      </c>
      <c r="G386" s="190" t="s">
        <v>223</v>
      </c>
      <c r="H386" s="190" t="s">
        <v>620</v>
      </c>
      <c r="I386" s="190" t="s">
        <v>257</v>
      </c>
      <c r="J386" s="190" t="s">
        <v>1217</v>
      </c>
      <c r="K386" s="190">
        <v>1999</v>
      </c>
      <c r="L386" s="190" t="s">
        <v>223</v>
      </c>
      <c r="N386" s="190">
        <v>607</v>
      </c>
      <c r="O386" s="190">
        <v>44607</v>
      </c>
      <c r="P386" s="190">
        <v>29000</v>
      </c>
    </row>
    <row r="387" spans="1:16" ht="17.25" customHeight="1" x14ac:dyDescent="0.2">
      <c r="A387" s="190">
        <v>803833</v>
      </c>
      <c r="B387" s="190" t="s">
        <v>1317</v>
      </c>
      <c r="C387" s="190" t="s">
        <v>57</v>
      </c>
      <c r="D387" s="190" t="s">
        <v>1135</v>
      </c>
      <c r="E387" s="190" t="s">
        <v>131</v>
      </c>
      <c r="F387" s="191">
        <v>25639</v>
      </c>
      <c r="G387" s="190" t="s">
        <v>2061</v>
      </c>
      <c r="H387" s="190" t="s">
        <v>620</v>
      </c>
      <c r="I387" s="190" t="s">
        <v>257</v>
      </c>
      <c r="J387" s="190" t="s">
        <v>1215</v>
      </c>
      <c r="K387" s="190">
        <v>1989</v>
      </c>
      <c r="L387" s="190" t="s">
        <v>234</v>
      </c>
      <c r="N387" s="190">
        <v>613</v>
      </c>
      <c r="O387" s="190">
        <v>44608</v>
      </c>
      <c r="P387" s="190">
        <v>40000</v>
      </c>
    </row>
    <row r="388" spans="1:16" ht="17.25" customHeight="1" x14ac:dyDescent="0.2">
      <c r="A388" s="190">
        <v>810666</v>
      </c>
      <c r="B388" s="190" t="s">
        <v>1849</v>
      </c>
      <c r="C388" s="190" t="s">
        <v>393</v>
      </c>
      <c r="D388" s="190" t="s">
        <v>2154</v>
      </c>
      <c r="E388" s="190" t="s">
        <v>131</v>
      </c>
      <c r="F388" s="191">
        <v>35583</v>
      </c>
      <c r="G388" s="190" t="s">
        <v>233</v>
      </c>
      <c r="H388" s="190" t="s">
        <v>620</v>
      </c>
      <c r="I388" s="190" t="s">
        <v>257</v>
      </c>
      <c r="J388" s="190" t="s">
        <v>1215</v>
      </c>
      <c r="K388" s="190">
        <v>2015</v>
      </c>
      <c r="L388" s="190" t="s">
        <v>228</v>
      </c>
      <c r="N388" s="190">
        <v>616</v>
      </c>
      <c r="O388" s="190">
        <v>44608</v>
      </c>
      <c r="P388" s="190">
        <v>22000</v>
      </c>
    </row>
    <row r="389" spans="1:16" ht="17.25" customHeight="1" x14ac:dyDescent="0.2">
      <c r="A389" s="190">
        <v>809458</v>
      </c>
      <c r="B389" s="190" t="s">
        <v>1758</v>
      </c>
      <c r="C389" s="190" t="s">
        <v>435</v>
      </c>
      <c r="D389" s="190" t="s">
        <v>149</v>
      </c>
      <c r="E389" s="190" t="s">
        <v>131</v>
      </c>
      <c r="F389" s="191">
        <v>35431</v>
      </c>
      <c r="G389" s="190" t="s">
        <v>790</v>
      </c>
      <c r="H389" s="190" t="s">
        <v>620</v>
      </c>
      <c r="I389" s="190" t="s">
        <v>257</v>
      </c>
      <c r="N389" s="190">
        <v>644</v>
      </c>
      <c r="O389" s="190">
        <v>44608</v>
      </c>
      <c r="P389" s="190">
        <v>22400</v>
      </c>
    </row>
    <row r="390" spans="1:16" ht="17.25" customHeight="1" x14ac:dyDescent="0.2">
      <c r="A390" s="190">
        <v>808530</v>
      </c>
      <c r="B390" s="190" t="s">
        <v>1661</v>
      </c>
      <c r="C390" s="190" t="s">
        <v>1086</v>
      </c>
      <c r="D390" s="190" t="s">
        <v>1205</v>
      </c>
      <c r="E390" s="190" t="s">
        <v>132</v>
      </c>
      <c r="F390" s="191">
        <v>34455</v>
      </c>
      <c r="G390" s="190" t="s">
        <v>223</v>
      </c>
      <c r="H390" s="190" t="s">
        <v>620</v>
      </c>
      <c r="I390" s="190" t="s">
        <v>257</v>
      </c>
      <c r="J390" s="190" t="s">
        <v>1215</v>
      </c>
      <c r="K390" s="190">
        <v>2012</v>
      </c>
      <c r="L390" s="190" t="s">
        <v>223</v>
      </c>
      <c r="N390" s="190">
        <v>646</v>
      </c>
      <c r="O390" s="190">
        <v>44609</v>
      </c>
      <c r="P390" s="190">
        <v>25000</v>
      </c>
    </row>
    <row r="391" spans="1:16" ht="17.25" customHeight="1" x14ac:dyDescent="0.2">
      <c r="A391" s="190">
        <v>810845</v>
      </c>
      <c r="B391" s="190" t="s">
        <v>1876</v>
      </c>
      <c r="C391" s="190" t="s">
        <v>2226</v>
      </c>
      <c r="D391" s="190" t="s">
        <v>1226</v>
      </c>
      <c r="E391" s="190" t="s">
        <v>131</v>
      </c>
      <c r="F391" s="191">
        <v>29682</v>
      </c>
      <c r="G391" s="190" t="s">
        <v>223</v>
      </c>
      <c r="H391" s="190" t="s">
        <v>620</v>
      </c>
      <c r="I391" s="190" t="s">
        <v>257</v>
      </c>
      <c r="J391" s="190" t="s">
        <v>237</v>
      </c>
      <c r="K391" s="190">
        <v>1998</v>
      </c>
      <c r="L391" s="190" t="s">
        <v>223</v>
      </c>
      <c r="N391" s="190">
        <v>666</v>
      </c>
      <c r="O391" s="190">
        <v>44609</v>
      </c>
      <c r="P391" s="190">
        <v>18000</v>
      </c>
    </row>
    <row r="392" spans="1:16" ht="17.25" customHeight="1" x14ac:dyDescent="0.2">
      <c r="A392" s="190">
        <v>805544</v>
      </c>
      <c r="B392" s="190" t="s">
        <v>1414</v>
      </c>
      <c r="C392" s="190" t="s">
        <v>118</v>
      </c>
      <c r="D392" s="190" t="s">
        <v>168</v>
      </c>
      <c r="E392" s="190" t="s">
        <v>131</v>
      </c>
      <c r="F392" s="191">
        <v>35531</v>
      </c>
      <c r="G392" s="190" t="s">
        <v>223</v>
      </c>
      <c r="H392" s="190" t="s">
        <v>620</v>
      </c>
      <c r="I392" s="190" t="s">
        <v>257</v>
      </c>
      <c r="J392" s="190" t="s">
        <v>1214</v>
      </c>
      <c r="K392" s="190">
        <v>2015</v>
      </c>
      <c r="L392" s="190" t="s">
        <v>223</v>
      </c>
      <c r="N392" s="190">
        <v>670</v>
      </c>
      <c r="O392" s="190">
        <v>44612</v>
      </c>
      <c r="P392" s="190">
        <v>16000</v>
      </c>
    </row>
    <row r="393" spans="1:16" ht="17.25" customHeight="1" x14ac:dyDescent="0.2">
      <c r="A393" s="190">
        <v>809220</v>
      </c>
      <c r="B393" s="190" t="s">
        <v>1731</v>
      </c>
      <c r="C393" s="190" t="s">
        <v>455</v>
      </c>
      <c r="D393" s="190" t="s">
        <v>185</v>
      </c>
      <c r="E393" s="190" t="s">
        <v>131</v>
      </c>
      <c r="F393" s="191">
        <v>30293</v>
      </c>
      <c r="G393" s="190" t="s">
        <v>223</v>
      </c>
      <c r="H393" s="190" t="s">
        <v>620</v>
      </c>
      <c r="I393" s="190" t="s">
        <v>257</v>
      </c>
      <c r="J393" s="190" t="s">
        <v>1215</v>
      </c>
      <c r="K393" s="190">
        <v>2001</v>
      </c>
      <c r="L393" s="190" t="s">
        <v>223</v>
      </c>
      <c r="N393" s="190">
        <v>688</v>
      </c>
      <c r="O393" s="190">
        <v>44613</v>
      </c>
      <c r="P393" s="190">
        <v>32000</v>
      </c>
    </row>
    <row r="394" spans="1:16" ht="17.25" customHeight="1" x14ac:dyDescent="0.2">
      <c r="A394" s="190">
        <v>811838</v>
      </c>
      <c r="B394" s="190" t="s">
        <v>1975</v>
      </c>
      <c r="C394" s="190" t="s">
        <v>394</v>
      </c>
      <c r="D394" s="190" t="s">
        <v>1095</v>
      </c>
      <c r="E394" s="190" t="s">
        <v>132</v>
      </c>
      <c r="F394" s="191">
        <v>34700</v>
      </c>
      <c r="G394" s="190" t="s">
        <v>223</v>
      </c>
      <c r="H394" s="190" t="s">
        <v>620</v>
      </c>
      <c r="I394" s="190" t="s">
        <v>257</v>
      </c>
      <c r="J394" s="190" t="s">
        <v>1215</v>
      </c>
      <c r="K394" s="190">
        <v>2015</v>
      </c>
      <c r="L394" s="190" t="s">
        <v>223</v>
      </c>
      <c r="N394" s="190">
        <v>715</v>
      </c>
      <c r="O394" s="190">
        <v>44615</v>
      </c>
      <c r="P394" s="190">
        <v>12800</v>
      </c>
    </row>
    <row r="395" spans="1:16" ht="17.25" customHeight="1" x14ac:dyDescent="0.2">
      <c r="A395" s="190">
        <v>808505</v>
      </c>
      <c r="B395" s="190" t="s">
        <v>1656</v>
      </c>
      <c r="C395" s="190" t="s">
        <v>1125</v>
      </c>
      <c r="D395" s="190" t="s">
        <v>346</v>
      </c>
      <c r="E395" s="190" t="s">
        <v>132</v>
      </c>
      <c r="F395" s="191">
        <v>32744</v>
      </c>
      <c r="G395" s="190" t="s">
        <v>223</v>
      </c>
      <c r="H395" s="190" t="s">
        <v>620</v>
      </c>
      <c r="I395" s="190" t="s">
        <v>257</v>
      </c>
      <c r="J395" s="190" t="s">
        <v>1215</v>
      </c>
      <c r="K395" s="190">
        <v>2007</v>
      </c>
      <c r="L395" s="190" t="s">
        <v>223</v>
      </c>
      <c r="N395" s="190">
        <v>723</v>
      </c>
      <c r="O395" s="190">
        <v>44616</v>
      </c>
      <c r="P395" s="190">
        <v>14000</v>
      </c>
    </row>
    <row r="396" spans="1:16" ht="17.25" customHeight="1" x14ac:dyDescent="0.2">
      <c r="A396" s="190">
        <v>810720</v>
      </c>
      <c r="B396" s="190" t="s">
        <v>1860</v>
      </c>
      <c r="C396" s="190" t="s">
        <v>80</v>
      </c>
      <c r="D396" s="190" t="s">
        <v>2008</v>
      </c>
      <c r="E396" s="190" t="s">
        <v>131</v>
      </c>
      <c r="F396" s="191">
        <v>35065</v>
      </c>
      <c r="G396" s="190" t="s">
        <v>796</v>
      </c>
      <c r="H396" s="190" t="s">
        <v>620</v>
      </c>
      <c r="I396" s="190" t="s">
        <v>257</v>
      </c>
      <c r="J396" s="190" t="s">
        <v>238</v>
      </c>
      <c r="K396" s="190">
        <v>2014</v>
      </c>
      <c r="L396" s="190" t="s">
        <v>224</v>
      </c>
      <c r="N396" s="190">
        <v>730</v>
      </c>
      <c r="O396" s="190">
        <v>44616</v>
      </c>
      <c r="P396" s="190">
        <v>45000</v>
      </c>
    </row>
    <row r="397" spans="1:16" ht="17.25" customHeight="1" x14ac:dyDescent="0.2">
      <c r="A397" s="190">
        <v>803560</v>
      </c>
      <c r="B397" s="190" t="s">
        <v>1310</v>
      </c>
      <c r="C397" s="190" t="s">
        <v>305</v>
      </c>
      <c r="D397" s="190" t="s">
        <v>2225</v>
      </c>
      <c r="E397" s="190" t="s">
        <v>132</v>
      </c>
      <c r="F397" s="191">
        <v>31267</v>
      </c>
      <c r="G397" s="190" t="s">
        <v>646</v>
      </c>
      <c r="H397" s="190" t="s">
        <v>621</v>
      </c>
      <c r="I397" s="190" t="s">
        <v>257</v>
      </c>
      <c r="N397" s="190">
        <v>732</v>
      </c>
      <c r="O397" s="190">
        <v>44616</v>
      </c>
      <c r="P397" s="190">
        <v>22000</v>
      </c>
    </row>
    <row r="398" spans="1:16" ht="17.25" customHeight="1" x14ac:dyDescent="0.2">
      <c r="A398" s="190">
        <v>808853</v>
      </c>
      <c r="B398" s="190" t="s">
        <v>1689</v>
      </c>
      <c r="C398" s="190" t="s">
        <v>398</v>
      </c>
      <c r="D398" s="190" t="s">
        <v>2077</v>
      </c>
      <c r="E398" s="190" t="s">
        <v>131</v>
      </c>
      <c r="F398" s="191">
        <v>28743</v>
      </c>
      <c r="G398" s="190" t="s">
        <v>229</v>
      </c>
      <c r="H398" s="190" t="s">
        <v>620</v>
      </c>
      <c r="I398" s="190" t="s">
        <v>257</v>
      </c>
      <c r="J398" s="190" t="s">
        <v>1217</v>
      </c>
      <c r="K398" s="190">
        <v>1996</v>
      </c>
      <c r="L398" s="190" t="s">
        <v>223</v>
      </c>
      <c r="N398" s="190">
        <v>737</v>
      </c>
      <c r="O398" s="190">
        <v>44616</v>
      </c>
      <c r="P398" s="190">
        <v>58000</v>
      </c>
    </row>
    <row r="399" spans="1:16" ht="17.25" customHeight="1" x14ac:dyDescent="0.2">
      <c r="A399" s="190">
        <v>805677</v>
      </c>
      <c r="B399" s="190" t="s">
        <v>1421</v>
      </c>
      <c r="C399" s="190" t="s">
        <v>438</v>
      </c>
      <c r="D399" s="190" t="s">
        <v>293</v>
      </c>
      <c r="E399" s="190" t="s">
        <v>131</v>
      </c>
      <c r="F399" s="191">
        <v>35433</v>
      </c>
      <c r="G399" s="190" t="s">
        <v>223</v>
      </c>
      <c r="H399" s="190" t="s">
        <v>620</v>
      </c>
      <c r="I399" s="190" t="s">
        <v>257</v>
      </c>
      <c r="J399" s="190" t="s">
        <v>238</v>
      </c>
      <c r="K399" s="190">
        <v>2015</v>
      </c>
      <c r="L399" s="190" t="s">
        <v>223</v>
      </c>
      <c r="N399" s="190">
        <v>769</v>
      </c>
      <c r="O399" s="190">
        <v>44623</v>
      </c>
      <c r="P399" s="190">
        <v>44000</v>
      </c>
    </row>
    <row r="400" spans="1:16" ht="17.25" customHeight="1" x14ac:dyDescent="0.2">
      <c r="A400" s="190">
        <v>803283</v>
      </c>
      <c r="B400" s="190" t="s">
        <v>723</v>
      </c>
      <c r="C400" s="190" t="s">
        <v>307</v>
      </c>
      <c r="D400" s="190" t="s">
        <v>172</v>
      </c>
      <c r="E400" s="190" t="s">
        <v>131</v>
      </c>
      <c r="F400" s="191">
        <v>34671</v>
      </c>
      <c r="G400" s="190" t="s">
        <v>736</v>
      </c>
      <c r="H400" s="190" t="s">
        <v>620</v>
      </c>
      <c r="I400" s="190" t="s">
        <v>257</v>
      </c>
      <c r="N400" s="190">
        <v>809</v>
      </c>
      <c r="O400" s="190">
        <v>44633</v>
      </c>
      <c r="P400" s="190">
        <v>7000</v>
      </c>
    </row>
    <row r="401" spans="1:16" ht="17.25" customHeight="1" x14ac:dyDescent="0.2">
      <c r="A401" s="190">
        <v>804744</v>
      </c>
      <c r="B401" s="190" t="s">
        <v>1351</v>
      </c>
      <c r="C401" s="190" t="s">
        <v>63</v>
      </c>
      <c r="D401" s="190" t="s">
        <v>458</v>
      </c>
      <c r="E401" s="190" t="s">
        <v>132</v>
      </c>
      <c r="F401" s="191">
        <v>25055</v>
      </c>
      <c r="G401" s="190" t="s">
        <v>701</v>
      </c>
      <c r="H401" s="190" t="s">
        <v>620</v>
      </c>
      <c r="I401" s="190" t="s">
        <v>257</v>
      </c>
      <c r="J401" s="190" t="s">
        <v>641</v>
      </c>
      <c r="K401" s="190">
        <v>1989</v>
      </c>
      <c r="L401" s="190" t="s">
        <v>228</v>
      </c>
      <c r="N401" s="190">
        <v>954</v>
      </c>
      <c r="O401" s="190">
        <v>44690</v>
      </c>
      <c r="P401" s="190">
        <v>44000</v>
      </c>
    </row>
    <row r="402" spans="1:16" ht="17.25" customHeight="1" x14ac:dyDescent="0.2">
      <c r="A402" s="190">
        <v>810775</v>
      </c>
      <c r="B402" s="190" t="s">
        <v>1866</v>
      </c>
      <c r="C402" s="190" t="s">
        <v>62</v>
      </c>
      <c r="D402" s="190" t="s">
        <v>380</v>
      </c>
      <c r="E402" s="190" t="s">
        <v>131</v>
      </c>
      <c r="F402" s="191">
        <v>34503</v>
      </c>
      <c r="G402" s="190" t="s">
        <v>647</v>
      </c>
      <c r="H402" s="190" t="s">
        <v>620</v>
      </c>
      <c r="I402" s="190" t="s">
        <v>257</v>
      </c>
      <c r="J402" s="190" t="s">
        <v>1217</v>
      </c>
      <c r="K402" s="190">
        <v>2000</v>
      </c>
      <c r="L402" s="190" t="s">
        <v>223</v>
      </c>
      <c r="N402" s="190">
        <v>955</v>
      </c>
      <c r="O402" s="190">
        <v>44690</v>
      </c>
      <c r="P402" s="190">
        <v>51200</v>
      </c>
    </row>
    <row r="403" spans="1:16" ht="17.25" customHeight="1" x14ac:dyDescent="0.2">
      <c r="A403" s="190">
        <v>800117</v>
      </c>
      <c r="B403" s="190" t="s">
        <v>1238</v>
      </c>
      <c r="C403" s="190" t="s">
        <v>77</v>
      </c>
      <c r="D403" s="190" t="s">
        <v>170</v>
      </c>
      <c r="E403" s="190" t="s">
        <v>132</v>
      </c>
      <c r="F403" s="191">
        <v>32189</v>
      </c>
      <c r="G403" s="190" t="s">
        <v>223</v>
      </c>
      <c r="H403" s="190" t="s">
        <v>620</v>
      </c>
      <c r="I403" s="190" t="s">
        <v>257</v>
      </c>
      <c r="J403" s="190" t="s">
        <v>1213</v>
      </c>
      <c r="K403" s="190">
        <v>2008</v>
      </c>
      <c r="L403" s="190" t="s">
        <v>223</v>
      </c>
    </row>
    <row r="404" spans="1:16" ht="17.25" customHeight="1" x14ac:dyDescent="0.2">
      <c r="A404" s="190">
        <v>800251</v>
      </c>
      <c r="B404" s="190" t="s">
        <v>1241</v>
      </c>
      <c r="C404" s="190" t="s">
        <v>63</v>
      </c>
      <c r="D404" s="190" t="s">
        <v>2162</v>
      </c>
      <c r="E404" s="190" t="s">
        <v>132</v>
      </c>
      <c r="F404" s="191">
        <v>33747</v>
      </c>
      <c r="G404" s="190" t="s">
        <v>223</v>
      </c>
      <c r="H404" s="190" t="s">
        <v>620</v>
      </c>
      <c r="I404" s="190" t="s">
        <v>257</v>
      </c>
      <c r="J404" s="190" t="s">
        <v>1213</v>
      </c>
      <c r="K404" s="190">
        <v>2010</v>
      </c>
      <c r="L404" s="190" t="s">
        <v>223</v>
      </c>
    </row>
    <row r="405" spans="1:16" ht="17.25" customHeight="1" x14ac:dyDescent="0.2">
      <c r="A405" s="190">
        <v>800472</v>
      </c>
      <c r="B405" s="190" t="s">
        <v>1244</v>
      </c>
      <c r="C405" s="190" t="s">
        <v>65</v>
      </c>
      <c r="D405" s="190" t="s">
        <v>826</v>
      </c>
      <c r="E405" s="190" t="s">
        <v>131</v>
      </c>
      <c r="F405" s="191">
        <v>28340</v>
      </c>
      <c r="G405" s="190" t="s">
        <v>623</v>
      </c>
      <c r="H405" s="190" t="s">
        <v>620</v>
      </c>
      <c r="I405" s="190" t="s">
        <v>257</v>
      </c>
      <c r="J405" s="190" t="s">
        <v>238</v>
      </c>
      <c r="K405" s="190">
        <v>1995</v>
      </c>
      <c r="L405" s="190" t="s">
        <v>225</v>
      </c>
    </row>
    <row r="406" spans="1:16" ht="17.25" customHeight="1" x14ac:dyDescent="0.2">
      <c r="A406" s="190">
        <v>800499</v>
      </c>
      <c r="B406" s="190" t="s">
        <v>1246</v>
      </c>
      <c r="C406" s="190" t="s">
        <v>583</v>
      </c>
      <c r="D406" s="190" t="s">
        <v>814</v>
      </c>
      <c r="E406" s="190" t="s">
        <v>131</v>
      </c>
      <c r="F406" s="191">
        <v>29053</v>
      </c>
      <c r="G406" s="190" t="s">
        <v>223</v>
      </c>
      <c r="H406" s="190" t="s">
        <v>620</v>
      </c>
      <c r="I406" s="190" t="s">
        <v>257</v>
      </c>
      <c r="J406" s="190" t="s">
        <v>1214</v>
      </c>
      <c r="K406" s="190">
        <v>1998</v>
      </c>
      <c r="L406" s="190" t="s">
        <v>223</v>
      </c>
    </row>
    <row r="407" spans="1:16" ht="17.25" customHeight="1" x14ac:dyDescent="0.2">
      <c r="A407" s="190">
        <v>800826</v>
      </c>
      <c r="B407" s="190" t="s">
        <v>1249</v>
      </c>
      <c r="C407" s="190" t="s">
        <v>2106</v>
      </c>
      <c r="D407" s="190" t="s">
        <v>2107</v>
      </c>
      <c r="E407" s="190" t="s">
        <v>131</v>
      </c>
      <c r="F407" s="191">
        <v>29269</v>
      </c>
      <c r="G407" s="190" t="s">
        <v>684</v>
      </c>
      <c r="H407" s="190" t="s">
        <v>621</v>
      </c>
      <c r="I407" s="190" t="s">
        <v>257</v>
      </c>
      <c r="J407" s="190" t="s">
        <v>1213</v>
      </c>
      <c r="K407" s="190">
        <v>1998</v>
      </c>
      <c r="L407" s="190" t="s">
        <v>223</v>
      </c>
    </row>
    <row r="408" spans="1:16" ht="17.25" customHeight="1" x14ac:dyDescent="0.2">
      <c r="A408" s="190">
        <v>800883</v>
      </c>
      <c r="B408" s="190" t="s">
        <v>1250</v>
      </c>
      <c r="C408" s="190" t="s">
        <v>1192</v>
      </c>
      <c r="D408" s="190" t="s">
        <v>190</v>
      </c>
      <c r="E408" s="190" t="s">
        <v>132</v>
      </c>
      <c r="F408" s="191">
        <v>32843</v>
      </c>
      <c r="G408" s="190" t="s">
        <v>809</v>
      </c>
      <c r="H408" s="190" t="s">
        <v>620</v>
      </c>
      <c r="I408" s="190" t="s">
        <v>257</v>
      </c>
      <c r="J408" s="190" t="s">
        <v>1215</v>
      </c>
      <c r="K408" s="190">
        <v>2017</v>
      </c>
      <c r="L408" s="190" t="s">
        <v>228</v>
      </c>
    </row>
    <row r="409" spans="1:16" ht="17.25" customHeight="1" x14ac:dyDescent="0.2">
      <c r="A409" s="190">
        <v>800910</v>
      </c>
      <c r="B409" s="190" t="s">
        <v>1251</v>
      </c>
      <c r="C409" s="190" t="s">
        <v>2069</v>
      </c>
      <c r="D409" s="190" t="s">
        <v>1079</v>
      </c>
      <c r="E409" s="190" t="s">
        <v>132</v>
      </c>
      <c r="F409" s="191">
        <v>33604</v>
      </c>
      <c r="G409" s="190" t="s">
        <v>223</v>
      </c>
      <c r="H409" s="190" t="s">
        <v>621</v>
      </c>
      <c r="I409" s="190" t="s">
        <v>257</v>
      </c>
      <c r="J409" s="190" t="s">
        <v>238</v>
      </c>
      <c r="K409" s="190">
        <v>2010</v>
      </c>
      <c r="L409" s="190" t="s">
        <v>223</v>
      </c>
    </row>
    <row r="410" spans="1:16" ht="17.25" customHeight="1" x14ac:dyDescent="0.2">
      <c r="A410" s="190">
        <v>800911</v>
      </c>
      <c r="B410" s="190" t="s">
        <v>1252</v>
      </c>
      <c r="C410" s="190" t="s">
        <v>2048</v>
      </c>
      <c r="D410" s="190" t="s">
        <v>162</v>
      </c>
      <c r="E410" s="190" t="s">
        <v>132</v>
      </c>
      <c r="F410" s="191">
        <v>32759</v>
      </c>
      <c r="G410" s="190" t="s">
        <v>233</v>
      </c>
      <c r="H410" s="190" t="s">
        <v>620</v>
      </c>
      <c r="I410" s="190" t="s">
        <v>257</v>
      </c>
      <c r="J410" s="190" t="s">
        <v>1213</v>
      </c>
      <c r="K410" s="190">
        <v>2007</v>
      </c>
      <c r="L410" s="190" t="s">
        <v>233</v>
      </c>
    </row>
    <row r="411" spans="1:16" ht="17.25" customHeight="1" x14ac:dyDescent="0.2">
      <c r="A411" s="190">
        <v>801015</v>
      </c>
      <c r="B411" s="190" t="s">
        <v>1253</v>
      </c>
      <c r="C411" s="190" t="s">
        <v>1046</v>
      </c>
      <c r="D411" s="190" t="s">
        <v>1077</v>
      </c>
      <c r="E411" s="190" t="s">
        <v>132</v>
      </c>
      <c r="F411" s="191">
        <v>28691</v>
      </c>
      <c r="G411" s="190" t="s">
        <v>223</v>
      </c>
      <c r="H411" s="190" t="s">
        <v>620</v>
      </c>
      <c r="I411" s="190" t="s">
        <v>257</v>
      </c>
      <c r="J411" s="190" t="s">
        <v>1213</v>
      </c>
      <c r="K411" s="190">
        <v>2000</v>
      </c>
      <c r="L411" s="190" t="s">
        <v>223</v>
      </c>
    </row>
    <row r="412" spans="1:16" ht="17.25" customHeight="1" x14ac:dyDescent="0.2">
      <c r="A412" s="190">
        <v>801196</v>
      </c>
      <c r="B412" s="190" t="s">
        <v>1255</v>
      </c>
      <c r="C412" s="190" t="s">
        <v>833</v>
      </c>
      <c r="D412" s="190" t="s">
        <v>2013</v>
      </c>
      <c r="E412" s="190" t="s">
        <v>131</v>
      </c>
      <c r="F412" s="191">
        <v>34069</v>
      </c>
      <c r="G412" s="190" t="s">
        <v>223</v>
      </c>
      <c r="H412" s="190" t="s">
        <v>620</v>
      </c>
      <c r="I412" s="190" t="s">
        <v>257</v>
      </c>
      <c r="J412" s="190" t="s">
        <v>1213</v>
      </c>
      <c r="K412" s="190">
        <v>2010</v>
      </c>
      <c r="L412" s="190" t="s">
        <v>225</v>
      </c>
    </row>
    <row r="413" spans="1:16" ht="17.25" customHeight="1" x14ac:dyDescent="0.2">
      <c r="A413" s="190">
        <v>801389</v>
      </c>
      <c r="B413" s="190" t="s">
        <v>1257</v>
      </c>
      <c r="C413" s="190" t="s">
        <v>2104</v>
      </c>
      <c r="D413" s="190" t="s">
        <v>149</v>
      </c>
      <c r="E413" s="190" t="s">
        <v>131</v>
      </c>
      <c r="F413" s="191">
        <v>33914</v>
      </c>
      <c r="G413" s="190" t="s">
        <v>223</v>
      </c>
      <c r="H413" s="190" t="s">
        <v>620</v>
      </c>
      <c r="I413" s="190" t="s">
        <v>257</v>
      </c>
    </row>
    <row r="414" spans="1:16" ht="17.25" customHeight="1" x14ac:dyDescent="0.2">
      <c r="A414" s="190">
        <v>801465</v>
      </c>
      <c r="B414" s="190" t="s">
        <v>1260</v>
      </c>
      <c r="C414" s="190" t="s">
        <v>1071</v>
      </c>
      <c r="D414" s="190" t="s">
        <v>2014</v>
      </c>
      <c r="E414" s="190" t="s">
        <v>131</v>
      </c>
      <c r="F414" s="191">
        <v>26813</v>
      </c>
      <c r="G414" s="190" t="s">
        <v>623</v>
      </c>
      <c r="H414" s="190" t="s">
        <v>620</v>
      </c>
      <c r="I414" s="190" t="s">
        <v>257</v>
      </c>
      <c r="J414" s="190" t="s">
        <v>238</v>
      </c>
      <c r="K414" s="190">
        <v>1990</v>
      </c>
      <c r="L414" s="190" t="s">
        <v>223</v>
      </c>
    </row>
    <row r="415" spans="1:16" ht="17.25" customHeight="1" x14ac:dyDescent="0.2">
      <c r="A415" s="190">
        <v>801493</v>
      </c>
      <c r="B415" s="190" t="s">
        <v>1261</v>
      </c>
      <c r="C415" s="190" t="s">
        <v>2028</v>
      </c>
      <c r="D415" s="190" t="s">
        <v>2029</v>
      </c>
      <c r="E415" s="190" t="s">
        <v>132</v>
      </c>
      <c r="F415" s="191">
        <v>34352</v>
      </c>
      <c r="G415" s="190" t="s">
        <v>223</v>
      </c>
      <c r="H415" s="190" t="s">
        <v>620</v>
      </c>
      <c r="I415" s="190" t="s">
        <v>257</v>
      </c>
      <c r="J415" s="190" t="s">
        <v>238</v>
      </c>
      <c r="K415" s="190">
        <v>2011</v>
      </c>
      <c r="L415" s="190" t="s">
        <v>223</v>
      </c>
    </row>
    <row r="416" spans="1:16" ht="17.25" customHeight="1" x14ac:dyDescent="0.2">
      <c r="A416" s="190">
        <v>801503</v>
      </c>
      <c r="B416" s="190" t="s">
        <v>1262</v>
      </c>
      <c r="C416" s="190" t="s">
        <v>376</v>
      </c>
      <c r="D416" s="190" t="s">
        <v>166</v>
      </c>
      <c r="E416" s="190" t="s">
        <v>132</v>
      </c>
      <c r="F416" s="191">
        <v>33605</v>
      </c>
      <c r="G416" s="190" t="s">
        <v>223</v>
      </c>
      <c r="H416" s="190" t="s">
        <v>620</v>
      </c>
      <c r="I416" s="190" t="s">
        <v>257</v>
      </c>
      <c r="J416" s="190" t="s">
        <v>1213</v>
      </c>
      <c r="K416" s="190">
        <v>2009</v>
      </c>
      <c r="L416" s="190" t="s">
        <v>223</v>
      </c>
    </row>
    <row r="417" spans="1:12" ht="17.25" customHeight="1" x14ac:dyDescent="0.2">
      <c r="A417" s="190">
        <v>801707</v>
      </c>
      <c r="B417" s="190" t="s">
        <v>1263</v>
      </c>
      <c r="C417" s="190" t="s">
        <v>1199</v>
      </c>
      <c r="D417" s="190" t="s">
        <v>177</v>
      </c>
      <c r="E417" s="190" t="s">
        <v>132</v>
      </c>
      <c r="F417" s="191">
        <v>33970</v>
      </c>
      <c r="G417" s="190" t="s">
        <v>223</v>
      </c>
      <c r="H417" s="190" t="s">
        <v>621</v>
      </c>
      <c r="I417" s="190" t="s">
        <v>257</v>
      </c>
      <c r="J417" s="190" t="s">
        <v>238</v>
      </c>
      <c r="K417" s="190">
        <v>2011</v>
      </c>
      <c r="L417" s="190" t="s">
        <v>223</v>
      </c>
    </row>
    <row r="418" spans="1:12" ht="17.25" customHeight="1" x14ac:dyDescent="0.2">
      <c r="A418" s="190">
        <v>801779</v>
      </c>
      <c r="B418" s="190" t="s">
        <v>1264</v>
      </c>
      <c r="C418" s="190" t="s">
        <v>482</v>
      </c>
      <c r="D418" s="190" t="s">
        <v>2170</v>
      </c>
      <c r="E418" s="190" t="s">
        <v>132</v>
      </c>
      <c r="F418" s="191">
        <v>33243</v>
      </c>
      <c r="G418" s="190" t="s">
        <v>223</v>
      </c>
      <c r="H418" s="190" t="s">
        <v>620</v>
      </c>
      <c r="I418" s="190" t="s">
        <v>257</v>
      </c>
      <c r="J418" s="190" t="s">
        <v>1215</v>
      </c>
      <c r="K418" s="190">
        <v>2008</v>
      </c>
      <c r="L418" s="190" t="s">
        <v>223</v>
      </c>
    </row>
    <row r="419" spans="1:12" ht="17.25" customHeight="1" x14ac:dyDescent="0.2">
      <c r="A419" s="190">
        <v>801915</v>
      </c>
      <c r="B419" s="190" t="s">
        <v>1266</v>
      </c>
      <c r="C419" s="190" t="s">
        <v>81</v>
      </c>
      <c r="D419" s="190" t="s">
        <v>493</v>
      </c>
      <c r="E419" s="190" t="s">
        <v>132</v>
      </c>
      <c r="F419" s="191">
        <v>33999</v>
      </c>
      <c r="G419" s="190" t="s">
        <v>812</v>
      </c>
      <c r="H419" s="190" t="s">
        <v>620</v>
      </c>
      <c r="I419" s="190" t="s">
        <v>257</v>
      </c>
      <c r="J419" s="190" t="s">
        <v>1215</v>
      </c>
      <c r="K419" s="190">
        <v>2011</v>
      </c>
      <c r="L419" s="190" t="s">
        <v>228</v>
      </c>
    </row>
    <row r="420" spans="1:12" ht="17.25" customHeight="1" x14ac:dyDescent="0.2">
      <c r="A420" s="190">
        <v>802117</v>
      </c>
      <c r="B420" s="190" t="s">
        <v>1271</v>
      </c>
      <c r="C420" s="190" t="s">
        <v>446</v>
      </c>
      <c r="D420" s="190" t="s">
        <v>527</v>
      </c>
      <c r="E420" s="190" t="s">
        <v>132</v>
      </c>
      <c r="F420" s="191">
        <v>34700</v>
      </c>
      <c r="G420" s="190" t="s">
        <v>223</v>
      </c>
      <c r="H420" s="190" t="s">
        <v>620</v>
      </c>
      <c r="I420" s="190" t="s">
        <v>257</v>
      </c>
      <c r="J420" s="190" t="s">
        <v>238</v>
      </c>
      <c r="K420" s="190">
        <v>2012</v>
      </c>
      <c r="L420" s="190" t="s">
        <v>223</v>
      </c>
    </row>
    <row r="421" spans="1:12" ht="17.25" customHeight="1" x14ac:dyDescent="0.2">
      <c r="A421" s="190">
        <v>802135</v>
      </c>
      <c r="B421" s="190" t="s">
        <v>1273</v>
      </c>
      <c r="C421" s="190" t="s">
        <v>341</v>
      </c>
      <c r="D421" s="190" t="s">
        <v>158</v>
      </c>
      <c r="E421" s="190" t="s">
        <v>132</v>
      </c>
      <c r="F421" s="191">
        <v>32249</v>
      </c>
      <c r="G421" s="190" t="s">
        <v>799</v>
      </c>
      <c r="H421" s="190" t="s">
        <v>620</v>
      </c>
      <c r="I421" s="190" t="s">
        <v>257</v>
      </c>
      <c r="J421" s="190" t="s">
        <v>1213</v>
      </c>
      <c r="K421" s="190">
        <v>2006</v>
      </c>
      <c r="L421" s="190" t="s">
        <v>228</v>
      </c>
    </row>
    <row r="422" spans="1:12" ht="17.25" customHeight="1" x14ac:dyDescent="0.2">
      <c r="A422" s="190">
        <v>802313</v>
      </c>
      <c r="B422" s="190" t="s">
        <v>1278</v>
      </c>
      <c r="C422" s="190" t="s">
        <v>1147</v>
      </c>
      <c r="D422" s="190" t="s">
        <v>2001</v>
      </c>
      <c r="E422" s="190" t="s">
        <v>131</v>
      </c>
      <c r="F422" s="191">
        <v>34213</v>
      </c>
      <c r="G422" s="190" t="s">
        <v>623</v>
      </c>
      <c r="H422" s="190" t="s">
        <v>620</v>
      </c>
      <c r="I422" s="190" t="s">
        <v>257</v>
      </c>
      <c r="J422" s="190" t="s">
        <v>1214</v>
      </c>
      <c r="K422" s="190">
        <v>2012</v>
      </c>
      <c r="L422" s="190" t="s">
        <v>223</v>
      </c>
    </row>
    <row r="423" spans="1:12" ht="17.25" customHeight="1" x14ac:dyDescent="0.2">
      <c r="A423" s="190">
        <v>802592</v>
      </c>
      <c r="B423" s="190" t="s">
        <v>1286</v>
      </c>
      <c r="C423" s="190" t="s">
        <v>779</v>
      </c>
      <c r="D423" s="190" t="s">
        <v>149</v>
      </c>
      <c r="E423" s="190" t="s">
        <v>131</v>
      </c>
      <c r="F423" s="191">
        <v>34090</v>
      </c>
      <c r="G423" s="190" t="s">
        <v>223</v>
      </c>
      <c r="H423" s="190" t="s">
        <v>620</v>
      </c>
      <c r="I423" s="190" t="s">
        <v>257</v>
      </c>
    </row>
    <row r="424" spans="1:12" ht="17.25" customHeight="1" x14ac:dyDescent="0.2">
      <c r="A424" s="190">
        <v>802634</v>
      </c>
      <c r="B424" s="190" t="s">
        <v>1287</v>
      </c>
      <c r="C424" s="190" t="s">
        <v>462</v>
      </c>
      <c r="D424" s="190" t="s">
        <v>589</v>
      </c>
      <c r="E424" s="190" t="s">
        <v>132</v>
      </c>
      <c r="F424" s="191">
        <v>34578</v>
      </c>
      <c r="G424" s="190" t="s">
        <v>2044</v>
      </c>
      <c r="H424" s="190" t="s">
        <v>620</v>
      </c>
      <c r="I424" s="190" t="s">
        <v>257</v>
      </c>
      <c r="J424" s="190" t="s">
        <v>1213</v>
      </c>
      <c r="K424" s="190">
        <v>2013</v>
      </c>
      <c r="L424" s="190" t="s">
        <v>223</v>
      </c>
    </row>
    <row r="425" spans="1:12" ht="17.25" customHeight="1" x14ac:dyDescent="0.2">
      <c r="A425" s="190">
        <v>802707</v>
      </c>
      <c r="B425" s="190" t="s">
        <v>1288</v>
      </c>
      <c r="C425" s="190" t="s">
        <v>1100</v>
      </c>
      <c r="D425" s="190" t="s">
        <v>368</v>
      </c>
      <c r="E425" s="190" t="s">
        <v>131</v>
      </c>
      <c r="F425" s="191">
        <v>31472</v>
      </c>
      <c r="G425" s="190" t="s">
        <v>223</v>
      </c>
      <c r="H425" s="190" t="s">
        <v>620</v>
      </c>
      <c r="I425" s="190" t="s">
        <v>257</v>
      </c>
      <c r="J425" s="190" t="s">
        <v>1215</v>
      </c>
      <c r="K425" s="190">
        <v>2003</v>
      </c>
      <c r="L425" s="190" t="s">
        <v>223</v>
      </c>
    </row>
    <row r="426" spans="1:12" ht="17.25" customHeight="1" x14ac:dyDescent="0.2">
      <c r="A426" s="190">
        <v>802749</v>
      </c>
      <c r="B426" s="190" t="s">
        <v>1291</v>
      </c>
      <c r="C426" s="190" t="s">
        <v>65</v>
      </c>
      <c r="D426" s="190" t="s">
        <v>357</v>
      </c>
      <c r="E426" s="190" t="s">
        <v>131</v>
      </c>
      <c r="F426" s="191">
        <v>34036</v>
      </c>
      <c r="G426" s="190" t="s">
        <v>2129</v>
      </c>
      <c r="H426" s="190" t="s">
        <v>620</v>
      </c>
      <c r="I426" s="190" t="s">
        <v>257</v>
      </c>
      <c r="J426" s="190" t="s">
        <v>1213</v>
      </c>
      <c r="K426" s="190">
        <v>2010</v>
      </c>
      <c r="L426" s="190" t="s">
        <v>226</v>
      </c>
    </row>
    <row r="427" spans="1:12" ht="17.25" customHeight="1" x14ac:dyDescent="0.2">
      <c r="A427" s="190">
        <v>802784</v>
      </c>
      <c r="B427" s="190" t="s">
        <v>1293</v>
      </c>
      <c r="C427" s="190" t="s">
        <v>717</v>
      </c>
      <c r="D427" s="190" t="s">
        <v>296</v>
      </c>
      <c r="E427" s="190" t="s">
        <v>132</v>
      </c>
      <c r="F427" s="191">
        <v>33310</v>
      </c>
      <c r="G427" s="190" t="s">
        <v>223</v>
      </c>
      <c r="H427" s="190" t="s">
        <v>621</v>
      </c>
      <c r="I427" s="190" t="s">
        <v>257</v>
      </c>
      <c r="J427" s="190" t="s">
        <v>1213</v>
      </c>
      <c r="K427" s="190">
        <v>2009</v>
      </c>
      <c r="L427" s="190" t="s">
        <v>223</v>
      </c>
    </row>
    <row r="428" spans="1:12" ht="17.25" customHeight="1" x14ac:dyDescent="0.2">
      <c r="A428" s="190">
        <v>802822</v>
      </c>
      <c r="B428" s="190" t="s">
        <v>1295</v>
      </c>
      <c r="C428" s="190" t="s">
        <v>63</v>
      </c>
      <c r="D428" s="190" t="s">
        <v>2163</v>
      </c>
      <c r="E428" s="190" t="s">
        <v>132</v>
      </c>
      <c r="F428" s="191">
        <v>31218</v>
      </c>
      <c r="G428" s="190" t="s">
        <v>1229</v>
      </c>
      <c r="H428" s="190" t="s">
        <v>620</v>
      </c>
      <c r="I428" s="190" t="s">
        <v>257</v>
      </c>
      <c r="J428" s="190" t="s">
        <v>1213</v>
      </c>
      <c r="K428" s="190">
        <v>2004</v>
      </c>
      <c r="L428" s="190" t="s">
        <v>234</v>
      </c>
    </row>
    <row r="429" spans="1:12" ht="17.25" customHeight="1" x14ac:dyDescent="0.2">
      <c r="A429" s="190">
        <v>802841</v>
      </c>
      <c r="B429" s="190" t="s">
        <v>1296</v>
      </c>
      <c r="C429" s="190" t="s">
        <v>1100</v>
      </c>
      <c r="D429" s="190" t="s">
        <v>158</v>
      </c>
      <c r="E429" s="190" t="s">
        <v>132</v>
      </c>
      <c r="F429" s="191">
        <v>32874</v>
      </c>
      <c r="G429" s="190" t="s">
        <v>225</v>
      </c>
      <c r="H429" s="190" t="s">
        <v>620</v>
      </c>
      <c r="I429" s="190" t="s">
        <v>257</v>
      </c>
      <c r="J429" s="190" t="s">
        <v>1215</v>
      </c>
      <c r="K429" s="190">
        <v>2008</v>
      </c>
      <c r="L429" s="190" t="s">
        <v>225</v>
      </c>
    </row>
    <row r="430" spans="1:12" ht="17.25" customHeight="1" x14ac:dyDescent="0.2">
      <c r="A430" s="190">
        <v>803215</v>
      </c>
      <c r="B430" s="190" t="s">
        <v>1303</v>
      </c>
      <c r="C430" s="190" t="s">
        <v>594</v>
      </c>
      <c r="D430" s="190" t="s">
        <v>302</v>
      </c>
      <c r="E430" s="190" t="s">
        <v>131</v>
      </c>
      <c r="F430" s="191">
        <v>30491</v>
      </c>
      <c r="G430" s="190" t="s">
        <v>223</v>
      </c>
      <c r="H430" s="190" t="s">
        <v>620</v>
      </c>
      <c r="I430" s="190" t="s">
        <v>257</v>
      </c>
      <c r="J430" s="190" t="s">
        <v>1214</v>
      </c>
      <c r="K430" s="190">
        <v>2000</v>
      </c>
      <c r="L430" s="190" t="s">
        <v>223</v>
      </c>
    </row>
    <row r="431" spans="1:12" ht="17.25" customHeight="1" x14ac:dyDescent="0.2">
      <c r="A431" s="190">
        <v>803463</v>
      </c>
      <c r="B431" s="190" t="s">
        <v>1305</v>
      </c>
      <c r="C431" s="190" t="s">
        <v>1100</v>
      </c>
      <c r="D431" s="190" t="s">
        <v>710</v>
      </c>
      <c r="E431" s="190" t="s">
        <v>132</v>
      </c>
      <c r="F431" s="191">
        <v>33970</v>
      </c>
      <c r="G431" s="190" t="s">
        <v>223</v>
      </c>
      <c r="H431" s="190" t="s">
        <v>620</v>
      </c>
      <c r="I431" s="190" t="s">
        <v>257</v>
      </c>
    </row>
    <row r="432" spans="1:12" ht="17.25" customHeight="1" x14ac:dyDescent="0.2">
      <c r="A432" s="190">
        <v>803530</v>
      </c>
      <c r="B432" s="190" t="s">
        <v>1308</v>
      </c>
      <c r="C432" s="190" t="s">
        <v>65</v>
      </c>
      <c r="D432" s="190" t="s">
        <v>147</v>
      </c>
      <c r="E432" s="190" t="s">
        <v>131</v>
      </c>
      <c r="F432" s="191">
        <v>35014</v>
      </c>
      <c r="G432" s="190" t="s">
        <v>223</v>
      </c>
      <c r="H432" s="190" t="s">
        <v>620</v>
      </c>
      <c r="I432" s="190" t="s">
        <v>257</v>
      </c>
      <c r="J432" s="190" t="s">
        <v>1214</v>
      </c>
      <c r="K432" s="190">
        <v>2013</v>
      </c>
      <c r="L432" s="190" t="s">
        <v>223</v>
      </c>
    </row>
    <row r="433" spans="1:12" ht="17.25" customHeight="1" x14ac:dyDescent="0.2">
      <c r="A433" s="190">
        <v>803622</v>
      </c>
      <c r="B433" s="190" t="s">
        <v>1311</v>
      </c>
      <c r="C433" s="190" t="s">
        <v>724</v>
      </c>
      <c r="D433" s="190" t="s">
        <v>180</v>
      </c>
      <c r="E433" s="190" t="s">
        <v>131</v>
      </c>
      <c r="F433" s="191">
        <v>35453</v>
      </c>
      <c r="G433" s="190" t="s">
        <v>223</v>
      </c>
      <c r="H433" s="190" t="s">
        <v>620</v>
      </c>
      <c r="I433" s="190" t="s">
        <v>257</v>
      </c>
      <c r="J433" s="190" t="s">
        <v>1213</v>
      </c>
      <c r="K433" s="190">
        <v>2014</v>
      </c>
      <c r="L433" s="190" t="s">
        <v>223</v>
      </c>
    </row>
    <row r="434" spans="1:12" ht="17.25" customHeight="1" x14ac:dyDescent="0.2">
      <c r="A434" s="190">
        <v>803657</v>
      </c>
      <c r="B434" s="190" t="s">
        <v>1313</v>
      </c>
      <c r="C434" s="190" t="s">
        <v>446</v>
      </c>
      <c r="D434" s="190" t="s">
        <v>473</v>
      </c>
      <c r="E434" s="190" t="s">
        <v>132</v>
      </c>
      <c r="F434" s="191">
        <v>35301</v>
      </c>
      <c r="G434" s="190" t="s">
        <v>223</v>
      </c>
      <c r="H434" s="190" t="s">
        <v>620</v>
      </c>
      <c r="I434" s="190" t="s">
        <v>257</v>
      </c>
      <c r="J434" s="190" t="s">
        <v>1214</v>
      </c>
      <c r="K434" s="190">
        <v>2015</v>
      </c>
      <c r="L434" s="190" t="s">
        <v>223</v>
      </c>
    </row>
    <row r="435" spans="1:12" ht="17.25" customHeight="1" x14ac:dyDescent="0.2">
      <c r="A435" s="190">
        <v>803858</v>
      </c>
      <c r="B435" s="190" t="s">
        <v>1318</v>
      </c>
      <c r="C435" s="190" t="s">
        <v>2224</v>
      </c>
      <c r="D435" s="190" t="s">
        <v>147</v>
      </c>
      <c r="E435" s="190" t="s">
        <v>132</v>
      </c>
      <c r="F435" s="191">
        <v>34804</v>
      </c>
      <c r="G435" s="190" t="s">
        <v>223</v>
      </c>
      <c r="H435" s="190" t="s">
        <v>620</v>
      </c>
      <c r="I435" s="190" t="s">
        <v>257</v>
      </c>
      <c r="J435" s="190" t="s">
        <v>238</v>
      </c>
      <c r="K435" s="190">
        <v>2013</v>
      </c>
      <c r="L435" s="190" t="s">
        <v>228</v>
      </c>
    </row>
    <row r="436" spans="1:12" ht="17.25" customHeight="1" x14ac:dyDescent="0.2">
      <c r="A436" s="190">
        <v>803867</v>
      </c>
      <c r="B436" s="190" t="s">
        <v>1319</v>
      </c>
      <c r="C436" s="190" t="s">
        <v>64</v>
      </c>
      <c r="D436" s="190" t="s">
        <v>166</v>
      </c>
      <c r="E436" s="190" t="s">
        <v>132</v>
      </c>
      <c r="F436" s="191">
        <v>33629</v>
      </c>
      <c r="G436" s="190" t="s">
        <v>812</v>
      </c>
      <c r="H436" s="190" t="s">
        <v>620</v>
      </c>
      <c r="I436" s="190" t="s">
        <v>257</v>
      </c>
      <c r="J436" s="190" t="s">
        <v>641</v>
      </c>
      <c r="K436" s="190">
        <v>2009</v>
      </c>
      <c r="L436" s="190" t="s">
        <v>228</v>
      </c>
    </row>
    <row r="437" spans="1:12" ht="17.25" customHeight="1" x14ac:dyDescent="0.2">
      <c r="A437" s="190">
        <v>803874</v>
      </c>
      <c r="B437" s="190" t="s">
        <v>1320</v>
      </c>
      <c r="C437" s="190" t="s">
        <v>765</v>
      </c>
      <c r="D437" s="190" t="s">
        <v>2190</v>
      </c>
      <c r="E437" s="190" t="s">
        <v>131</v>
      </c>
      <c r="F437" s="191">
        <v>34702</v>
      </c>
      <c r="G437" s="190" t="s">
        <v>223</v>
      </c>
      <c r="H437" s="190" t="s">
        <v>620</v>
      </c>
      <c r="I437" s="190" t="s">
        <v>257</v>
      </c>
      <c r="J437" s="190" t="s">
        <v>1213</v>
      </c>
      <c r="K437" s="190">
        <v>2013</v>
      </c>
      <c r="L437" s="190" t="s">
        <v>223</v>
      </c>
    </row>
    <row r="438" spans="1:12" ht="17.25" customHeight="1" x14ac:dyDescent="0.2">
      <c r="A438" s="190">
        <v>803887</v>
      </c>
      <c r="B438" s="190" t="s">
        <v>1321</v>
      </c>
      <c r="C438" s="190" t="s">
        <v>1232</v>
      </c>
      <c r="D438" s="190" t="s">
        <v>175</v>
      </c>
      <c r="E438" s="190" t="s">
        <v>132</v>
      </c>
      <c r="F438" s="191">
        <v>34335</v>
      </c>
      <c r="G438" s="190" t="s">
        <v>223</v>
      </c>
      <c r="H438" s="190" t="s">
        <v>620</v>
      </c>
      <c r="I438" s="190" t="s">
        <v>257</v>
      </c>
    </row>
    <row r="439" spans="1:12" ht="17.25" customHeight="1" x14ac:dyDescent="0.2">
      <c r="A439" s="190">
        <v>803935</v>
      </c>
      <c r="B439" s="190" t="s">
        <v>1322</v>
      </c>
      <c r="C439" s="190" t="s">
        <v>2230</v>
      </c>
      <c r="D439" s="190" t="s">
        <v>718</v>
      </c>
      <c r="E439" s="190" t="s">
        <v>132</v>
      </c>
      <c r="F439" s="191">
        <v>31145</v>
      </c>
      <c r="G439" s="190" t="s">
        <v>223</v>
      </c>
      <c r="H439" s="190" t="s">
        <v>620</v>
      </c>
      <c r="I439" s="190" t="s">
        <v>257</v>
      </c>
      <c r="J439" s="190" t="s">
        <v>1213</v>
      </c>
      <c r="K439" s="190">
        <v>2003</v>
      </c>
      <c r="L439" s="190" t="s">
        <v>223</v>
      </c>
    </row>
    <row r="440" spans="1:12" ht="17.25" customHeight="1" x14ac:dyDescent="0.2">
      <c r="A440" s="190">
        <v>803968</v>
      </c>
      <c r="B440" s="190" t="s">
        <v>1324</v>
      </c>
      <c r="C440" s="190" t="s">
        <v>348</v>
      </c>
      <c r="D440" s="190" t="s">
        <v>2190</v>
      </c>
      <c r="E440" s="190" t="s">
        <v>132</v>
      </c>
      <c r="F440" s="191">
        <v>34533</v>
      </c>
      <c r="G440" s="190" t="s">
        <v>223</v>
      </c>
      <c r="H440" s="190" t="s">
        <v>620</v>
      </c>
      <c r="I440" s="190" t="s">
        <v>257</v>
      </c>
      <c r="J440" s="190" t="s">
        <v>238</v>
      </c>
      <c r="K440" s="190">
        <v>2012</v>
      </c>
      <c r="L440" s="190" t="s">
        <v>223</v>
      </c>
    </row>
    <row r="441" spans="1:12" ht="17.25" customHeight="1" x14ac:dyDescent="0.2">
      <c r="A441" s="190">
        <v>804058</v>
      </c>
      <c r="B441" s="190" t="s">
        <v>1326</v>
      </c>
      <c r="C441" s="190" t="s">
        <v>337</v>
      </c>
      <c r="D441" s="190" t="s">
        <v>198</v>
      </c>
      <c r="E441" s="190" t="s">
        <v>131</v>
      </c>
      <c r="F441" s="191">
        <v>28856</v>
      </c>
      <c r="G441" s="190" t="s">
        <v>223</v>
      </c>
      <c r="H441" s="190" t="s">
        <v>620</v>
      </c>
      <c r="I441" s="190" t="s">
        <v>257</v>
      </c>
      <c r="J441" s="190" t="s">
        <v>238</v>
      </c>
      <c r="K441" s="190">
        <v>1998</v>
      </c>
      <c r="L441" s="190" t="s">
        <v>223</v>
      </c>
    </row>
    <row r="442" spans="1:12" ht="17.25" customHeight="1" x14ac:dyDescent="0.2">
      <c r="A442" s="190">
        <v>804072</v>
      </c>
      <c r="B442" s="190" t="s">
        <v>1327</v>
      </c>
      <c r="C442" s="190" t="s">
        <v>1148</v>
      </c>
      <c r="D442" s="190" t="s">
        <v>2206</v>
      </c>
      <c r="E442" s="190" t="s">
        <v>131</v>
      </c>
      <c r="F442" s="191">
        <v>29126</v>
      </c>
      <c r="G442" s="190" t="s">
        <v>223</v>
      </c>
      <c r="H442" s="190" t="s">
        <v>620</v>
      </c>
      <c r="I442" s="190" t="s">
        <v>257</v>
      </c>
      <c r="J442" s="190" t="s">
        <v>1214</v>
      </c>
      <c r="K442" s="190">
        <v>1996</v>
      </c>
      <c r="L442" s="190" t="s">
        <v>223</v>
      </c>
    </row>
    <row r="443" spans="1:12" ht="17.25" customHeight="1" x14ac:dyDescent="0.2">
      <c r="A443" s="190">
        <v>804265</v>
      </c>
      <c r="B443" s="190" t="s">
        <v>1335</v>
      </c>
      <c r="C443" s="190" t="s">
        <v>2233</v>
      </c>
      <c r="D443" s="190" t="s">
        <v>453</v>
      </c>
      <c r="E443" s="190" t="s">
        <v>131</v>
      </c>
      <c r="F443" s="191">
        <v>33265</v>
      </c>
      <c r="G443" s="190" t="s">
        <v>223</v>
      </c>
      <c r="H443" s="190" t="s">
        <v>620</v>
      </c>
      <c r="I443" s="190" t="s">
        <v>257</v>
      </c>
      <c r="J443" s="190" t="s">
        <v>1214</v>
      </c>
      <c r="K443" s="190">
        <v>2008</v>
      </c>
      <c r="L443" s="190" t="s">
        <v>223</v>
      </c>
    </row>
    <row r="444" spans="1:12" ht="17.25" customHeight="1" x14ac:dyDescent="0.2">
      <c r="A444" s="190">
        <v>804425</v>
      </c>
      <c r="B444" s="190" t="s">
        <v>1340</v>
      </c>
      <c r="C444" s="190" t="s">
        <v>366</v>
      </c>
      <c r="D444" s="190" t="s">
        <v>183</v>
      </c>
      <c r="E444" s="190" t="s">
        <v>131</v>
      </c>
      <c r="F444" s="191">
        <v>34047</v>
      </c>
      <c r="G444" s="190" t="s">
        <v>223</v>
      </c>
      <c r="H444" s="190" t="s">
        <v>621</v>
      </c>
      <c r="I444" s="190" t="s">
        <v>257</v>
      </c>
      <c r="J444" s="190" t="s">
        <v>1213</v>
      </c>
      <c r="K444" s="190">
        <v>2012</v>
      </c>
      <c r="L444" s="190" t="s">
        <v>228</v>
      </c>
    </row>
    <row r="445" spans="1:12" ht="17.25" customHeight="1" x14ac:dyDescent="0.2">
      <c r="A445" s="190">
        <v>804578</v>
      </c>
      <c r="B445" s="190" t="s">
        <v>1346</v>
      </c>
      <c r="C445" s="190" t="s">
        <v>57</v>
      </c>
      <c r="D445" s="190" t="s">
        <v>125</v>
      </c>
      <c r="E445" s="190" t="s">
        <v>131</v>
      </c>
      <c r="F445" s="191">
        <v>35089</v>
      </c>
      <c r="G445" s="190" t="s">
        <v>647</v>
      </c>
      <c r="H445" s="190" t="s">
        <v>620</v>
      </c>
      <c r="I445" s="190" t="s">
        <v>257</v>
      </c>
      <c r="J445" s="190" t="s">
        <v>1215</v>
      </c>
      <c r="K445" s="190">
        <v>2014</v>
      </c>
      <c r="L445" s="190" t="s">
        <v>228</v>
      </c>
    </row>
    <row r="446" spans="1:12" ht="17.25" customHeight="1" x14ac:dyDescent="0.2">
      <c r="A446" s="190">
        <v>804801</v>
      </c>
      <c r="B446" s="190" t="s">
        <v>1355</v>
      </c>
      <c r="C446" s="190" t="s">
        <v>98</v>
      </c>
      <c r="D446" s="190" t="s">
        <v>288</v>
      </c>
      <c r="E446" s="190" t="s">
        <v>132</v>
      </c>
      <c r="F446" s="191">
        <v>32300</v>
      </c>
      <c r="G446" s="190" t="s">
        <v>223</v>
      </c>
      <c r="H446" s="190" t="s">
        <v>621</v>
      </c>
      <c r="I446" s="190" t="s">
        <v>257</v>
      </c>
      <c r="J446" s="190" t="s">
        <v>238</v>
      </c>
      <c r="K446" s="190">
        <v>2008</v>
      </c>
      <c r="L446" s="190" t="s">
        <v>223</v>
      </c>
    </row>
    <row r="447" spans="1:12" ht="17.25" customHeight="1" x14ac:dyDescent="0.2">
      <c r="A447" s="190">
        <v>804892</v>
      </c>
      <c r="B447" s="190" t="s">
        <v>1359</v>
      </c>
      <c r="C447" s="190" t="s">
        <v>318</v>
      </c>
      <c r="D447" s="190" t="s">
        <v>183</v>
      </c>
      <c r="E447" s="190" t="s">
        <v>131</v>
      </c>
      <c r="F447" s="191">
        <v>35461</v>
      </c>
      <c r="G447" s="190" t="s">
        <v>223</v>
      </c>
      <c r="H447" s="190" t="s">
        <v>620</v>
      </c>
      <c r="I447" s="190" t="s">
        <v>257</v>
      </c>
      <c r="J447" s="190" t="s">
        <v>238</v>
      </c>
      <c r="K447" s="190">
        <v>2015</v>
      </c>
      <c r="L447" s="190" t="s">
        <v>223</v>
      </c>
    </row>
    <row r="448" spans="1:12" ht="17.25" customHeight="1" x14ac:dyDescent="0.2">
      <c r="A448" s="190">
        <v>804900</v>
      </c>
      <c r="B448" s="190" t="s">
        <v>1360</v>
      </c>
      <c r="C448" s="190" t="s">
        <v>1188</v>
      </c>
      <c r="D448" s="190" t="s">
        <v>1053</v>
      </c>
      <c r="E448" s="190" t="s">
        <v>131</v>
      </c>
      <c r="F448" s="191">
        <v>28418</v>
      </c>
      <c r="G448" s="190" t="s">
        <v>745</v>
      </c>
      <c r="H448" s="190" t="s">
        <v>620</v>
      </c>
      <c r="I448" s="190" t="s">
        <v>257</v>
      </c>
      <c r="J448" s="190" t="s">
        <v>1213</v>
      </c>
      <c r="K448" s="190">
        <v>1996</v>
      </c>
      <c r="L448" s="190" t="s">
        <v>229</v>
      </c>
    </row>
    <row r="449" spans="1:12" ht="17.25" customHeight="1" x14ac:dyDescent="0.2">
      <c r="A449" s="190">
        <v>804912</v>
      </c>
      <c r="B449" s="190" t="s">
        <v>562</v>
      </c>
      <c r="C449" s="190" t="s">
        <v>60</v>
      </c>
      <c r="D449" s="190" t="s">
        <v>414</v>
      </c>
      <c r="E449" s="190" t="s">
        <v>131</v>
      </c>
      <c r="F449" s="191">
        <v>35496</v>
      </c>
      <c r="G449" s="190" t="s">
        <v>225</v>
      </c>
      <c r="H449" s="190" t="s">
        <v>620</v>
      </c>
      <c r="I449" s="190" t="s">
        <v>257</v>
      </c>
      <c r="J449" s="190" t="s">
        <v>1213</v>
      </c>
      <c r="K449" s="190">
        <v>2016</v>
      </c>
      <c r="L449" s="190" t="s">
        <v>225</v>
      </c>
    </row>
    <row r="450" spans="1:12" ht="17.25" customHeight="1" x14ac:dyDescent="0.2">
      <c r="A450" s="190">
        <v>804926</v>
      </c>
      <c r="B450" s="190" t="s">
        <v>1362</v>
      </c>
      <c r="C450" s="190" t="s">
        <v>1189</v>
      </c>
      <c r="D450" s="190" t="s">
        <v>360</v>
      </c>
      <c r="E450" s="190" t="s">
        <v>131</v>
      </c>
      <c r="F450" s="191">
        <v>35431</v>
      </c>
      <c r="G450" s="190" t="s">
        <v>672</v>
      </c>
      <c r="H450" s="190" t="s">
        <v>620</v>
      </c>
      <c r="I450" s="190" t="s">
        <v>257</v>
      </c>
      <c r="J450" s="190" t="s">
        <v>238</v>
      </c>
      <c r="K450" s="190">
        <v>2014</v>
      </c>
      <c r="L450" s="190" t="s">
        <v>223</v>
      </c>
    </row>
    <row r="451" spans="1:12" ht="17.25" customHeight="1" x14ac:dyDescent="0.2">
      <c r="A451" s="190">
        <v>804972</v>
      </c>
      <c r="B451" s="190" t="s">
        <v>1365</v>
      </c>
      <c r="C451" s="190" t="s">
        <v>396</v>
      </c>
      <c r="D451" s="190" t="s">
        <v>177</v>
      </c>
      <c r="E451" s="190" t="s">
        <v>131</v>
      </c>
      <c r="F451" s="191">
        <v>34761</v>
      </c>
      <c r="G451" s="190" t="s">
        <v>744</v>
      </c>
      <c r="H451" s="190" t="s">
        <v>620</v>
      </c>
      <c r="I451" s="190" t="s">
        <v>257</v>
      </c>
      <c r="J451" s="190" t="s">
        <v>1213</v>
      </c>
      <c r="K451" s="190">
        <v>2013</v>
      </c>
      <c r="L451" s="190" t="s">
        <v>223</v>
      </c>
    </row>
    <row r="452" spans="1:12" ht="17.25" customHeight="1" x14ac:dyDescent="0.2">
      <c r="A452" s="190">
        <v>804989</v>
      </c>
      <c r="B452" s="190" t="s">
        <v>1366</v>
      </c>
      <c r="C452" s="190" t="s">
        <v>1180</v>
      </c>
      <c r="D452" s="190" t="s">
        <v>2184</v>
      </c>
      <c r="E452" s="190" t="s">
        <v>132</v>
      </c>
      <c r="F452" s="191">
        <v>32311</v>
      </c>
      <c r="G452" s="190" t="s">
        <v>223</v>
      </c>
      <c r="H452" s="190" t="s">
        <v>620</v>
      </c>
      <c r="I452" s="190" t="s">
        <v>257</v>
      </c>
      <c r="J452" s="190" t="s">
        <v>238</v>
      </c>
      <c r="K452" s="190">
        <v>2007</v>
      </c>
      <c r="L452" s="190" t="s">
        <v>223</v>
      </c>
    </row>
    <row r="453" spans="1:12" ht="17.25" customHeight="1" x14ac:dyDescent="0.2">
      <c r="A453" s="190">
        <v>805020</v>
      </c>
      <c r="B453" s="190" t="s">
        <v>1368</v>
      </c>
      <c r="C453" s="190" t="s">
        <v>1132</v>
      </c>
      <c r="D453" s="190" t="s">
        <v>451</v>
      </c>
      <c r="E453" s="190" t="s">
        <v>131</v>
      </c>
      <c r="F453" s="191">
        <v>34807</v>
      </c>
      <c r="G453" s="190" t="s">
        <v>232</v>
      </c>
      <c r="H453" s="190" t="s">
        <v>620</v>
      </c>
      <c r="I453" s="190" t="s">
        <v>257</v>
      </c>
      <c r="J453" s="190" t="s">
        <v>1213</v>
      </c>
      <c r="K453" s="190">
        <v>2013</v>
      </c>
      <c r="L453" s="190" t="s">
        <v>223</v>
      </c>
    </row>
    <row r="454" spans="1:12" ht="17.25" customHeight="1" x14ac:dyDescent="0.2">
      <c r="A454" s="190">
        <v>805022</v>
      </c>
      <c r="B454" s="190" t="s">
        <v>1369</v>
      </c>
      <c r="C454" s="190" t="s">
        <v>98</v>
      </c>
      <c r="D454" s="190" t="s">
        <v>125</v>
      </c>
      <c r="E454" s="190" t="s">
        <v>131</v>
      </c>
      <c r="F454" s="191">
        <v>33979</v>
      </c>
      <c r="G454" s="190" t="s">
        <v>647</v>
      </c>
      <c r="H454" s="190" t="s">
        <v>620</v>
      </c>
      <c r="I454" s="190" t="s">
        <v>257</v>
      </c>
      <c r="J454" s="190" t="s">
        <v>1214</v>
      </c>
      <c r="K454" s="190">
        <v>2011</v>
      </c>
      <c r="L454" s="190" t="s">
        <v>228</v>
      </c>
    </row>
    <row r="455" spans="1:12" ht="17.25" customHeight="1" x14ac:dyDescent="0.2">
      <c r="A455" s="190">
        <v>805024</v>
      </c>
      <c r="B455" s="190" t="s">
        <v>1370</v>
      </c>
      <c r="C455" s="190" t="s">
        <v>583</v>
      </c>
      <c r="D455" s="190" t="s">
        <v>1208</v>
      </c>
      <c r="E455" s="190" t="s">
        <v>132</v>
      </c>
      <c r="F455" s="191">
        <v>30428</v>
      </c>
      <c r="G455" s="190" t="s">
        <v>223</v>
      </c>
      <c r="H455" s="190" t="s">
        <v>620</v>
      </c>
      <c r="I455" s="190" t="s">
        <v>257</v>
      </c>
      <c r="J455" s="190" t="s">
        <v>238</v>
      </c>
      <c r="K455" s="190">
        <v>2002</v>
      </c>
      <c r="L455" s="190" t="s">
        <v>223</v>
      </c>
    </row>
    <row r="456" spans="1:12" ht="17.25" customHeight="1" x14ac:dyDescent="0.2">
      <c r="A456" s="190">
        <v>805046</v>
      </c>
      <c r="B456" s="190" t="s">
        <v>1373</v>
      </c>
      <c r="C456" s="190" t="s">
        <v>488</v>
      </c>
      <c r="D456" s="190" t="s">
        <v>158</v>
      </c>
      <c r="E456" s="190" t="s">
        <v>131</v>
      </c>
      <c r="F456" s="191">
        <v>34882</v>
      </c>
      <c r="G456" s="190" t="s">
        <v>223</v>
      </c>
      <c r="H456" s="190" t="s">
        <v>621</v>
      </c>
      <c r="I456" s="190" t="s">
        <v>257</v>
      </c>
      <c r="J456" s="190" t="s">
        <v>641</v>
      </c>
      <c r="K456" s="190">
        <v>2013</v>
      </c>
      <c r="L456" s="190" t="s">
        <v>223</v>
      </c>
    </row>
    <row r="457" spans="1:12" ht="17.25" customHeight="1" x14ac:dyDescent="0.2">
      <c r="A457" s="190">
        <v>805062</v>
      </c>
      <c r="B457" s="190" t="s">
        <v>1375</v>
      </c>
      <c r="C457" s="190" t="s">
        <v>113</v>
      </c>
      <c r="D457" s="190" t="s">
        <v>162</v>
      </c>
      <c r="E457" s="190" t="s">
        <v>131</v>
      </c>
      <c r="F457" s="191">
        <v>32933</v>
      </c>
      <c r="G457" s="190" t="s">
        <v>223</v>
      </c>
      <c r="H457" s="190" t="s">
        <v>620</v>
      </c>
      <c r="I457" s="190" t="s">
        <v>257</v>
      </c>
      <c r="J457" s="190" t="s">
        <v>1213</v>
      </c>
      <c r="K457" s="190">
        <v>2008</v>
      </c>
      <c r="L457" s="190" t="s">
        <v>223</v>
      </c>
    </row>
    <row r="458" spans="1:12" ht="17.25" customHeight="1" x14ac:dyDescent="0.2">
      <c r="A458" s="190">
        <v>805087</v>
      </c>
      <c r="B458" s="190" t="s">
        <v>1376</v>
      </c>
      <c r="C458" s="190" t="s">
        <v>63</v>
      </c>
      <c r="D458" s="190" t="s">
        <v>2164</v>
      </c>
      <c r="E458" s="190" t="s">
        <v>132</v>
      </c>
      <c r="F458" s="191">
        <v>31956</v>
      </c>
      <c r="G458" s="190" t="s">
        <v>671</v>
      </c>
      <c r="H458" s="190" t="s">
        <v>620</v>
      </c>
      <c r="I458" s="190" t="s">
        <v>257</v>
      </c>
    </row>
    <row r="459" spans="1:12" ht="17.25" customHeight="1" x14ac:dyDescent="0.2">
      <c r="A459" s="190">
        <v>805094</v>
      </c>
      <c r="B459" s="190" t="s">
        <v>1378</v>
      </c>
      <c r="C459" s="190" t="s">
        <v>80</v>
      </c>
      <c r="D459" s="190" t="s">
        <v>201</v>
      </c>
      <c r="E459" s="190" t="s">
        <v>132</v>
      </c>
      <c r="F459" s="191">
        <v>33207</v>
      </c>
      <c r="G459" s="190" t="s">
        <v>225</v>
      </c>
      <c r="H459" s="190" t="s">
        <v>620</v>
      </c>
      <c r="I459" s="190" t="s">
        <v>257</v>
      </c>
      <c r="J459" s="190" t="s">
        <v>1215</v>
      </c>
      <c r="K459" s="190">
        <v>2009</v>
      </c>
      <c r="L459" s="190" t="s">
        <v>225</v>
      </c>
    </row>
    <row r="460" spans="1:12" ht="17.25" customHeight="1" x14ac:dyDescent="0.2">
      <c r="A460" s="190">
        <v>805106</v>
      </c>
      <c r="B460" s="190" t="s">
        <v>1380</v>
      </c>
      <c r="C460" s="190" t="s">
        <v>2217</v>
      </c>
      <c r="D460" s="190" t="s">
        <v>832</v>
      </c>
      <c r="E460" s="190" t="s">
        <v>131</v>
      </c>
      <c r="F460" s="191">
        <v>35484</v>
      </c>
      <c r="G460" s="190" t="s">
        <v>623</v>
      </c>
      <c r="H460" s="190" t="s">
        <v>620</v>
      </c>
      <c r="I460" s="190" t="s">
        <v>257</v>
      </c>
      <c r="J460" s="190" t="s">
        <v>1215</v>
      </c>
      <c r="K460" s="190">
        <v>2015</v>
      </c>
      <c r="L460" s="190" t="s">
        <v>223</v>
      </c>
    </row>
    <row r="461" spans="1:12" ht="17.25" customHeight="1" x14ac:dyDescent="0.2">
      <c r="A461" s="190">
        <v>805125</v>
      </c>
      <c r="B461" s="190" t="s">
        <v>1381</v>
      </c>
      <c r="C461" s="190" t="s">
        <v>63</v>
      </c>
      <c r="D461" s="190" t="s">
        <v>200</v>
      </c>
      <c r="E461" s="190" t="s">
        <v>132</v>
      </c>
      <c r="F461" s="191">
        <v>33782</v>
      </c>
      <c r="G461" s="190" t="s">
        <v>223</v>
      </c>
      <c r="H461" s="190" t="s">
        <v>620</v>
      </c>
      <c r="I461" s="190" t="s">
        <v>257</v>
      </c>
      <c r="J461" s="190" t="s">
        <v>1215</v>
      </c>
      <c r="K461" s="190">
        <v>2014</v>
      </c>
      <c r="L461" s="190" t="s">
        <v>223</v>
      </c>
    </row>
    <row r="462" spans="1:12" ht="17.25" customHeight="1" x14ac:dyDescent="0.2">
      <c r="A462" s="190">
        <v>805154</v>
      </c>
      <c r="B462" s="190" t="s">
        <v>1383</v>
      </c>
      <c r="C462" s="190" t="s">
        <v>2213</v>
      </c>
      <c r="D462" s="190" t="s">
        <v>828</v>
      </c>
      <c r="E462" s="190" t="s">
        <v>131</v>
      </c>
      <c r="F462" s="191">
        <v>35065</v>
      </c>
      <c r="G462" s="190" t="s">
        <v>623</v>
      </c>
      <c r="H462" s="190" t="s">
        <v>620</v>
      </c>
      <c r="I462" s="190" t="s">
        <v>257</v>
      </c>
      <c r="J462" s="190" t="s">
        <v>1215</v>
      </c>
      <c r="K462" s="190">
        <v>2014</v>
      </c>
      <c r="L462" s="190" t="s">
        <v>223</v>
      </c>
    </row>
    <row r="463" spans="1:12" ht="17.25" customHeight="1" x14ac:dyDescent="0.2">
      <c r="A463" s="190">
        <v>805200</v>
      </c>
      <c r="B463" s="190" t="s">
        <v>1385</v>
      </c>
      <c r="C463" s="190" t="s">
        <v>401</v>
      </c>
      <c r="D463" s="190" t="s">
        <v>385</v>
      </c>
      <c r="E463" s="190" t="s">
        <v>132</v>
      </c>
      <c r="F463" s="191">
        <v>35808</v>
      </c>
      <c r="G463" s="190" t="s">
        <v>223</v>
      </c>
      <c r="H463" s="190" t="s">
        <v>620</v>
      </c>
      <c r="I463" s="190" t="s">
        <v>257</v>
      </c>
      <c r="J463" s="190" t="s">
        <v>641</v>
      </c>
      <c r="K463" s="190">
        <v>2016</v>
      </c>
      <c r="L463" s="190" t="s">
        <v>223</v>
      </c>
    </row>
    <row r="464" spans="1:12" ht="17.25" customHeight="1" x14ac:dyDescent="0.2">
      <c r="A464" s="190">
        <v>805249</v>
      </c>
      <c r="B464" s="190" t="s">
        <v>1388</v>
      </c>
      <c r="C464" s="190" t="s">
        <v>352</v>
      </c>
      <c r="D464" s="190" t="s">
        <v>2194</v>
      </c>
      <c r="E464" s="190" t="s">
        <v>131</v>
      </c>
      <c r="F464" s="191">
        <v>35256</v>
      </c>
      <c r="G464" s="190" t="s">
        <v>223</v>
      </c>
      <c r="H464" s="190" t="s">
        <v>620</v>
      </c>
      <c r="I464" s="190" t="s">
        <v>257</v>
      </c>
      <c r="J464" s="190" t="s">
        <v>641</v>
      </c>
      <c r="K464" s="190">
        <v>2015</v>
      </c>
      <c r="L464" s="190" t="s">
        <v>223</v>
      </c>
    </row>
    <row r="465" spans="1:12" ht="17.25" customHeight="1" x14ac:dyDescent="0.2">
      <c r="A465" s="190">
        <v>805257</v>
      </c>
      <c r="B465" s="190" t="s">
        <v>1389</v>
      </c>
      <c r="C465" s="190" t="s">
        <v>63</v>
      </c>
      <c r="D465" s="190" t="s">
        <v>397</v>
      </c>
      <c r="E465" s="190" t="s">
        <v>132</v>
      </c>
      <c r="F465" s="191">
        <v>32978</v>
      </c>
      <c r="G465" s="190" t="s">
        <v>223</v>
      </c>
      <c r="H465" s="190" t="s">
        <v>620</v>
      </c>
      <c r="I465" s="190" t="s">
        <v>257</v>
      </c>
      <c r="J465" s="190" t="s">
        <v>1215</v>
      </c>
      <c r="K465" s="190">
        <v>2014</v>
      </c>
      <c r="L465" s="190" t="s">
        <v>223</v>
      </c>
    </row>
    <row r="466" spans="1:12" ht="17.25" customHeight="1" x14ac:dyDescent="0.2">
      <c r="A466" s="190">
        <v>805271</v>
      </c>
      <c r="B466" s="190" t="s">
        <v>1391</v>
      </c>
      <c r="C466" s="190" t="s">
        <v>93</v>
      </c>
      <c r="D466" s="190" t="s">
        <v>327</v>
      </c>
      <c r="E466" s="190" t="s">
        <v>132</v>
      </c>
      <c r="F466" s="191">
        <v>34382</v>
      </c>
      <c r="G466" s="190" t="s">
        <v>744</v>
      </c>
      <c r="H466" s="190" t="s">
        <v>620</v>
      </c>
      <c r="I466" s="190" t="s">
        <v>257</v>
      </c>
      <c r="J466" s="190" t="s">
        <v>1215</v>
      </c>
      <c r="K466" s="190">
        <v>2014</v>
      </c>
      <c r="L466" s="190" t="s">
        <v>228</v>
      </c>
    </row>
    <row r="467" spans="1:12" ht="17.25" customHeight="1" x14ac:dyDescent="0.2">
      <c r="A467" s="190">
        <v>805273</v>
      </c>
      <c r="B467" s="190" t="s">
        <v>1392</v>
      </c>
      <c r="C467" s="190" t="s">
        <v>2088</v>
      </c>
      <c r="D467" s="190" t="s">
        <v>687</v>
      </c>
      <c r="E467" s="190" t="s">
        <v>131</v>
      </c>
      <c r="F467" s="191">
        <v>35796</v>
      </c>
      <c r="G467" s="190" t="s">
        <v>223</v>
      </c>
      <c r="H467" s="190" t="s">
        <v>620</v>
      </c>
      <c r="I467" s="190" t="s">
        <v>257</v>
      </c>
      <c r="J467" s="190" t="s">
        <v>1215</v>
      </c>
      <c r="K467" s="190">
        <v>2015</v>
      </c>
      <c r="L467" s="190" t="s">
        <v>223</v>
      </c>
    </row>
    <row r="468" spans="1:12" ht="17.25" customHeight="1" x14ac:dyDescent="0.2">
      <c r="A468" s="190">
        <v>805276</v>
      </c>
      <c r="B468" s="190" t="s">
        <v>1393</v>
      </c>
      <c r="C468" s="190" t="s">
        <v>2230</v>
      </c>
      <c r="D468" s="190" t="s">
        <v>365</v>
      </c>
      <c r="E468" s="190" t="s">
        <v>132</v>
      </c>
      <c r="F468" s="191">
        <v>35397</v>
      </c>
      <c r="G468" s="190" t="s">
        <v>2231</v>
      </c>
      <c r="H468" s="190" t="s">
        <v>620</v>
      </c>
      <c r="I468" s="190" t="s">
        <v>257</v>
      </c>
      <c r="J468" s="190" t="s">
        <v>1215</v>
      </c>
      <c r="K468" s="190">
        <v>2014</v>
      </c>
      <c r="L468" s="190" t="s">
        <v>228</v>
      </c>
    </row>
    <row r="469" spans="1:12" ht="17.25" customHeight="1" x14ac:dyDescent="0.2">
      <c r="A469" s="190">
        <v>805286</v>
      </c>
      <c r="B469" s="190" t="s">
        <v>1394</v>
      </c>
      <c r="C469" s="190" t="s">
        <v>2183</v>
      </c>
      <c r="D469" s="190" t="s">
        <v>290</v>
      </c>
      <c r="E469" s="190" t="s">
        <v>132</v>
      </c>
      <c r="F469" s="191">
        <v>34700</v>
      </c>
      <c r="G469" s="190" t="s">
        <v>223</v>
      </c>
      <c r="H469" s="190" t="s">
        <v>620</v>
      </c>
      <c r="I469" s="190" t="s">
        <v>257</v>
      </c>
    </row>
    <row r="470" spans="1:12" ht="17.25" customHeight="1" x14ac:dyDescent="0.2">
      <c r="A470" s="190">
        <v>805288</v>
      </c>
      <c r="B470" s="190" t="s">
        <v>1396</v>
      </c>
      <c r="C470" s="190" t="s">
        <v>85</v>
      </c>
      <c r="D470" s="190" t="s">
        <v>478</v>
      </c>
      <c r="E470" s="190" t="s">
        <v>132</v>
      </c>
      <c r="F470" s="191">
        <v>35435</v>
      </c>
      <c r="G470" s="190" t="s">
        <v>223</v>
      </c>
      <c r="H470" s="190" t="s">
        <v>620</v>
      </c>
      <c r="I470" s="190" t="s">
        <v>257</v>
      </c>
      <c r="J470" s="190" t="s">
        <v>1215</v>
      </c>
      <c r="K470" s="190">
        <v>2014</v>
      </c>
      <c r="L470" s="190" t="s">
        <v>223</v>
      </c>
    </row>
    <row r="471" spans="1:12" ht="17.25" customHeight="1" x14ac:dyDescent="0.2">
      <c r="A471" s="190">
        <v>805313</v>
      </c>
      <c r="B471" s="190" t="s">
        <v>1398</v>
      </c>
      <c r="C471" s="190" t="s">
        <v>195</v>
      </c>
      <c r="D471" s="190" t="s">
        <v>189</v>
      </c>
      <c r="E471" s="190" t="s">
        <v>132</v>
      </c>
      <c r="F471" s="191">
        <v>35642</v>
      </c>
      <c r="G471" s="190" t="s">
        <v>223</v>
      </c>
      <c r="H471" s="190" t="s">
        <v>620</v>
      </c>
      <c r="I471" s="190" t="s">
        <v>257</v>
      </c>
      <c r="J471" s="190" t="s">
        <v>641</v>
      </c>
      <c r="K471" s="190">
        <v>2015</v>
      </c>
      <c r="L471" s="190" t="s">
        <v>223</v>
      </c>
    </row>
    <row r="472" spans="1:12" ht="17.25" customHeight="1" x14ac:dyDescent="0.2">
      <c r="A472" s="190">
        <v>805318</v>
      </c>
      <c r="B472" s="190" t="s">
        <v>1399</v>
      </c>
      <c r="C472" s="190" t="s">
        <v>63</v>
      </c>
      <c r="D472" s="190" t="s">
        <v>1054</v>
      </c>
      <c r="E472" s="190" t="s">
        <v>132</v>
      </c>
      <c r="F472" s="191">
        <v>32516</v>
      </c>
      <c r="G472" s="190" t="s">
        <v>225</v>
      </c>
      <c r="H472" s="190" t="s">
        <v>620</v>
      </c>
      <c r="I472" s="190" t="s">
        <v>257</v>
      </c>
      <c r="J472" s="190" t="s">
        <v>1213</v>
      </c>
      <c r="K472" s="190">
        <v>2007</v>
      </c>
      <c r="L472" s="190" t="s">
        <v>225</v>
      </c>
    </row>
    <row r="473" spans="1:12" ht="17.25" customHeight="1" x14ac:dyDescent="0.2">
      <c r="A473" s="190">
        <v>805390</v>
      </c>
      <c r="B473" s="190" t="s">
        <v>1402</v>
      </c>
      <c r="C473" s="190" t="s">
        <v>92</v>
      </c>
      <c r="D473" s="190" t="s">
        <v>155</v>
      </c>
      <c r="E473" s="190" t="s">
        <v>132</v>
      </c>
      <c r="F473" s="191">
        <v>35265</v>
      </c>
      <c r="G473" s="190" t="s">
        <v>223</v>
      </c>
      <c r="H473" s="190" t="s">
        <v>620</v>
      </c>
      <c r="I473" s="190" t="s">
        <v>257</v>
      </c>
    </row>
    <row r="474" spans="1:12" ht="17.25" customHeight="1" x14ac:dyDescent="0.2">
      <c r="A474" s="190">
        <v>805391</v>
      </c>
      <c r="B474" s="190" t="s">
        <v>1403</v>
      </c>
      <c r="C474" s="190" t="s">
        <v>312</v>
      </c>
      <c r="D474" s="190" t="s">
        <v>469</v>
      </c>
      <c r="E474" s="190" t="s">
        <v>132</v>
      </c>
      <c r="F474" s="191">
        <v>34214</v>
      </c>
      <c r="G474" s="190" t="s">
        <v>223</v>
      </c>
      <c r="H474" s="190" t="s">
        <v>620</v>
      </c>
      <c r="I474" s="190" t="s">
        <v>257</v>
      </c>
      <c r="J474" s="190" t="s">
        <v>1215</v>
      </c>
      <c r="K474" s="190">
        <v>2008</v>
      </c>
      <c r="L474" s="190" t="s">
        <v>228</v>
      </c>
    </row>
    <row r="475" spans="1:12" ht="17.25" customHeight="1" x14ac:dyDescent="0.2">
      <c r="A475" s="190">
        <v>805419</v>
      </c>
      <c r="B475" s="190" t="s">
        <v>1404</v>
      </c>
      <c r="C475" s="190" t="s">
        <v>470</v>
      </c>
      <c r="D475" s="190" t="s">
        <v>300</v>
      </c>
      <c r="E475" s="190" t="s">
        <v>132</v>
      </c>
      <c r="F475" s="191">
        <v>35521</v>
      </c>
      <c r="G475" s="190" t="s">
        <v>223</v>
      </c>
      <c r="H475" s="190" t="s">
        <v>620</v>
      </c>
      <c r="I475" s="190" t="s">
        <v>257</v>
      </c>
      <c r="J475" s="190" t="s">
        <v>1215</v>
      </c>
      <c r="K475" s="190">
        <v>2014</v>
      </c>
      <c r="L475" s="190" t="s">
        <v>223</v>
      </c>
    </row>
    <row r="476" spans="1:12" ht="17.25" customHeight="1" x14ac:dyDescent="0.2">
      <c r="A476" s="190">
        <v>805440</v>
      </c>
      <c r="B476" s="190" t="s">
        <v>1406</v>
      </c>
      <c r="C476" s="190" t="s">
        <v>81</v>
      </c>
      <c r="D476" s="190" t="s">
        <v>204</v>
      </c>
      <c r="E476" s="190" t="s">
        <v>132</v>
      </c>
      <c r="F476" s="191">
        <v>34289</v>
      </c>
      <c r="G476" s="190" t="s">
        <v>223</v>
      </c>
      <c r="H476" s="190" t="s">
        <v>620</v>
      </c>
      <c r="I476" s="190" t="s">
        <v>257</v>
      </c>
      <c r="J476" s="190" t="s">
        <v>1215</v>
      </c>
      <c r="K476" s="190">
        <v>2010</v>
      </c>
      <c r="L476" s="190" t="s">
        <v>223</v>
      </c>
    </row>
    <row r="477" spans="1:12" ht="17.25" customHeight="1" x14ac:dyDescent="0.2">
      <c r="A477" s="190">
        <v>805447</v>
      </c>
      <c r="B477" s="190" t="s">
        <v>1407</v>
      </c>
      <c r="C477" s="190" t="s">
        <v>654</v>
      </c>
      <c r="D477" s="190" t="s">
        <v>508</v>
      </c>
      <c r="E477" s="190" t="s">
        <v>132</v>
      </c>
      <c r="F477" s="191">
        <v>30842</v>
      </c>
      <c r="G477" s="190" t="s">
        <v>223</v>
      </c>
      <c r="H477" s="190" t="s">
        <v>620</v>
      </c>
      <c r="I477" s="190" t="s">
        <v>257</v>
      </c>
      <c r="J477" s="190" t="s">
        <v>1213</v>
      </c>
      <c r="K477" s="190">
        <v>2002</v>
      </c>
      <c r="L477" s="190" t="s">
        <v>228</v>
      </c>
    </row>
    <row r="478" spans="1:12" ht="17.25" customHeight="1" x14ac:dyDescent="0.2">
      <c r="A478" s="190">
        <v>805506</v>
      </c>
      <c r="B478" s="190" t="s">
        <v>1408</v>
      </c>
      <c r="C478" s="190" t="s">
        <v>2085</v>
      </c>
      <c r="D478" s="190" t="s">
        <v>732</v>
      </c>
      <c r="E478" s="190" t="s">
        <v>132</v>
      </c>
      <c r="F478" s="191">
        <v>33332</v>
      </c>
      <c r="G478" s="190" t="s">
        <v>650</v>
      </c>
      <c r="H478" s="190" t="s">
        <v>620</v>
      </c>
      <c r="I478" s="190" t="s">
        <v>257</v>
      </c>
      <c r="J478" s="190" t="s">
        <v>641</v>
      </c>
      <c r="K478" s="190">
        <v>2015</v>
      </c>
      <c r="L478" s="190" t="s">
        <v>228</v>
      </c>
    </row>
    <row r="479" spans="1:12" ht="17.25" customHeight="1" x14ac:dyDescent="0.2">
      <c r="A479" s="190">
        <v>805516</v>
      </c>
      <c r="B479" s="190" t="s">
        <v>1409</v>
      </c>
      <c r="C479" s="190" t="s">
        <v>1049</v>
      </c>
      <c r="D479" s="190" t="s">
        <v>379</v>
      </c>
      <c r="E479" s="190" t="s">
        <v>131</v>
      </c>
      <c r="F479" s="191">
        <v>34700</v>
      </c>
      <c r="G479" s="190" t="s">
        <v>2105</v>
      </c>
      <c r="H479" s="190" t="s">
        <v>620</v>
      </c>
      <c r="I479" s="190" t="s">
        <v>257</v>
      </c>
      <c r="J479" s="190" t="s">
        <v>238</v>
      </c>
      <c r="K479" s="190">
        <v>2013</v>
      </c>
      <c r="L479" s="190" t="s">
        <v>236</v>
      </c>
    </row>
    <row r="480" spans="1:12" ht="17.25" customHeight="1" x14ac:dyDescent="0.2">
      <c r="A480" s="190">
        <v>805529</v>
      </c>
      <c r="B480" s="190" t="s">
        <v>1412</v>
      </c>
      <c r="C480" s="190" t="s">
        <v>286</v>
      </c>
      <c r="D480" s="190" t="s">
        <v>1064</v>
      </c>
      <c r="E480" s="190" t="s">
        <v>132</v>
      </c>
      <c r="F480" s="191">
        <v>26988</v>
      </c>
      <c r="G480" s="190" t="s">
        <v>2059</v>
      </c>
      <c r="H480" s="190" t="s">
        <v>620</v>
      </c>
      <c r="I480" s="190" t="s">
        <v>257</v>
      </c>
      <c r="J480" s="190" t="s">
        <v>1215</v>
      </c>
      <c r="K480" s="190">
        <v>2013</v>
      </c>
      <c r="L480" s="190" t="s">
        <v>228</v>
      </c>
    </row>
    <row r="481" spans="1:12" ht="17.25" customHeight="1" x14ac:dyDescent="0.2">
      <c r="A481" s="190">
        <v>805539</v>
      </c>
      <c r="B481" s="190" t="s">
        <v>703</v>
      </c>
      <c r="C481" s="190" t="s">
        <v>63</v>
      </c>
      <c r="D481" s="190" t="s">
        <v>433</v>
      </c>
      <c r="E481" s="190" t="s">
        <v>131</v>
      </c>
      <c r="F481" s="191">
        <v>35304</v>
      </c>
      <c r="G481" s="190" t="s">
        <v>223</v>
      </c>
      <c r="H481" s="190" t="s">
        <v>620</v>
      </c>
      <c r="I481" s="190" t="s">
        <v>257</v>
      </c>
      <c r="J481" s="190" t="s">
        <v>1214</v>
      </c>
      <c r="K481" s="190">
        <v>2014</v>
      </c>
      <c r="L481" s="190" t="s">
        <v>223</v>
      </c>
    </row>
    <row r="482" spans="1:12" ht="17.25" customHeight="1" x14ac:dyDescent="0.2">
      <c r="A482" s="190">
        <v>805607</v>
      </c>
      <c r="B482" s="190" t="s">
        <v>1416</v>
      </c>
      <c r="C482" s="190" t="s">
        <v>63</v>
      </c>
      <c r="D482" s="190" t="s">
        <v>2114</v>
      </c>
      <c r="E482" s="190" t="s">
        <v>131</v>
      </c>
      <c r="F482" s="191">
        <v>35154</v>
      </c>
      <c r="G482" s="190" t="s">
        <v>623</v>
      </c>
      <c r="H482" s="190" t="s">
        <v>620</v>
      </c>
      <c r="I482" s="190" t="s">
        <v>257</v>
      </c>
      <c r="J482" s="190" t="s">
        <v>1215</v>
      </c>
      <c r="K482" s="190">
        <v>2014</v>
      </c>
      <c r="L482" s="190" t="s">
        <v>223</v>
      </c>
    </row>
    <row r="483" spans="1:12" ht="17.25" customHeight="1" x14ac:dyDescent="0.2">
      <c r="A483" s="190">
        <v>805649</v>
      </c>
      <c r="B483" s="190" t="s">
        <v>1419</v>
      </c>
      <c r="C483" s="190" t="s">
        <v>298</v>
      </c>
      <c r="D483" s="190" t="s">
        <v>520</v>
      </c>
      <c r="E483" s="190" t="s">
        <v>131</v>
      </c>
      <c r="F483" s="191">
        <v>31520</v>
      </c>
      <c r="G483" s="190" t="s">
        <v>223</v>
      </c>
      <c r="H483" s="190" t="s">
        <v>621</v>
      </c>
      <c r="I483" s="190" t="s">
        <v>257</v>
      </c>
      <c r="J483" s="190" t="s">
        <v>1215</v>
      </c>
      <c r="K483" s="190">
        <v>2004</v>
      </c>
      <c r="L483" s="190" t="s">
        <v>223</v>
      </c>
    </row>
    <row r="484" spans="1:12" ht="17.25" customHeight="1" x14ac:dyDescent="0.2">
      <c r="A484" s="190">
        <v>805694</v>
      </c>
      <c r="B484" s="190" t="s">
        <v>1423</v>
      </c>
      <c r="C484" s="190" t="s">
        <v>304</v>
      </c>
      <c r="D484" s="190" t="s">
        <v>181</v>
      </c>
      <c r="E484" s="190" t="s">
        <v>131</v>
      </c>
      <c r="F484" s="191">
        <v>32652</v>
      </c>
      <c r="G484" s="190" t="s">
        <v>223</v>
      </c>
      <c r="H484" s="190" t="s">
        <v>620</v>
      </c>
      <c r="I484" s="190" t="s">
        <v>257</v>
      </c>
      <c r="J484" s="190" t="s">
        <v>1215</v>
      </c>
      <c r="K484" s="190">
        <v>2007</v>
      </c>
      <c r="L484" s="190" t="s">
        <v>223</v>
      </c>
    </row>
    <row r="485" spans="1:12" ht="17.25" customHeight="1" x14ac:dyDescent="0.2">
      <c r="A485" s="190">
        <v>805747</v>
      </c>
      <c r="B485" s="190" t="s">
        <v>1427</v>
      </c>
      <c r="C485" s="190" t="s">
        <v>80</v>
      </c>
      <c r="D485" s="190" t="s">
        <v>187</v>
      </c>
      <c r="E485" s="190" t="s">
        <v>131</v>
      </c>
      <c r="F485" s="191">
        <v>35094</v>
      </c>
      <c r="G485" s="190" t="s">
        <v>223</v>
      </c>
      <c r="H485" s="190" t="s">
        <v>620</v>
      </c>
      <c r="I485" s="190" t="s">
        <v>257</v>
      </c>
      <c r="J485" s="190" t="s">
        <v>1213</v>
      </c>
      <c r="K485" s="190">
        <v>2014</v>
      </c>
      <c r="L485" s="190" t="s">
        <v>223</v>
      </c>
    </row>
    <row r="486" spans="1:12" ht="17.25" customHeight="1" x14ac:dyDescent="0.2">
      <c r="A486" s="190">
        <v>805750</v>
      </c>
      <c r="B486" s="190" t="s">
        <v>1428</v>
      </c>
      <c r="C486" s="190" t="s">
        <v>488</v>
      </c>
      <c r="D486" s="190" t="s">
        <v>295</v>
      </c>
      <c r="E486" s="190" t="s">
        <v>131</v>
      </c>
      <c r="F486" s="191">
        <v>35635</v>
      </c>
      <c r="G486" s="190" t="s">
        <v>647</v>
      </c>
      <c r="H486" s="190" t="s">
        <v>620</v>
      </c>
      <c r="I486" s="190" t="s">
        <v>257</v>
      </c>
      <c r="J486" s="190" t="s">
        <v>238</v>
      </c>
      <c r="K486" s="190">
        <v>2015</v>
      </c>
      <c r="L486" s="190" t="s">
        <v>228</v>
      </c>
    </row>
    <row r="487" spans="1:12" ht="17.25" customHeight="1" x14ac:dyDescent="0.2">
      <c r="A487" s="190">
        <v>805786</v>
      </c>
      <c r="B487" s="190" t="s">
        <v>1430</v>
      </c>
      <c r="C487" s="190" t="s">
        <v>98</v>
      </c>
      <c r="D487" s="190" t="s">
        <v>2094</v>
      </c>
      <c r="E487" s="190" t="s">
        <v>132</v>
      </c>
      <c r="F487" s="191">
        <v>34700</v>
      </c>
      <c r="G487" s="190" t="s">
        <v>223</v>
      </c>
      <c r="H487" s="190" t="s">
        <v>621</v>
      </c>
      <c r="I487" s="190" t="s">
        <v>257</v>
      </c>
      <c r="J487" s="190" t="s">
        <v>1215</v>
      </c>
      <c r="K487" s="190">
        <v>2011</v>
      </c>
      <c r="L487" s="190" t="s">
        <v>223</v>
      </c>
    </row>
    <row r="488" spans="1:12" ht="17.25" customHeight="1" x14ac:dyDescent="0.2">
      <c r="A488" s="190">
        <v>805792</v>
      </c>
      <c r="B488" s="190" t="s">
        <v>1431</v>
      </c>
      <c r="C488" s="190" t="s">
        <v>425</v>
      </c>
      <c r="D488" s="190" t="s">
        <v>424</v>
      </c>
      <c r="E488" s="190" t="s">
        <v>131</v>
      </c>
      <c r="F488" s="191">
        <v>35431</v>
      </c>
      <c r="G488" s="190" t="s">
        <v>223</v>
      </c>
      <c r="H488" s="190" t="s">
        <v>620</v>
      </c>
      <c r="I488" s="190" t="s">
        <v>257</v>
      </c>
      <c r="J488" s="190" t="s">
        <v>1214</v>
      </c>
      <c r="K488" s="190">
        <v>2014</v>
      </c>
      <c r="L488" s="190" t="s">
        <v>223</v>
      </c>
    </row>
    <row r="489" spans="1:12" ht="17.25" customHeight="1" x14ac:dyDescent="0.2">
      <c r="A489" s="190">
        <v>805797</v>
      </c>
      <c r="B489" s="190" t="s">
        <v>821</v>
      </c>
      <c r="C489" s="190" t="s">
        <v>84</v>
      </c>
      <c r="D489" s="190" t="s">
        <v>2045</v>
      </c>
      <c r="E489" s="190" t="s">
        <v>132</v>
      </c>
      <c r="F489" s="191">
        <v>28192</v>
      </c>
      <c r="G489" s="190" t="s">
        <v>627</v>
      </c>
      <c r="H489" s="190" t="s">
        <v>620</v>
      </c>
      <c r="I489" s="190" t="s">
        <v>257</v>
      </c>
      <c r="J489" s="190" t="s">
        <v>1213</v>
      </c>
      <c r="K489" s="190">
        <v>1999</v>
      </c>
      <c r="L489" s="190" t="s">
        <v>226</v>
      </c>
    </row>
    <row r="490" spans="1:12" ht="17.25" customHeight="1" x14ac:dyDescent="0.2">
      <c r="A490" s="190">
        <v>805851</v>
      </c>
      <c r="B490" s="190" t="s">
        <v>1433</v>
      </c>
      <c r="C490" s="190" t="s">
        <v>578</v>
      </c>
      <c r="D490" s="190" t="s">
        <v>285</v>
      </c>
      <c r="E490" s="190" t="s">
        <v>132</v>
      </c>
      <c r="F490" s="191">
        <v>35431</v>
      </c>
      <c r="G490" s="190" t="s">
        <v>223</v>
      </c>
      <c r="H490" s="190" t="s">
        <v>620</v>
      </c>
      <c r="I490" s="190" t="s">
        <v>257</v>
      </c>
      <c r="J490" s="190" t="s">
        <v>641</v>
      </c>
      <c r="K490" s="190">
        <v>2015</v>
      </c>
      <c r="L490" s="190" t="s">
        <v>228</v>
      </c>
    </row>
    <row r="491" spans="1:12" ht="17.25" customHeight="1" x14ac:dyDescent="0.2">
      <c r="A491" s="190">
        <v>805860</v>
      </c>
      <c r="B491" s="190" t="s">
        <v>1434</v>
      </c>
      <c r="C491" s="190" t="s">
        <v>2157</v>
      </c>
      <c r="D491" s="190" t="s">
        <v>2158</v>
      </c>
      <c r="E491" s="190" t="s">
        <v>132</v>
      </c>
      <c r="F491" s="191">
        <v>36039</v>
      </c>
      <c r="G491" s="190" t="s">
        <v>2081</v>
      </c>
      <c r="H491" s="190" t="s">
        <v>620</v>
      </c>
      <c r="I491" s="190" t="s">
        <v>257</v>
      </c>
      <c r="J491" s="190" t="s">
        <v>641</v>
      </c>
      <c r="K491" s="190">
        <v>2015</v>
      </c>
      <c r="L491" s="190" t="s">
        <v>223</v>
      </c>
    </row>
    <row r="492" spans="1:12" ht="17.25" customHeight="1" x14ac:dyDescent="0.2">
      <c r="A492" s="190">
        <v>805932</v>
      </c>
      <c r="B492" s="190" t="s">
        <v>556</v>
      </c>
      <c r="C492" s="190" t="s">
        <v>696</v>
      </c>
      <c r="D492" s="190" t="s">
        <v>430</v>
      </c>
      <c r="E492" s="190" t="s">
        <v>131</v>
      </c>
      <c r="F492" s="191">
        <v>28149</v>
      </c>
      <c r="G492" s="190" t="s">
        <v>223</v>
      </c>
      <c r="H492" s="190" t="s">
        <v>621</v>
      </c>
      <c r="I492" s="190" t="s">
        <v>257</v>
      </c>
      <c r="J492" s="190" t="s">
        <v>1215</v>
      </c>
      <c r="K492" s="190">
        <v>2004</v>
      </c>
      <c r="L492" s="190" t="s">
        <v>223</v>
      </c>
    </row>
    <row r="493" spans="1:12" ht="17.25" customHeight="1" x14ac:dyDescent="0.2">
      <c r="A493" s="190">
        <v>806008</v>
      </c>
      <c r="B493" s="190" t="s">
        <v>1440</v>
      </c>
      <c r="C493" s="190" t="s">
        <v>694</v>
      </c>
      <c r="D493" s="190" t="s">
        <v>328</v>
      </c>
      <c r="E493" s="190" t="s">
        <v>131</v>
      </c>
      <c r="F493" s="191">
        <v>35292</v>
      </c>
      <c r="G493" s="190" t="s">
        <v>223</v>
      </c>
      <c r="H493" s="190" t="s">
        <v>620</v>
      </c>
      <c r="I493" s="190" t="s">
        <v>257</v>
      </c>
      <c r="J493" s="190" t="s">
        <v>1214</v>
      </c>
      <c r="K493" s="190">
        <v>2015</v>
      </c>
      <c r="L493" s="190" t="s">
        <v>223</v>
      </c>
    </row>
    <row r="494" spans="1:12" ht="17.25" customHeight="1" x14ac:dyDescent="0.2">
      <c r="A494" s="190">
        <v>806060</v>
      </c>
      <c r="B494" s="190" t="s">
        <v>1442</v>
      </c>
      <c r="C494" s="190" t="s">
        <v>102</v>
      </c>
      <c r="D494" s="190" t="s">
        <v>162</v>
      </c>
      <c r="E494" s="190" t="s">
        <v>131</v>
      </c>
      <c r="F494" s="191">
        <v>35666</v>
      </c>
      <c r="G494" s="190" t="s">
        <v>223</v>
      </c>
      <c r="H494" s="190" t="s">
        <v>620</v>
      </c>
      <c r="I494" s="190" t="s">
        <v>257</v>
      </c>
      <c r="J494" s="190" t="s">
        <v>1215</v>
      </c>
      <c r="K494" s="190">
        <v>2014</v>
      </c>
      <c r="L494" s="190" t="s">
        <v>223</v>
      </c>
    </row>
    <row r="495" spans="1:12" ht="17.25" customHeight="1" x14ac:dyDescent="0.2">
      <c r="A495" s="190">
        <v>806114</v>
      </c>
      <c r="B495" s="190" t="s">
        <v>1444</v>
      </c>
      <c r="C495" s="190" t="s">
        <v>307</v>
      </c>
      <c r="D495" s="190" t="s">
        <v>497</v>
      </c>
      <c r="E495" s="190" t="s">
        <v>131</v>
      </c>
      <c r="F495" s="191">
        <v>34518</v>
      </c>
      <c r="G495" s="190" t="s">
        <v>223</v>
      </c>
      <c r="H495" s="190" t="s">
        <v>620</v>
      </c>
      <c r="I495" s="190" t="s">
        <v>257</v>
      </c>
      <c r="J495" s="190" t="s">
        <v>1215</v>
      </c>
      <c r="K495" s="190">
        <v>2012</v>
      </c>
      <c r="L495" s="190" t="s">
        <v>223</v>
      </c>
    </row>
    <row r="496" spans="1:12" ht="17.25" customHeight="1" x14ac:dyDescent="0.2">
      <c r="A496" s="190">
        <v>806116</v>
      </c>
      <c r="B496" s="190" t="s">
        <v>1445</v>
      </c>
      <c r="C496" s="190" t="s">
        <v>1228</v>
      </c>
      <c r="D496" s="190" t="s">
        <v>125</v>
      </c>
      <c r="E496" s="190" t="s">
        <v>131</v>
      </c>
      <c r="F496" s="191">
        <v>34700</v>
      </c>
      <c r="G496" s="190" t="s">
        <v>672</v>
      </c>
      <c r="H496" s="190" t="s">
        <v>620</v>
      </c>
      <c r="I496" s="190" t="s">
        <v>257</v>
      </c>
      <c r="J496" s="190" t="s">
        <v>1214</v>
      </c>
      <c r="K496" s="190">
        <v>2012</v>
      </c>
      <c r="L496" s="190" t="s">
        <v>234</v>
      </c>
    </row>
    <row r="497" spans="1:12" ht="17.25" customHeight="1" x14ac:dyDescent="0.2">
      <c r="A497" s="190">
        <v>806181</v>
      </c>
      <c r="B497" s="190" t="s">
        <v>1448</v>
      </c>
      <c r="C497" s="190" t="s">
        <v>2199</v>
      </c>
      <c r="D497" s="190" t="s">
        <v>2115</v>
      </c>
      <c r="E497" s="190" t="s">
        <v>132</v>
      </c>
      <c r="F497" s="191">
        <v>33604</v>
      </c>
      <c r="G497" s="190" t="s">
        <v>223</v>
      </c>
      <c r="H497" s="190" t="s">
        <v>620</v>
      </c>
      <c r="I497" s="190" t="s">
        <v>257</v>
      </c>
      <c r="J497" s="190" t="s">
        <v>1215</v>
      </c>
      <c r="K497" s="190">
        <v>2015</v>
      </c>
      <c r="L497" s="190" t="s">
        <v>223</v>
      </c>
    </row>
    <row r="498" spans="1:12" ht="17.25" customHeight="1" x14ac:dyDescent="0.2">
      <c r="A498" s="190">
        <v>806197</v>
      </c>
      <c r="B498" s="190" t="s">
        <v>1450</v>
      </c>
      <c r="C498" s="190" t="s">
        <v>80</v>
      </c>
      <c r="D498" s="190" t="s">
        <v>2003</v>
      </c>
      <c r="E498" s="190" t="s">
        <v>131</v>
      </c>
      <c r="F498" s="191">
        <v>31426</v>
      </c>
      <c r="G498" s="190" t="s">
        <v>2004</v>
      </c>
      <c r="H498" s="190" t="s">
        <v>620</v>
      </c>
      <c r="I498" s="190" t="s">
        <v>257</v>
      </c>
      <c r="J498" s="190" t="s">
        <v>1213</v>
      </c>
      <c r="K498" s="190">
        <v>2002</v>
      </c>
      <c r="L498" s="190" t="s">
        <v>223</v>
      </c>
    </row>
    <row r="499" spans="1:12" ht="17.25" customHeight="1" x14ac:dyDescent="0.2">
      <c r="A499" s="190">
        <v>806212</v>
      </c>
      <c r="B499" s="190" t="s">
        <v>1451</v>
      </c>
      <c r="C499" s="190" t="s">
        <v>69</v>
      </c>
      <c r="D499" s="190" t="s">
        <v>287</v>
      </c>
      <c r="E499" s="190" t="s">
        <v>131</v>
      </c>
      <c r="F499" s="191">
        <v>34992</v>
      </c>
      <c r="G499" s="190" t="s">
        <v>691</v>
      </c>
      <c r="H499" s="190" t="s">
        <v>620</v>
      </c>
      <c r="I499" s="190" t="s">
        <v>257</v>
      </c>
      <c r="J499" s="190" t="s">
        <v>238</v>
      </c>
      <c r="K499" s="190">
        <v>2013</v>
      </c>
      <c r="L499" s="190" t="s">
        <v>228</v>
      </c>
    </row>
    <row r="500" spans="1:12" ht="17.25" customHeight="1" x14ac:dyDescent="0.2">
      <c r="A500" s="190">
        <v>806217</v>
      </c>
      <c r="B500" s="190" t="s">
        <v>1452</v>
      </c>
      <c r="C500" s="190" t="s">
        <v>74</v>
      </c>
      <c r="D500" s="190" t="s">
        <v>179</v>
      </c>
      <c r="E500" s="190" t="s">
        <v>132</v>
      </c>
      <c r="F500" s="191">
        <v>32509</v>
      </c>
      <c r="G500" s="190" t="s">
        <v>223</v>
      </c>
      <c r="H500" s="190" t="s">
        <v>620</v>
      </c>
      <c r="I500" s="190" t="s">
        <v>257</v>
      </c>
      <c r="J500" s="190" t="s">
        <v>238</v>
      </c>
      <c r="K500" s="190">
        <v>2006</v>
      </c>
      <c r="L500" s="190" t="s">
        <v>223</v>
      </c>
    </row>
    <row r="501" spans="1:12" ht="17.25" customHeight="1" x14ac:dyDescent="0.2">
      <c r="A501" s="190">
        <v>806218</v>
      </c>
      <c r="B501" s="190" t="s">
        <v>1453</v>
      </c>
      <c r="C501" s="190" t="s">
        <v>75</v>
      </c>
      <c r="D501" s="190" t="s">
        <v>203</v>
      </c>
      <c r="E501" s="190" t="s">
        <v>132</v>
      </c>
      <c r="F501" s="191">
        <v>30695</v>
      </c>
      <c r="G501" s="190" t="s">
        <v>223</v>
      </c>
      <c r="H501" s="190" t="s">
        <v>620</v>
      </c>
      <c r="I501" s="190" t="s">
        <v>257</v>
      </c>
    </row>
    <row r="502" spans="1:12" ht="17.25" customHeight="1" x14ac:dyDescent="0.2">
      <c r="A502" s="190">
        <v>806226</v>
      </c>
      <c r="B502" s="190" t="s">
        <v>1455</v>
      </c>
      <c r="C502" s="190" t="s">
        <v>63</v>
      </c>
      <c r="D502" s="190" t="s">
        <v>184</v>
      </c>
      <c r="E502" s="190" t="s">
        <v>132</v>
      </c>
      <c r="F502" s="191">
        <v>29478</v>
      </c>
      <c r="G502" s="190" t="s">
        <v>223</v>
      </c>
      <c r="H502" s="190" t="s">
        <v>620</v>
      </c>
      <c r="I502" s="190" t="s">
        <v>257</v>
      </c>
      <c r="J502" s="190" t="s">
        <v>238</v>
      </c>
      <c r="K502" s="190">
        <v>1999</v>
      </c>
      <c r="L502" s="190" t="s">
        <v>223</v>
      </c>
    </row>
    <row r="503" spans="1:12" ht="17.25" customHeight="1" x14ac:dyDescent="0.2">
      <c r="A503" s="190">
        <v>806249</v>
      </c>
      <c r="B503" s="190" t="s">
        <v>1457</v>
      </c>
      <c r="C503" s="190" t="s">
        <v>252</v>
      </c>
      <c r="D503" s="190" t="s">
        <v>150</v>
      </c>
      <c r="E503" s="190" t="s">
        <v>132</v>
      </c>
      <c r="F503" s="191">
        <v>35435</v>
      </c>
      <c r="G503" s="190" t="s">
        <v>223</v>
      </c>
      <c r="H503" s="190" t="s">
        <v>620</v>
      </c>
      <c r="I503" s="190" t="s">
        <v>257</v>
      </c>
      <c r="J503" s="190" t="s">
        <v>1215</v>
      </c>
      <c r="K503" s="190">
        <v>2015</v>
      </c>
      <c r="L503" s="190" t="s">
        <v>223</v>
      </c>
    </row>
    <row r="504" spans="1:12" ht="17.25" customHeight="1" x14ac:dyDescent="0.2">
      <c r="A504" s="190">
        <v>806259</v>
      </c>
      <c r="B504" s="190" t="s">
        <v>1461</v>
      </c>
      <c r="C504" s="190" t="s">
        <v>97</v>
      </c>
      <c r="D504" s="190" t="s">
        <v>357</v>
      </c>
      <c r="E504" s="190" t="s">
        <v>132</v>
      </c>
      <c r="F504" s="191">
        <v>34265</v>
      </c>
      <c r="G504" s="190" t="s">
        <v>647</v>
      </c>
      <c r="H504" s="190" t="s">
        <v>620</v>
      </c>
      <c r="I504" s="190" t="s">
        <v>257</v>
      </c>
      <c r="J504" s="190" t="s">
        <v>238</v>
      </c>
      <c r="K504" s="190">
        <v>2011</v>
      </c>
      <c r="L504" s="190" t="s">
        <v>228</v>
      </c>
    </row>
    <row r="505" spans="1:12" ht="17.25" customHeight="1" x14ac:dyDescent="0.2">
      <c r="A505" s="190">
        <v>806260</v>
      </c>
      <c r="B505" s="190" t="s">
        <v>1462</v>
      </c>
      <c r="C505" s="190" t="s">
        <v>2178</v>
      </c>
      <c r="D505" s="190" t="s">
        <v>2115</v>
      </c>
      <c r="E505" s="190" t="s">
        <v>132</v>
      </c>
      <c r="F505" s="191">
        <v>33604</v>
      </c>
      <c r="G505" s="190" t="s">
        <v>223</v>
      </c>
      <c r="H505" s="190" t="s">
        <v>620</v>
      </c>
      <c r="I505" s="190" t="s">
        <v>257</v>
      </c>
      <c r="J505" s="190" t="s">
        <v>1213</v>
      </c>
      <c r="K505" s="190">
        <v>2010</v>
      </c>
      <c r="L505" s="190" t="s">
        <v>223</v>
      </c>
    </row>
    <row r="506" spans="1:12" ht="17.25" customHeight="1" x14ac:dyDescent="0.2">
      <c r="A506" s="190">
        <v>806267</v>
      </c>
      <c r="B506" s="190" t="s">
        <v>1463</v>
      </c>
      <c r="C506" s="190" t="s">
        <v>315</v>
      </c>
      <c r="D506" s="190" t="s">
        <v>1149</v>
      </c>
      <c r="E506" s="190" t="s">
        <v>131</v>
      </c>
      <c r="F506" s="191">
        <v>34335</v>
      </c>
      <c r="G506" s="190" t="s">
        <v>223</v>
      </c>
      <c r="H506" s="190" t="s">
        <v>620</v>
      </c>
      <c r="I506" s="190" t="s">
        <v>257</v>
      </c>
      <c r="J506" s="190" t="s">
        <v>1215</v>
      </c>
      <c r="K506" s="190">
        <v>2012</v>
      </c>
      <c r="L506" s="190" t="s">
        <v>223</v>
      </c>
    </row>
    <row r="507" spans="1:12" ht="17.25" customHeight="1" x14ac:dyDescent="0.2">
      <c r="A507" s="190">
        <v>806324</v>
      </c>
      <c r="B507" s="190" t="s">
        <v>1468</v>
      </c>
      <c r="C507" s="190" t="s">
        <v>1183</v>
      </c>
      <c r="D507" s="190" t="s">
        <v>657</v>
      </c>
      <c r="E507" s="190" t="s">
        <v>132</v>
      </c>
      <c r="F507" s="191">
        <v>33862</v>
      </c>
      <c r="G507" s="190" t="s">
        <v>223</v>
      </c>
      <c r="H507" s="190" t="s">
        <v>620</v>
      </c>
      <c r="I507" s="190" t="s">
        <v>257</v>
      </c>
      <c r="J507" s="190" t="s">
        <v>1215</v>
      </c>
      <c r="K507" s="190">
        <v>2010</v>
      </c>
      <c r="L507" s="190" t="s">
        <v>223</v>
      </c>
    </row>
    <row r="508" spans="1:12" ht="17.25" customHeight="1" x14ac:dyDescent="0.2">
      <c r="A508" s="190">
        <v>806339</v>
      </c>
      <c r="B508" s="190" t="s">
        <v>1469</v>
      </c>
      <c r="C508" s="190" t="s">
        <v>67</v>
      </c>
      <c r="D508" s="190" t="s">
        <v>2036</v>
      </c>
      <c r="E508" s="190" t="s">
        <v>132</v>
      </c>
      <c r="F508" s="191">
        <v>32731</v>
      </c>
      <c r="G508" s="190" t="s">
        <v>2037</v>
      </c>
      <c r="H508" s="190" t="s">
        <v>620</v>
      </c>
      <c r="I508" s="190" t="s">
        <v>257</v>
      </c>
      <c r="J508" s="190" t="s">
        <v>1215</v>
      </c>
      <c r="K508" s="190">
        <v>2008</v>
      </c>
      <c r="L508" s="190" t="s">
        <v>228</v>
      </c>
    </row>
    <row r="509" spans="1:12" ht="17.25" customHeight="1" x14ac:dyDescent="0.2">
      <c r="A509" s="190">
        <v>806358</v>
      </c>
      <c r="B509" s="190" t="s">
        <v>1471</v>
      </c>
      <c r="C509" s="190" t="s">
        <v>1043</v>
      </c>
      <c r="D509" s="190" t="s">
        <v>2076</v>
      </c>
      <c r="E509" s="190" t="s">
        <v>132</v>
      </c>
      <c r="F509" s="191">
        <v>34531</v>
      </c>
      <c r="G509" s="190" t="s">
        <v>223</v>
      </c>
      <c r="H509" s="190" t="s">
        <v>620</v>
      </c>
      <c r="I509" s="190" t="s">
        <v>257</v>
      </c>
      <c r="J509" s="190" t="s">
        <v>1215</v>
      </c>
      <c r="K509" s="190">
        <v>2014</v>
      </c>
      <c r="L509" s="190" t="s">
        <v>223</v>
      </c>
    </row>
    <row r="510" spans="1:12" ht="17.25" customHeight="1" x14ac:dyDescent="0.2">
      <c r="A510" s="190">
        <v>806363</v>
      </c>
      <c r="B510" s="190" t="s">
        <v>1472</v>
      </c>
      <c r="C510" s="190" t="s">
        <v>75</v>
      </c>
      <c r="D510" s="190" t="s">
        <v>189</v>
      </c>
      <c r="E510" s="190" t="s">
        <v>132</v>
      </c>
      <c r="F510" s="191">
        <v>34883</v>
      </c>
      <c r="G510" s="190" t="s">
        <v>738</v>
      </c>
      <c r="H510" s="190" t="s">
        <v>620</v>
      </c>
      <c r="I510" s="190" t="s">
        <v>257</v>
      </c>
      <c r="J510" s="190" t="s">
        <v>238</v>
      </c>
      <c r="K510" s="190">
        <v>2013</v>
      </c>
      <c r="L510" s="190" t="s">
        <v>223</v>
      </c>
    </row>
    <row r="511" spans="1:12" ht="17.25" customHeight="1" x14ac:dyDescent="0.2">
      <c r="A511" s="190">
        <v>806365</v>
      </c>
      <c r="B511" s="190" t="s">
        <v>1473</v>
      </c>
      <c r="C511" s="190" t="s">
        <v>1210</v>
      </c>
      <c r="D511" s="190" t="s">
        <v>2040</v>
      </c>
      <c r="E511" s="190" t="s">
        <v>132</v>
      </c>
      <c r="F511" s="191">
        <v>34850</v>
      </c>
      <c r="G511" s="190" t="s">
        <v>233</v>
      </c>
      <c r="H511" s="190" t="s">
        <v>620</v>
      </c>
      <c r="I511" s="190" t="s">
        <v>257</v>
      </c>
      <c r="J511" s="190" t="s">
        <v>238</v>
      </c>
      <c r="K511" s="190">
        <v>2013</v>
      </c>
      <c r="L511" s="190" t="s">
        <v>233</v>
      </c>
    </row>
    <row r="512" spans="1:12" ht="17.25" customHeight="1" x14ac:dyDescent="0.2">
      <c r="A512" s="190">
        <v>806386</v>
      </c>
      <c r="B512" s="190" t="s">
        <v>1477</v>
      </c>
      <c r="C512" s="190" t="s">
        <v>423</v>
      </c>
      <c r="D512" s="190" t="s">
        <v>417</v>
      </c>
      <c r="E512" s="190" t="s">
        <v>132</v>
      </c>
      <c r="F512" s="191">
        <v>30791</v>
      </c>
      <c r="G512" s="190" t="s">
        <v>223</v>
      </c>
      <c r="H512" s="190" t="s">
        <v>620</v>
      </c>
      <c r="I512" s="190" t="s">
        <v>257</v>
      </c>
      <c r="J512" s="190" t="s">
        <v>238</v>
      </c>
      <c r="K512" s="190">
        <v>2003</v>
      </c>
      <c r="L512" s="190" t="s">
        <v>223</v>
      </c>
    </row>
    <row r="513" spans="1:12" ht="17.25" customHeight="1" x14ac:dyDescent="0.2">
      <c r="A513" s="190">
        <v>806388</v>
      </c>
      <c r="B513" s="190" t="s">
        <v>1478</v>
      </c>
      <c r="C513" s="190" t="s">
        <v>370</v>
      </c>
      <c r="D513" s="190" t="s">
        <v>782</v>
      </c>
      <c r="E513" s="190" t="s">
        <v>132</v>
      </c>
      <c r="F513" s="191">
        <v>32064</v>
      </c>
      <c r="G513" s="190" t="s">
        <v>685</v>
      </c>
      <c r="H513" s="190" t="s">
        <v>620</v>
      </c>
      <c r="I513" s="190" t="s">
        <v>257</v>
      </c>
      <c r="J513" s="190" t="s">
        <v>1215</v>
      </c>
      <c r="K513" s="190">
        <v>2004</v>
      </c>
      <c r="L513" s="190" t="s">
        <v>228</v>
      </c>
    </row>
    <row r="514" spans="1:12" ht="17.25" customHeight="1" x14ac:dyDescent="0.2">
      <c r="A514" s="190">
        <v>806418</v>
      </c>
      <c r="B514" s="190" t="s">
        <v>1480</v>
      </c>
      <c r="C514" s="190" t="s">
        <v>833</v>
      </c>
      <c r="D514" s="190" t="s">
        <v>2014</v>
      </c>
      <c r="E514" s="190" t="s">
        <v>132</v>
      </c>
      <c r="F514" s="191">
        <v>33659</v>
      </c>
      <c r="G514" s="190" t="s">
        <v>623</v>
      </c>
      <c r="H514" s="190" t="s">
        <v>620</v>
      </c>
      <c r="I514" s="190" t="s">
        <v>257</v>
      </c>
      <c r="J514" s="190" t="s">
        <v>238</v>
      </c>
      <c r="K514" s="190">
        <v>2011</v>
      </c>
      <c r="L514" s="190" t="s">
        <v>223</v>
      </c>
    </row>
    <row r="515" spans="1:12" ht="17.25" customHeight="1" x14ac:dyDescent="0.2">
      <c r="A515" s="190">
        <v>806421</v>
      </c>
      <c r="B515" s="190" t="s">
        <v>1481</v>
      </c>
      <c r="C515" s="190" t="s">
        <v>1063</v>
      </c>
      <c r="D515" s="190" t="s">
        <v>422</v>
      </c>
      <c r="E515" s="190" t="s">
        <v>131</v>
      </c>
      <c r="F515" s="191">
        <v>35496</v>
      </c>
      <c r="G515" s="190" t="s">
        <v>223</v>
      </c>
      <c r="H515" s="190" t="s">
        <v>620</v>
      </c>
      <c r="I515" s="190" t="s">
        <v>257</v>
      </c>
      <c r="J515" s="190" t="s">
        <v>1215</v>
      </c>
      <c r="K515" s="190">
        <v>2015</v>
      </c>
      <c r="L515" s="190" t="s">
        <v>223</v>
      </c>
    </row>
    <row r="516" spans="1:12" ht="17.25" customHeight="1" x14ac:dyDescent="0.2">
      <c r="A516" s="190">
        <v>806461</v>
      </c>
      <c r="B516" s="190" t="s">
        <v>1484</v>
      </c>
      <c r="C516" s="190" t="s">
        <v>1110</v>
      </c>
      <c r="D516" s="190" t="s">
        <v>436</v>
      </c>
      <c r="E516" s="190" t="s">
        <v>132</v>
      </c>
      <c r="F516" s="191">
        <v>34705</v>
      </c>
      <c r="G516" s="190" t="s">
        <v>223</v>
      </c>
      <c r="H516" s="190" t="s">
        <v>620</v>
      </c>
      <c r="I516" s="190" t="s">
        <v>257</v>
      </c>
      <c r="J516" s="190" t="s">
        <v>238</v>
      </c>
      <c r="K516" s="190">
        <v>2012</v>
      </c>
      <c r="L516" s="190" t="s">
        <v>228</v>
      </c>
    </row>
    <row r="517" spans="1:12" ht="17.25" customHeight="1" x14ac:dyDescent="0.2">
      <c r="A517" s="190">
        <v>806491</v>
      </c>
      <c r="B517" s="190" t="s">
        <v>1488</v>
      </c>
      <c r="C517" s="190" t="s">
        <v>61</v>
      </c>
      <c r="D517" s="190" t="s">
        <v>158</v>
      </c>
      <c r="E517" s="190" t="s">
        <v>132</v>
      </c>
      <c r="F517" s="191">
        <v>34335</v>
      </c>
      <c r="G517" s="190" t="s">
        <v>223</v>
      </c>
      <c r="H517" s="190" t="s">
        <v>620</v>
      </c>
      <c r="I517" s="190" t="s">
        <v>257</v>
      </c>
      <c r="J517" s="190" t="s">
        <v>238</v>
      </c>
      <c r="K517" s="190">
        <v>2011</v>
      </c>
      <c r="L517" s="190" t="s">
        <v>223</v>
      </c>
    </row>
    <row r="518" spans="1:12" ht="17.25" customHeight="1" x14ac:dyDescent="0.2">
      <c r="A518" s="190">
        <v>806515</v>
      </c>
      <c r="B518" s="190" t="s">
        <v>1491</v>
      </c>
      <c r="C518" s="190" t="s">
        <v>329</v>
      </c>
      <c r="D518" s="190" t="s">
        <v>299</v>
      </c>
      <c r="E518" s="190" t="s">
        <v>131</v>
      </c>
      <c r="F518" s="191">
        <v>34090</v>
      </c>
      <c r="G518" s="190" t="s">
        <v>223</v>
      </c>
      <c r="H518" s="190" t="s">
        <v>620</v>
      </c>
      <c r="I518" s="190" t="s">
        <v>257</v>
      </c>
      <c r="J518" s="190" t="s">
        <v>238</v>
      </c>
      <c r="K518" s="190">
        <v>2012</v>
      </c>
      <c r="L518" s="190" t="s">
        <v>223</v>
      </c>
    </row>
    <row r="519" spans="1:12" ht="17.25" customHeight="1" x14ac:dyDescent="0.2">
      <c r="A519" s="190">
        <v>806578</v>
      </c>
      <c r="B519" s="190" t="s">
        <v>1496</v>
      </c>
      <c r="C519" s="190" t="s">
        <v>1145</v>
      </c>
      <c r="D519" s="190" t="s">
        <v>2002</v>
      </c>
      <c r="E519" s="190" t="s">
        <v>132</v>
      </c>
      <c r="F519" s="191">
        <v>33267</v>
      </c>
      <c r="G519" s="190" t="s">
        <v>223</v>
      </c>
      <c r="H519" s="190" t="s">
        <v>620</v>
      </c>
      <c r="I519" s="190" t="s">
        <v>257</v>
      </c>
      <c r="J519" s="190" t="s">
        <v>1215</v>
      </c>
      <c r="K519" s="190">
        <v>2009</v>
      </c>
      <c r="L519" s="190" t="s">
        <v>223</v>
      </c>
    </row>
    <row r="520" spans="1:12" ht="17.25" customHeight="1" x14ac:dyDescent="0.2">
      <c r="A520" s="190">
        <v>806597</v>
      </c>
      <c r="B520" s="190" t="s">
        <v>2314</v>
      </c>
      <c r="C520" s="190" t="s">
        <v>516</v>
      </c>
      <c r="D520" s="190" t="s">
        <v>483</v>
      </c>
      <c r="E520" s="190" t="s">
        <v>131</v>
      </c>
      <c r="F520" s="191">
        <v>34335</v>
      </c>
      <c r="G520" s="190" t="s">
        <v>2227</v>
      </c>
      <c r="H520" s="190" t="s">
        <v>620</v>
      </c>
      <c r="I520" s="190" t="s">
        <v>257</v>
      </c>
      <c r="J520" s="190" t="s">
        <v>238</v>
      </c>
      <c r="K520" s="190">
        <v>2011</v>
      </c>
      <c r="L520" s="190" t="s">
        <v>228</v>
      </c>
    </row>
    <row r="521" spans="1:12" ht="17.25" customHeight="1" x14ac:dyDescent="0.2">
      <c r="A521" s="190">
        <v>806661</v>
      </c>
      <c r="B521" s="190" t="s">
        <v>1501</v>
      </c>
      <c r="C521" s="190" t="s">
        <v>340</v>
      </c>
      <c r="D521" s="190" t="s">
        <v>174</v>
      </c>
      <c r="E521" s="190" t="s">
        <v>131</v>
      </c>
      <c r="F521" s="191">
        <v>35094</v>
      </c>
      <c r="G521" s="190" t="s">
        <v>691</v>
      </c>
      <c r="H521" s="190" t="s">
        <v>620</v>
      </c>
      <c r="I521" s="190" t="s">
        <v>257</v>
      </c>
      <c r="J521" s="190" t="s">
        <v>1213</v>
      </c>
      <c r="K521" s="190">
        <v>2013</v>
      </c>
      <c r="L521" s="190" t="s">
        <v>228</v>
      </c>
    </row>
    <row r="522" spans="1:12" ht="17.25" customHeight="1" x14ac:dyDescent="0.2">
      <c r="A522" s="190">
        <v>806674</v>
      </c>
      <c r="B522" s="190" t="s">
        <v>1504</v>
      </c>
      <c r="C522" s="190" t="s">
        <v>78</v>
      </c>
      <c r="D522" s="190" t="s">
        <v>285</v>
      </c>
      <c r="E522" s="190" t="s">
        <v>131</v>
      </c>
      <c r="F522" s="191">
        <v>35505</v>
      </c>
      <c r="G522" s="190" t="s">
        <v>1085</v>
      </c>
      <c r="H522" s="190" t="s">
        <v>620</v>
      </c>
      <c r="I522" s="190" t="s">
        <v>257</v>
      </c>
      <c r="J522" s="190" t="s">
        <v>641</v>
      </c>
      <c r="K522" s="190">
        <v>2016</v>
      </c>
      <c r="L522" s="190" t="s">
        <v>223</v>
      </c>
    </row>
    <row r="523" spans="1:12" ht="17.25" customHeight="1" x14ac:dyDescent="0.2">
      <c r="A523" s="190">
        <v>806715</v>
      </c>
      <c r="B523" s="190" t="s">
        <v>1506</v>
      </c>
      <c r="C523" s="190" t="s">
        <v>1228</v>
      </c>
      <c r="D523" s="190" t="s">
        <v>150</v>
      </c>
      <c r="E523" s="190" t="s">
        <v>132</v>
      </c>
      <c r="F523" s="191">
        <v>34148</v>
      </c>
      <c r="G523" s="190" t="s">
        <v>1225</v>
      </c>
      <c r="H523" s="190" t="s">
        <v>620</v>
      </c>
      <c r="I523" s="190" t="s">
        <v>257</v>
      </c>
      <c r="J523" s="190" t="s">
        <v>238</v>
      </c>
      <c r="K523" s="190">
        <v>2013</v>
      </c>
      <c r="L523" s="190" t="s">
        <v>223</v>
      </c>
    </row>
    <row r="524" spans="1:12" ht="17.25" customHeight="1" x14ac:dyDescent="0.2">
      <c r="A524" s="190">
        <v>806734</v>
      </c>
      <c r="B524" s="190" t="s">
        <v>1507</v>
      </c>
      <c r="C524" s="190" t="s">
        <v>504</v>
      </c>
      <c r="D524" s="190" t="s">
        <v>125</v>
      </c>
      <c r="E524" s="190" t="s">
        <v>131</v>
      </c>
      <c r="F524" s="191">
        <v>35688</v>
      </c>
      <c r="G524" s="190" t="s">
        <v>223</v>
      </c>
      <c r="H524" s="190" t="s">
        <v>620</v>
      </c>
      <c r="I524" s="190" t="s">
        <v>257</v>
      </c>
      <c r="J524" s="190" t="s">
        <v>1214</v>
      </c>
      <c r="K524" s="190">
        <v>2016</v>
      </c>
      <c r="L524" s="190" t="s">
        <v>223</v>
      </c>
    </row>
    <row r="525" spans="1:12" ht="17.25" customHeight="1" x14ac:dyDescent="0.2">
      <c r="A525" s="190">
        <v>806746</v>
      </c>
      <c r="B525" s="190" t="s">
        <v>1511</v>
      </c>
      <c r="C525" s="190" t="s">
        <v>67</v>
      </c>
      <c r="D525" s="190" t="s">
        <v>178</v>
      </c>
      <c r="E525" s="190" t="s">
        <v>132</v>
      </c>
      <c r="F525" s="191">
        <v>35431</v>
      </c>
      <c r="G525" s="190" t="s">
        <v>225</v>
      </c>
      <c r="H525" s="190" t="s">
        <v>620</v>
      </c>
      <c r="I525" s="190" t="s">
        <v>257</v>
      </c>
      <c r="J525" s="190" t="s">
        <v>1215</v>
      </c>
      <c r="K525" s="190">
        <v>2015</v>
      </c>
      <c r="L525" s="190" t="s">
        <v>234</v>
      </c>
    </row>
    <row r="526" spans="1:12" ht="17.25" customHeight="1" x14ac:dyDescent="0.2">
      <c r="A526" s="190">
        <v>806752</v>
      </c>
      <c r="B526" s="190" t="s">
        <v>1512</v>
      </c>
      <c r="C526" s="190" t="s">
        <v>107</v>
      </c>
      <c r="D526" s="190" t="s">
        <v>183</v>
      </c>
      <c r="E526" s="190" t="s">
        <v>132</v>
      </c>
      <c r="F526" s="191">
        <v>33239</v>
      </c>
      <c r="G526" s="190" t="s">
        <v>223</v>
      </c>
      <c r="H526" s="190" t="s">
        <v>620</v>
      </c>
      <c r="I526" s="190" t="s">
        <v>257</v>
      </c>
      <c r="J526" s="190" t="s">
        <v>1213</v>
      </c>
      <c r="K526" s="190">
        <v>2009</v>
      </c>
      <c r="L526" s="190" t="s">
        <v>223</v>
      </c>
    </row>
    <row r="527" spans="1:12" ht="17.25" customHeight="1" x14ac:dyDescent="0.2">
      <c r="A527" s="190">
        <v>806759</v>
      </c>
      <c r="B527" s="190" t="s">
        <v>1513</v>
      </c>
      <c r="C527" s="190" t="s">
        <v>100</v>
      </c>
      <c r="D527" s="190" t="s">
        <v>208</v>
      </c>
      <c r="E527" s="190" t="s">
        <v>132</v>
      </c>
      <c r="F527" s="191">
        <v>35586</v>
      </c>
      <c r="G527" s="190" t="s">
        <v>228</v>
      </c>
      <c r="H527" s="190" t="s">
        <v>620</v>
      </c>
      <c r="I527" s="190" t="s">
        <v>257</v>
      </c>
    </row>
    <row r="528" spans="1:12" ht="17.25" customHeight="1" x14ac:dyDescent="0.2">
      <c r="A528" s="190">
        <v>806762</v>
      </c>
      <c r="B528" s="190" t="s">
        <v>1514</v>
      </c>
      <c r="C528" s="190" t="s">
        <v>76</v>
      </c>
      <c r="D528" s="190" t="s">
        <v>2116</v>
      </c>
      <c r="E528" s="190" t="s">
        <v>132</v>
      </c>
      <c r="F528" s="191">
        <v>35514</v>
      </c>
      <c r="G528" s="190" t="s">
        <v>223</v>
      </c>
      <c r="H528" s="190" t="s">
        <v>620</v>
      </c>
      <c r="I528" s="190" t="s">
        <v>257</v>
      </c>
      <c r="J528" s="190" t="s">
        <v>1215</v>
      </c>
      <c r="K528" s="190">
        <v>2016</v>
      </c>
      <c r="L528" s="190" t="s">
        <v>223</v>
      </c>
    </row>
    <row r="529" spans="1:12" ht="17.25" customHeight="1" x14ac:dyDescent="0.2">
      <c r="A529" s="190">
        <v>806794</v>
      </c>
      <c r="B529" s="190" t="s">
        <v>1515</v>
      </c>
      <c r="C529" s="190" t="s">
        <v>2051</v>
      </c>
      <c r="D529" s="190" t="s">
        <v>1070</v>
      </c>
      <c r="E529" s="190" t="s">
        <v>132</v>
      </c>
      <c r="F529" s="191">
        <v>34737</v>
      </c>
      <c r="G529" s="190" t="s">
        <v>625</v>
      </c>
      <c r="H529" s="190" t="s">
        <v>620</v>
      </c>
      <c r="I529" s="190" t="s">
        <v>257</v>
      </c>
      <c r="J529" s="190" t="s">
        <v>238</v>
      </c>
      <c r="K529" s="190">
        <v>2014</v>
      </c>
      <c r="L529" s="190" t="s">
        <v>233</v>
      </c>
    </row>
    <row r="530" spans="1:12" ht="17.25" customHeight="1" x14ac:dyDescent="0.2">
      <c r="A530" s="190">
        <v>806799</v>
      </c>
      <c r="B530" s="190" t="s">
        <v>1516</v>
      </c>
      <c r="C530" s="190" t="s">
        <v>374</v>
      </c>
      <c r="D530" s="190" t="s">
        <v>171</v>
      </c>
      <c r="E530" s="190" t="s">
        <v>132</v>
      </c>
      <c r="F530" s="191">
        <v>35292</v>
      </c>
      <c r="G530" s="190" t="s">
        <v>223</v>
      </c>
      <c r="H530" s="190" t="s">
        <v>620</v>
      </c>
      <c r="I530" s="190" t="s">
        <v>257</v>
      </c>
    </row>
    <row r="531" spans="1:12" ht="17.25" customHeight="1" x14ac:dyDescent="0.2">
      <c r="A531" s="190">
        <v>806816</v>
      </c>
      <c r="B531" s="190" t="s">
        <v>1518</v>
      </c>
      <c r="C531" s="190" t="s">
        <v>2197</v>
      </c>
      <c r="D531" s="190" t="s">
        <v>324</v>
      </c>
      <c r="E531" s="190" t="s">
        <v>132</v>
      </c>
      <c r="F531" s="191">
        <v>36016</v>
      </c>
      <c r="G531" s="190" t="s">
        <v>704</v>
      </c>
      <c r="H531" s="190" t="s">
        <v>620</v>
      </c>
      <c r="I531" s="190" t="s">
        <v>257</v>
      </c>
    </row>
    <row r="532" spans="1:12" ht="17.25" customHeight="1" x14ac:dyDescent="0.2">
      <c r="A532" s="190">
        <v>806851</v>
      </c>
      <c r="B532" s="190" t="s">
        <v>1520</v>
      </c>
      <c r="C532" s="190" t="s">
        <v>2223</v>
      </c>
      <c r="D532" s="190" t="s">
        <v>461</v>
      </c>
      <c r="E532" s="190" t="s">
        <v>131</v>
      </c>
      <c r="F532" s="191">
        <v>30434</v>
      </c>
      <c r="G532" s="190" t="s">
        <v>659</v>
      </c>
      <c r="H532" s="190" t="s">
        <v>620</v>
      </c>
      <c r="I532" s="190" t="s">
        <v>257</v>
      </c>
      <c r="J532" s="190" t="s">
        <v>1215</v>
      </c>
      <c r="K532" s="190">
        <v>2002</v>
      </c>
      <c r="L532" s="190" t="s">
        <v>233</v>
      </c>
    </row>
    <row r="533" spans="1:12" ht="17.25" customHeight="1" x14ac:dyDescent="0.2">
      <c r="A533" s="190">
        <v>806891</v>
      </c>
      <c r="B533" s="190" t="s">
        <v>1521</v>
      </c>
      <c r="C533" s="190" t="s">
        <v>317</v>
      </c>
      <c r="D533" s="190" t="s">
        <v>345</v>
      </c>
      <c r="E533" s="190" t="s">
        <v>132</v>
      </c>
      <c r="F533" s="191">
        <v>29026</v>
      </c>
      <c r="G533" s="190" t="s">
        <v>676</v>
      </c>
      <c r="H533" s="190" t="s">
        <v>620</v>
      </c>
      <c r="I533" s="190" t="s">
        <v>257</v>
      </c>
      <c r="J533" s="190" t="s">
        <v>1213</v>
      </c>
      <c r="K533" s="190">
        <v>1999</v>
      </c>
      <c r="L533" s="190" t="s">
        <v>228</v>
      </c>
    </row>
    <row r="534" spans="1:12" ht="17.25" customHeight="1" x14ac:dyDescent="0.2">
      <c r="A534" s="190">
        <v>806926</v>
      </c>
      <c r="B534" s="190" t="s">
        <v>1523</v>
      </c>
      <c r="C534" s="190" t="s">
        <v>1235</v>
      </c>
      <c r="D534" s="190" t="s">
        <v>186</v>
      </c>
      <c r="E534" s="190" t="s">
        <v>131</v>
      </c>
      <c r="F534" s="191">
        <v>30598</v>
      </c>
      <c r="G534" s="190" t="s">
        <v>2066</v>
      </c>
      <c r="H534" s="190" t="s">
        <v>620</v>
      </c>
      <c r="I534" s="190" t="s">
        <v>257</v>
      </c>
    </row>
    <row r="535" spans="1:12" ht="17.25" customHeight="1" x14ac:dyDescent="0.2">
      <c r="A535" s="190">
        <v>806936</v>
      </c>
      <c r="B535" s="190" t="s">
        <v>1524</v>
      </c>
      <c r="C535" s="190" t="s">
        <v>284</v>
      </c>
      <c r="D535" s="190" t="s">
        <v>162</v>
      </c>
      <c r="E535" s="190" t="s">
        <v>131</v>
      </c>
      <c r="F535" s="191">
        <v>30729</v>
      </c>
      <c r="G535" s="190" t="s">
        <v>223</v>
      </c>
      <c r="H535" s="190" t="s">
        <v>620</v>
      </c>
      <c r="I535" s="190" t="s">
        <v>257</v>
      </c>
      <c r="J535" s="190" t="s">
        <v>1214</v>
      </c>
      <c r="K535" s="190">
        <v>2003</v>
      </c>
      <c r="L535" s="190" t="s">
        <v>223</v>
      </c>
    </row>
    <row r="536" spans="1:12" ht="17.25" customHeight="1" x14ac:dyDescent="0.2">
      <c r="A536" s="190">
        <v>806988</v>
      </c>
      <c r="B536" s="190" t="s">
        <v>1525</v>
      </c>
      <c r="C536" s="190" t="s">
        <v>210</v>
      </c>
      <c r="D536" s="190" t="s">
        <v>2142</v>
      </c>
      <c r="E536" s="190" t="s">
        <v>131</v>
      </c>
      <c r="F536" s="191">
        <v>34700</v>
      </c>
      <c r="G536" s="190" t="s">
        <v>735</v>
      </c>
      <c r="H536" s="190" t="s">
        <v>620</v>
      </c>
      <c r="I536" s="190" t="s">
        <v>257</v>
      </c>
      <c r="J536" s="190" t="s">
        <v>238</v>
      </c>
      <c r="K536" s="190">
        <v>2012</v>
      </c>
      <c r="L536" s="190" t="s">
        <v>226</v>
      </c>
    </row>
    <row r="537" spans="1:12" ht="17.25" customHeight="1" x14ac:dyDescent="0.2">
      <c r="A537" s="190">
        <v>806999</v>
      </c>
      <c r="B537" s="190" t="s">
        <v>1526</v>
      </c>
      <c r="C537" s="190" t="s">
        <v>57</v>
      </c>
      <c r="D537" s="190" t="s">
        <v>2062</v>
      </c>
      <c r="E537" s="190" t="s">
        <v>132</v>
      </c>
      <c r="F537" s="191">
        <v>31962</v>
      </c>
      <c r="G537" s="190" t="s">
        <v>223</v>
      </c>
      <c r="H537" s="190" t="s">
        <v>620</v>
      </c>
      <c r="I537" s="190" t="s">
        <v>257</v>
      </c>
      <c r="J537" s="190" t="s">
        <v>1215</v>
      </c>
      <c r="K537" s="190">
        <v>2005</v>
      </c>
      <c r="L537" s="190" t="s">
        <v>228</v>
      </c>
    </row>
    <row r="538" spans="1:12" ht="17.25" customHeight="1" x14ac:dyDescent="0.2">
      <c r="A538" s="190">
        <v>807009</v>
      </c>
      <c r="B538" s="190" t="s">
        <v>1527</v>
      </c>
      <c r="C538" s="190" t="s">
        <v>2219</v>
      </c>
      <c r="D538" s="190" t="s">
        <v>295</v>
      </c>
      <c r="E538" s="190" t="s">
        <v>131</v>
      </c>
      <c r="F538" s="191">
        <v>33987</v>
      </c>
      <c r="G538" s="190" t="s">
        <v>223</v>
      </c>
      <c r="H538" s="190" t="s">
        <v>621</v>
      </c>
      <c r="I538" s="190" t="s">
        <v>257</v>
      </c>
      <c r="J538" s="190" t="s">
        <v>641</v>
      </c>
      <c r="K538" s="190">
        <v>2014</v>
      </c>
      <c r="L538" s="190" t="s">
        <v>223</v>
      </c>
    </row>
    <row r="539" spans="1:12" ht="17.25" customHeight="1" x14ac:dyDescent="0.2">
      <c r="A539" s="190">
        <v>807018</v>
      </c>
      <c r="B539" s="190" t="s">
        <v>1528</v>
      </c>
      <c r="C539" s="190" t="s">
        <v>1164</v>
      </c>
      <c r="D539" s="190" t="s">
        <v>2209</v>
      </c>
      <c r="E539" s="190" t="s">
        <v>132</v>
      </c>
      <c r="F539" s="191">
        <v>33970</v>
      </c>
      <c r="G539" s="190" t="s">
        <v>658</v>
      </c>
      <c r="H539" s="190" t="s">
        <v>620</v>
      </c>
      <c r="I539" s="190" t="s">
        <v>257</v>
      </c>
      <c r="J539" s="190" t="s">
        <v>1215</v>
      </c>
      <c r="K539" s="190">
        <v>2011</v>
      </c>
      <c r="L539" s="190" t="s">
        <v>233</v>
      </c>
    </row>
    <row r="540" spans="1:12" ht="17.25" customHeight="1" x14ac:dyDescent="0.2">
      <c r="A540" s="190">
        <v>807047</v>
      </c>
      <c r="B540" s="190" t="s">
        <v>1529</v>
      </c>
      <c r="C540" s="190" t="s">
        <v>313</v>
      </c>
      <c r="D540" s="190" t="s">
        <v>300</v>
      </c>
      <c r="E540" s="190" t="s">
        <v>132</v>
      </c>
      <c r="F540" s="191">
        <v>35065</v>
      </c>
      <c r="G540" s="190" t="s">
        <v>223</v>
      </c>
      <c r="H540" s="190" t="s">
        <v>620</v>
      </c>
      <c r="I540" s="190" t="s">
        <v>257</v>
      </c>
      <c r="J540" s="190" t="s">
        <v>238</v>
      </c>
      <c r="K540" s="190">
        <v>2013</v>
      </c>
      <c r="L540" s="190" t="s">
        <v>223</v>
      </c>
    </row>
    <row r="541" spans="1:12" ht="17.25" customHeight="1" x14ac:dyDescent="0.2">
      <c r="A541" s="190">
        <v>807068</v>
      </c>
      <c r="B541" s="190" t="s">
        <v>1531</v>
      </c>
      <c r="C541" s="190" t="s">
        <v>455</v>
      </c>
      <c r="D541" s="190" t="s">
        <v>197</v>
      </c>
      <c r="E541" s="190" t="s">
        <v>132</v>
      </c>
      <c r="F541" s="191">
        <v>33407</v>
      </c>
      <c r="G541" s="190" t="s">
        <v>223</v>
      </c>
      <c r="H541" s="190" t="s">
        <v>620</v>
      </c>
      <c r="I541" s="190" t="s">
        <v>257</v>
      </c>
      <c r="J541" s="190" t="s">
        <v>238</v>
      </c>
      <c r="K541" s="190">
        <v>2008</v>
      </c>
      <c r="L541" s="190" t="s">
        <v>228</v>
      </c>
    </row>
    <row r="542" spans="1:12" ht="17.25" customHeight="1" x14ac:dyDescent="0.2">
      <c r="A542" s="190">
        <v>807086</v>
      </c>
      <c r="B542" s="190" t="s">
        <v>1533</v>
      </c>
      <c r="C542" s="190" t="s">
        <v>2068</v>
      </c>
      <c r="D542" s="190" t="s">
        <v>204</v>
      </c>
      <c r="E542" s="190" t="s">
        <v>132</v>
      </c>
      <c r="F542" s="191">
        <v>35741</v>
      </c>
      <c r="G542" s="190" t="s">
        <v>223</v>
      </c>
      <c r="H542" s="190" t="s">
        <v>620</v>
      </c>
      <c r="I542" s="190" t="s">
        <v>257</v>
      </c>
      <c r="J542" s="190" t="s">
        <v>238</v>
      </c>
      <c r="K542" s="190">
        <v>2015</v>
      </c>
      <c r="L542" s="190" t="s">
        <v>223</v>
      </c>
    </row>
    <row r="543" spans="1:12" ht="17.25" customHeight="1" x14ac:dyDescent="0.2">
      <c r="A543" s="190">
        <v>807087</v>
      </c>
      <c r="B543" s="190" t="s">
        <v>1534</v>
      </c>
      <c r="C543" s="190" t="s">
        <v>74</v>
      </c>
      <c r="D543" s="190" t="s">
        <v>197</v>
      </c>
      <c r="E543" s="190" t="s">
        <v>132</v>
      </c>
      <c r="F543" s="191">
        <v>34781</v>
      </c>
      <c r="G543" s="190" t="s">
        <v>223</v>
      </c>
      <c r="H543" s="190" t="s">
        <v>620</v>
      </c>
      <c r="I543" s="190" t="s">
        <v>257</v>
      </c>
      <c r="J543" s="190" t="s">
        <v>641</v>
      </c>
      <c r="K543" s="190">
        <v>2013</v>
      </c>
      <c r="L543" s="190" t="s">
        <v>223</v>
      </c>
    </row>
    <row r="544" spans="1:12" ht="17.25" customHeight="1" x14ac:dyDescent="0.2">
      <c r="A544" s="190">
        <v>807116</v>
      </c>
      <c r="B544" s="190" t="s">
        <v>1536</v>
      </c>
      <c r="C544" s="190" t="s">
        <v>470</v>
      </c>
      <c r="D544" s="190" t="s">
        <v>155</v>
      </c>
      <c r="E544" s="190" t="s">
        <v>132</v>
      </c>
      <c r="F544" s="191">
        <v>34141</v>
      </c>
      <c r="G544" s="190" t="s">
        <v>623</v>
      </c>
      <c r="H544" s="190" t="s">
        <v>620</v>
      </c>
      <c r="I544" s="190" t="s">
        <v>257</v>
      </c>
      <c r="J544" s="190" t="s">
        <v>238</v>
      </c>
      <c r="K544" s="190">
        <v>2011</v>
      </c>
      <c r="L544" s="190" t="s">
        <v>223</v>
      </c>
    </row>
    <row r="545" spans="1:12" ht="17.25" customHeight="1" x14ac:dyDescent="0.2">
      <c r="A545" s="190">
        <v>807172</v>
      </c>
      <c r="B545" s="190" t="s">
        <v>1538</v>
      </c>
      <c r="C545" s="190" t="s">
        <v>2152</v>
      </c>
      <c r="D545" s="190" t="s">
        <v>756</v>
      </c>
      <c r="E545" s="190" t="s">
        <v>132</v>
      </c>
      <c r="F545" s="191">
        <v>35733</v>
      </c>
      <c r="G545" s="190" t="s">
        <v>623</v>
      </c>
      <c r="H545" s="190" t="s">
        <v>620</v>
      </c>
      <c r="I545" s="190" t="s">
        <v>257</v>
      </c>
      <c r="J545" s="190" t="s">
        <v>1215</v>
      </c>
      <c r="K545" s="190">
        <v>2016</v>
      </c>
      <c r="L545" s="190" t="s">
        <v>223</v>
      </c>
    </row>
    <row r="546" spans="1:12" ht="17.25" customHeight="1" x14ac:dyDescent="0.2">
      <c r="A546" s="190">
        <v>807178</v>
      </c>
      <c r="B546" s="190" t="s">
        <v>1539</v>
      </c>
      <c r="C546" s="190" t="s">
        <v>317</v>
      </c>
      <c r="D546" s="190" t="s">
        <v>181</v>
      </c>
      <c r="E546" s="190" t="s">
        <v>132</v>
      </c>
      <c r="F546" s="191">
        <v>36161</v>
      </c>
      <c r="G546" s="190" t="s">
        <v>223</v>
      </c>
      <c r="H546" s="190" t="s">
        <v>620</v>
      </c>
      <c r="I546" s="190" t="s">
        <v>257</v>
      </c>
      <c r="J546" s="190" t="s">
        <v>1215</v>
      </c>
      <c r="K546" s="190">
        <v>2016</v>
      </c>
      <c r="L546" s="190" t="s">
        <v>223</v>
      </c>
    </row>
    <row r="547" spans="1:12" ht="17.25" customHeight="1" x14ac:dyDescent="0.2">
      <c r="A547" s="190">
        <v>807185</v>
      </c>
      <c r="B547" s="190" t="s">
        <v>1540</v>
      </c>
      <c r="C547" s="190" t="s">
        <v>78</v>
      </c>
      <c r="D547" s="190" t="s">
        <v>2084</v>
      </c>
      <c r="E547" s="190" t="s">
        <v>131</v>
      </c>
      <c r="F547" s="191">
        <v>35916</v>
      </c>
      <c r="G547" s="190" t="s">
        <v>223</v>
      </c>
      <c r="H547" s="190" t="s">
        <v>620</v>
      </c>
      <c r="I547" s="190" t="s">
        <v>257</v>
      </c>
      <c r="J547" s="190" t="s">
        <v>1213</v>
      </c>
      <c r="K547" s="190">
        <v>2015</v>
      </c>
      <c r="L547" s="190" t="s">
        <v>223</v>
      </c>
    </row>
    <row r="548" spans="1:12" ht="17.25" customHeight="1" x14ac:dyDescent="0.2">
      <c r="A548" s="190">
        <v>807201</v>
      </c>
      <c r="B548" s="190" t="s">
        <v>1541</v>
      </c>
      <c r="C548" s="190" t="s">
        <v>813</v>
      </c>
      <c r="D548" s="190" t="s">
        <v>152</v>
      </c>
      <c r="E548" s="190" t="s">
        <v>131</v>
      </c>
      <c r="F548" s="191">
        <v>35916</v>
      </c>
      <c r="G548" s="190" t="s">
        <v>799</v>
      </c>
      <c r="H548" s="190" t="s">
        <v>620</v>
      </c>
      <c r="I548" s="190" t="s">
        <v>257</v>
      </c>
      <c r="J548" s="190" t="s">
        <v>1213</v>
      </c>
      <c r="K548" s="190">
        <v>2016</v>
      </c>
      <c r="L548" s="190" t="s">
        <v>228</v>
      </c>
    </row>
    <row r="549" spans="1:12" ht="17.25" customHeight="1" x14ac:dyDescent="0.2">
      <c r="A549" s="190">
        <v>807203</v>
      </c>
      <c r="B549" s="190" t="s">
        <v>1542</v>
      </c>
      <c r="C549" s="190" t="s">
        <v>372</v>
      </c>
      <c r="D549" s="190" t="s">
        <v>165</v>
      </c>
      <c r="E549" s="190" t="s">
        <v>132</v>
      </c>
      <c r="F549" s="191">
        <v>35801</v>
      </c>
      <c r="G549" s="190" t="s">
        <v>223</v>
      </c>
      <c r="H549" s="190" t="s">
        <v>620</v>
      </c>
      <c r="I549" s="190" t="s">
        <v>257</v>
      </c>
    </row>
    <row r="550" spans="1:12" ht="17.25" customHeight="1" x14ac:dyDescent="0.2">
      <c r="A550" s="190">
        <v>807204</v>
      </c>
      <c r="B550" s="190" t="s">
        <v>1543</v>
      </c>
      <c r="C550" s="190" t="s">
        <v>63</v>
      </c>
      <c r="D550" s="190" t="s">
        <v>409</v>
      </c>
      <c r="E550" s="190" t="s">
        <v>132</v>
      </c>
      <c r="F550" s="191">
        <v>31048</v>
      </c>
      <c r="G550" s="190" t="s">
        <v>231</v>
      </c>
      <c r="H550" s="190" t="s">
        <v>620</v>
      </c>
      <c r="I550" s="190" t="s">
        <v>257</v>
      </c>
      <c r="J550" s="190" t="s">
        <v>1215</v>
      </c>
      <c r="K550" s="190">
        <v>2016</v>
      </c>
      <c r="L550" s="190" t="s">
        <v>223</v>
      </c>
    </row>
    <row r="551" spans="1:12" ht="17.25" customHeight="1" x14ac:dyDescent="0.2">
      <c r="A551" s="190">
        <v>807219</v>
      </c>
      <c r="B551" s="190" t="s">
        <v>1545</v>
      </c>
      <c r="C551" s="190" t="s">
        <v>390</v>
      </c>
      <c r="D551" s="190" t="s">
        <v>381</v>
      </c>
      <c r="E551" s="190" t="s">
        <v>132</v>
      </c>
      <c r="F551" s="191">
        <v>35977</v>
      </c>
      <c r="G551" s="190" t="s">
        <v>223</v>
      </c>
      <c r="H551" s="190" t="s">
        <v>620</v>
      </c>
      <c r="I551" s="190" t="s">
        <v>257</v>
      </c>
      <c r="J551" s="190" t="s">
        <v>238</v>
      </c>
      <c r="K551" s="190">
        <v>2016</v>
      </c>
      <c r="L551" s="190" t="s">
        <v>223</v>
      </c>
    </row>
    <row r="552" spans="1:12" ht="17.25" customHeight="1" x14ac:dyDescent="0.2">
      <c r="A552" s="190">
        <v>807258</v>
      </c>
      <c r="B552" s="190" t="s">
        <v>1549</v>
      </c>
      <c r="C552" s="190" t="s">
        <v>95</v>
      </c>
      <c r="D552" s="190" t="s">
        <v>773</v>
      </c>
      <c r="E552" s="190" t="s">
        <v>132</v>
      </c>
      <c r="F552" s="191">
        <v>34729</v>
      </c>
      <c r="G552" s="190" t="s">
        <v>223</v>
      </c>
      <c r="H552" s="190" t="s">
        <v>620</v>
      </c>
      <c r="I552" s="190" t="s">
        <v>257</v>
      </c>
      <c r="J552" s="190" t="s">
        <v>1218</v>
      </c>
      <c r="K552" s="190">
        <v>2013</v>
      </c>
      <c r="L552" s="190" t="s">
        <v>223</v>
      </c>
    </row>
    <row r="553" spans="1:12" ht="17.25" customHeight="1" x14ac:dyDescent="0.2">
      <c r="A553" s="190">
        <v>807265</v>
      </c>
      <c r="B553" s="190" t="s">
        <v>1550</v>
      </c>
      <c r="C553" s="190" t="s">
        <v>579</v>
      </c>
      <c r="D553" s="190" t="s">
        <v>2076</v>
      </c>
      <c r="E553" s="190" t="s">
        <v>132</v>
      </c>
      <c r="F553" s="191">
        <v>33733</v>
      </c>
      <c r="G553" s="190" t="s">
        <v>706</v>
      </c>
      <c r="H553" s="190" t="s">
        <v>620</v>
      </c>
      <c r="I553" s="190" t="s">
        <v>257</v>
      </c>
      <c r="J553" s="190" t="s">
        <v>238</v>
      </c>
      <c r="K553" s="190">
        <v>2011</v>
      </c>
      <c r="L553" s="190" t="s">
        <v>228</v>
      </c>
    </row>
    <row r="554" spans="1:12" ht="17.25" customHeight="1" x14ac:dyDescent="0.2">
      <c r="A554" s="190">
        <v>807298</v>
      </c>
      <c r="B554" s="190" t="s">
        <v>1551</v>
      </c>
      <c r="C554" s="190" t="s">
        <v>349</v>
      </c>
      <c r="D554" s="190" t="s">
        <v>478</v>
      </c>
      <c r="E554" s="190" t="s">
        <v>132</v>
      </c>
      <c r="F554" s="191">
        <v>33605</v>
      </c>
      <c r="G554" s="190" t="s">
        <v>225</v>
      </c>
      <c r="H554" s="190" t="s">
        <v>620</v>
      </c>
      <c r="I554" s="190" t="s">
        <v>257</v>
      </c>
      <c r="J554" s="190" t="s">
        <v>1213</v>
      </c>
      <c r="K554" s="190">
        <v>2011</v>
      </c>
      <c r="L554" s="190" t="s">
        <v>225</v>
      </c>
    </row>
    <row r="555" spans="1:12" ht="17.25" customHeight="1" x14ac:dyDescent="0.2">
      <c r="A555" s="190">
        <v>807320</v>
      </c>
      <c r="B555" s="190" t="s">
        <v>1553</v>
      </c>
      <c r="C555" s="190" t="s">
        <v>318</v>
      </c>
      <c r="D555" s="190" t="s">
        <v>768</v>
      </c>
      <c r="E555" s="190" t="s">
        <v>132</v>
      </c>
      <c r="F555" s="191">
        <v>35065</v>
      </c>
      <c r="G555" s="190" t="s">
        <v>1163</v>
      </c>
      <c r="H555" s="190" t="s">
        <v>620</v>
      </c>
      <c r="I555" s="190" t="s">
        <v>257</v>
      </c>
      <c r="J555" s="190" t="s">
        <v>1214</v>
      </c>
      <c r="K555" s="190">
        <v>2013</v>
      </c>
      <c r="L555" s="190" t="s">
        <v>224</v>
      </c>
    </row>
    <row r="556" spans="1:12" ht="17.25" customHeight="1" x14ac:dyDescent="0.2">
      <c r="A556" s="190">
        <v>807328</v>
      </c>
      <c r="B556" s="190" t="s">
        <v>1554</v>
      </c>
      <c r="C556" s="190" t="s">
        <v>2021</v>
      </c>
      <c r="D556" s="190" t="s">
        <v>2022</v>
      </c>
      <c r="E556" s="190" t="s">
        <v>131</v>
      </c>
      <c r="F556" s="191">
        <v>35183</v>
      </c>
      <c r="G556" s="190" t="s">
        <v>223</v>
      </c>
      <c r="H556" s="190" t="s">
        <v>620</v>
      </c>
      <c r="I556" s="190" t="s">
        <v>257</v>
      </c>
      <c r="J556" s="190" t="s">
        <v>1215</v>
      </c>
      <c r="K556" s="190">
        <v>2014</v>
      </c>
      <c r="L556" s="190" t="s">
        <v>223</v>
      </c>
    </row>
    <row r="557" spans="1:12" ht="17.25" customHeight="1" x14ac:dyDescent="0.2">
      <c r="A557" s="190">
        <v>807345</v>
      </c>
      <c r="B557" s="190" t="s">
        <v>1555</v>
      </c>
      <c r="C557" s="190" t="s">
        <v>81</v>
      </c>
      <c r="D557" s="190" t="s">
        <v>493</v>
      </c>
      <c r="E557" s="190" t="s">
        <v>131</v>
      </c>
      <c r="F557" s="191">
        <v>33118</v>
      </c>
      <c r="G557" s="190" t="s">
        <v>812</v>
      </c>
      <c r="H557" s="190" t="s">
        <v>620</v>
      </c>
      <c r="I557" s="190" t="s">
        <v>257</v>
      </c>
      <c r="J557" s="190" t="s">
        <v>238</v>
      </c>
      <c r="K557" s="190">
        <v>2008</v>
      </c>
      <c r="L557" s="190" t="s">
        <v>223</v>
      </c>
    </row>
    <row r="558" spans="1:12" ht="17.25" customHeight="1" x14ac:dyDescent="0.2">
      <c r="A558" s="190">
        <v>807368</v>
      </c>
      <c r="B558" s="190" t="s">
        <v>1558</v>
      </c>
      <c r="C558" s="190" t="s">
        <v>64</v>
      </c>
      <c r="D558" s="190" t="s">
        <v>357</v>
      </c>
      <c r="E558" s="190" t="s">
        <v>131</v>
      </c>
      <c r="F558" s="191">
        <v>35876</v>
      </c>
      <c r="G558" s="190" t="s">
        <v>223</v>
      </c>
      <c r="H558" s="190" t="s">
        <v>620</v>
      </c>
      <c r="I558" s="190" t="s">
        <v>257</v>
      </c>
      <c r="J558" s="190" t="s">
        <v>1214</v>
      </c>
      <c r="K558" s="190">
        <v>2018</v>
      </c>
      <c r="L558" s="190" t="s">
        <v>223</v>
      </c>
    </row>
    <row r="559" spans="1:12" ht="17.25" customHeight="1" x14ac:dyDescent="0.2">
      <c r="A559" s="190">
        <v>807383</v>
      </c>
      <c r="B559" s="190" t="s">
        <v>1560</v>
      </c>
      <c r="C559" s="190" t="s">
        <v>65</v>
      </c>
      <c r="D559" s="190" t="s">
        <v>405</v>
      </c>
      <c r="E559" s="190" t="s">
        <v>131</v>
      </c>
      <c r="F559" s="191">
        <v>35864</v>
      </c>
      <c r="G559" s="190" t="s">
        <v>223</v>
      </c>
      <c r="H559" s="190" t="s">
        <v>620</v>
      </c>
      <c r="I559" s="190" t="s">
        <v>257</v>
      </c>
      <c r="J559" s="190" t="s">
        <v>1213</v>
      </c>
      <c r="K559" s="190">
        <v>2016</v>
      </c>
      <c r="L559" s="190" t="s">
        <v>223</v>
      </c>
    </row>
    <row r="560" spans="1:12" ht="17.25" customHeight="1" x14ac:dyDescent="0.2">
      <c r="A560" s="190">
        <v>807402</v>
      </c>
      <c r="B560" s="190" t="s">
        <v>1562</v>
      </c>
      <c r="C560" s="190" t="s">
        <v>63</v>
      </c>
      <c r="D560" s="190" t="s">
        <v>150</v>
      </c>
      <c r="E560" s="190" t="s">
        <v>131</v>
      </c>
      <c r="F560" s="191">
        <v>34110</v>
      </c>
      <c r="G560" s="190" t="s">
        <v>223</v>
      </c>
      <c r="H560" s="190" t="s">
        <v>620</v>
      </c>
      <c r="I560" s="190" t="s">
        <v>257</v>
      </c>
    </row>
    <row r="561" spans="1:12" ht="17.25" customHeight="1" x14ac:dyDescent="0.2">
      <c r="A561" s="190">
        <v>807410</v>
      </c>
      <c r="B561" s="190" t="s">
        <v>1563</v>
      </c>
      <c r="C561" s="190" t="s">
        <v>108</v>
      </c>
      <c r="D561" s="190" t="s">
        <v>515</v>
      </c>
      <c r="E561" s="190" t="s">
        <v>132</v>
      </c>
      <c r="F561" s="191">
        <v>29470</v>
      </c>
      <c r="G561" s="190" t="s">
        <v>650</v>
      </c>
      <c r="H561" s="190" t="s">
        <v>620</v>
      </c>
      <c r="I561" s="190" t="s">
        <v>257</v>
      </c>
      <c r="J561" s="190" t="s">
        <v>1218</v>
      </c>
      <c r="K561" s="190">
        <v>1999</v>
      </c>
      <c r="L561" s="190" t="s">
        <v>228</v>
      </c>
    </row>
    <row r="562" spans="1:12" ht="17.25" customHeight="1" x14ac:dyDescent="0.2">
      <c r="A562" s="190">
        <v>807441</v>
      </c>
      <c r="B562" s="190" t="s">
        <v>1568</v>
      </c>
      <c r="C562" s="190" t="s">
        <v>286</v>
      </c>
      <c r="D562" s="190" t="s">
        <v>342</v>
      </c>
      <c r="E562" s="190" t="s">
        <v>131</v>
      </c>
      <c r="F562" s="191">
        <v>35921</v>
      </c>
      <c r="G562" s="190" t="s">
        <v>704</v>
      </c>
      <c r="H562" s="190" t="s">
        <v>620</v>
      </c>
      <c r="I562" s="190" t="s">
        <v>257</v>
      </c>
      <c r="J562" s="190" t="s">
        <v>1213</v>
      </c>
      <c r="K562" s="190">
        <v>2016</v>
      </c>
      <c r="L562" s="190" t="s">
        <v>228</v>
      </c>
    </row>
    <row r="563" spans="1:12" ht="17.25" customHeight="1" x14ac:dyDescent="0.2">
      <c r="A563" s="190">
        <v>807445</v>
      </c>
      <c r="B563" s="190" t="s">
        <v>1569</v>
      </c>
      <c r="C563" s="190" t="s">
        <v>103</v>
      </c>
      <c r="D563" s="190" t="s">
        <v>179</v>
      </c>
      <c r="E563" s="190" t="s">
        <v>131</v>
      </c>
      <c r="F563" s="191">
        <v>33148</v>
      </c>
      <c r="G563" s="190" t="s">
        <v>671</v>
      </c>
      <c r="H563" s="190" t="s">
        <v>621</v>
      </c>
      <c r="I563" s="190" t="s">
        <v>257</v>
      </c>
      <c r="J563" s="190" t="s">
        <v>1213</v>
      </c>
      <c r="K563" s="190">
        <v>2009</v>
      </c>
      <c r="L563" s="190" t="s">
        <v>228</v>
      </c>
    </row>
    <row r="564" spans="1:12" ht="17.25" customHeight="1" x14ac:dyDescent="0.2">
      <c r="A564" s="190">
        <v>807447</v>
      </c>
      <c r="B564" s="190" t="s">
        <v>1570</v>
      </c>
      <c r="C564" s="190" t="s">
        <v>416</v>
      </c>
      <c r="D564" s="190" t="s">
        <v>181</v>
      </c>
      <c r="E564" s="190" t="s">
        <v>131</v>
      </c>
      <c r="F564" s="191">
        <v>35073</v>
      </c>
      <c r="G564" s="190" t="s">
        <v>223</v>
      </c>
      <c r="H564" s="190" t="s">
        <v>621</v>
      </c>
      <c r="I564" s="190" t="s">
        <v>257</v>
      </c>
      <c r="J564" s="190" t="s">
        <v>238</v>
      </c>
      <c r="K564" s="190">
        <v>2014</v>
      </c>
      <c r="L564" s="190" t="s">
        <v>223</v>
      </c>
    </row>
    <row r="565" spans="1:12" ht="17.25" customHeight="1" x14ac:dyDescent="0.2">
      <c r="A565" s="190">
        <v>807450</v>
      </c>
      <c r="B565" s="190" t="s">
        <v>1571</v>
      </c>
      <c r="C565" s="190" t="s">
        <v>94</v>
      </c>
      <c r="D565" s="190" t="s">
        <v>199</v>
      </c>
      <c r="E565" s="190" t="s">
        <v>131</v>
      </c>
      <c r="F565" s="191">
        <v>35431</v>
      </c>
      <c r="G565" s="190" t="s">
        <v>2132</v>
      </c>
      <c r="H565" s="190" t="s">
        <v>620</v>
      </c>
      <c r="I565" s="190" t="s">
        <v>257</v>
      </c>
      <c r="J565" s="190" t="s">
        <v>238</v>
      </c>
      <c r="K565" s="190">
        <v>2014</v>
      </c>
      <c r="L565" s="190" t="s">
        <v>228</v>
      </c>
    </row>
    <row r="566" spans="1:12" ht="17.25" customHeight="1" x14ac:dyDescent="0.2">
      <c r="A566" s="190">
        <v>807493</v>
      </c>
      <c r="B566" s="190" t="s">
        <v>1574</v>
      </c>
      <c r="C566" s="190" t="s">
        <v>513</v>
      </c>
      <c r="D566" s="190" t="s">
        <v>176</v>
      </c>
      <c r="E566" s="190" t="s">
        <v>131</v>
      </c>
      <c r="F566" s="191">
        <v>35954</v>
      </c>
      <c r="G566" s="190" t="s">
        <v>223</v>
      </c>
      <c r="H566" s="190" t="s">
        <v>620</v>
      </c>
      <c r="I566" s="190" t="s">
        <v>257</v>
      </c>
      <c r="J566" s="190" t="s">
        <v>1213</v>
      </c>
      <c r="K566" s="190">
        <v>2016</v>
      </c>
      <c r="L566" s="190" t="s">
        <v>231</v>
      </c>
    </row>
    <row r="567" spans="1:12" ht="17.25" customHeight="1" x14ac:dyDescent="0.2">
      <c r="A567" s="190">
        <v>807501</v>
      </c>
      <c r="B567" s="190" t="s">
        <v>1575</v>
      </c>
      <c r="C567" s="190" t="s">
        <v>2103</v>
      </c>
      <c r="D567" s="190" t="s">
        <v>179</v>
      </c>
      <c r="E567" s="190" t="s">
        <v>131</v>
      </c>
      <c r="F567" s="191">
        <v>35238</v>
      </c>
      <c r="G567" s="190" t="s">
        <v>223</v>
      </c>
      <c r="H567" s="190" t="s">
        <v>620</v>
      </c>
      <c r="I567" s="190" t="s">
        <v>257</v>
      </c>
      <c r="J567" s="190" t="s">
        <v>238</v>
      </c>
      <c r="K567" s="190">
        <v>2014</v>
      </c>
      <c r="L567" s="190" t="s">
        <v>223</v>
      </c>
    </row>
    <row r="568" spans="1:12" ht="17.25" customHeight="1" x14ac:dyDescent="0.2">
      <c r="A568" s="190">
        <v>807544</v>
      </c>
      <c r="B568" s="190" t="s">
        <v>1577</v>
      </c>
      <c r="C568" s="190" t="s">
        <v>709</v>
      </c>
      <c r="D568" s="190" t="s">
        <v>2060</v>
      </c>
      <c r="E568" s="190" t="s">
        <v>132</v>
      </c>
      <c r="F568" s="191">
        <v>35431</v>
      </c>
      <c r="G568" s="190" t="s">
        <v>671</v>
      </c>
      <c r="H568" s="190" t="s">
        <v>621</v>
      </c>
      <c r="I568" s="190" t="s">
        <v>257</v>
      </c>
      <c r="J568" s="190" t="s">
        <v>1215</v>
      </c>
      <c r="K568" s="190">
        <v>2015</v>
      </c>
      <c r="L568" s="190" t="s">
        <v>223</v>
      </c>
    </row>
    <row r="569" spans="1:12" ht="17.25" customHeight="1" x14ac:dyDescent="0.2">
      <c r="A569" s="190">
        <v>807548</v>
      </c>
      <c r="B569" s="190" t="s">
        <v>1578</v>
      </c>
      <c r="C569" s="190" t="s">
        <v>1145</v>
      </c>
      <c r="D569" s="190" t="s">
        <v>697</v>
      </c>
      <c r="E569" s="190" t="s">
        <v>132</v>
      </c>
      <c r="F569" s="191">
        <v>27395</v>
      </c>
      <c r="G569" s="190" t="s">
        <v>229</v>
      </c>
      <c r="H569" s="190" t="s">
        <v>620</v>
      </c>
      <c r="I569" s="190" t="s">
        <v>257</v>
      </c>
      <c r="J569" s="190" t="s">
        <v>238</v>
      </c>
      <c r="K569" s="190">
        <v>1993</v>
      </c>
      <c r="L569" s="190" t="s">
        <v>229</v>
      </c>
    </row>
    <row r="570" spans="1:12" ht="17.25" customHeight="1" x14ac:dyDescent="0.2">
      <c r="A570" s="190">
        <v>807590</v>
      </c>
      <c r="B570" s="190" t="s">
        <v>1579</v>
      </c>
      <c r="C570" s="190" t="s">
        <v>93</v>
      </c>
      <c r="D570" s="190" t="s">
        <v>503</v>
      </c>
      <c r="E570" s="190" t="s">
        <v>132</v>
      </c>
      <c r="F570" s="191">
        <v>34519</v>
      </c>
      <c r="G570" s="190" t="s">
        <v>647</v>
      </c>
      <c r="H570" s="190" t="s">
        <v>620</v>
      </c>
      <c r="I570" s="190" t="s">
        <v>257</v>
      </c>
      <c r="J570" s="190" t="s">
        <v>1213</v>
      </c>
      <c r="K570" s="190">
        <v>2012</v>
      </c>
      <c r="L570" s="190" t="s">
        <v>228</v>
      </c>
    </row>
    <row r="571" spans="1:12" ht="17.25" customHeight="1" x14ac:dyDescent="0.2">
      <c r="A571" s="190">
        <v>807602</v>
      </c>
      <c r="B571" s="190" t="s">
        <v>1580</v>
      </c>
      <c r="C571" s="190" t="s">
        <v>94</v>
      </c>
      <c r="D571" s="190" t="s">
        <v>333</v>
      </c>
      <c r="E571" s="190" t="s">
        <v>131</v>
      </c>
      <c r="F571" s="191">
        <v>35796</v>
      </c>
      <c r="G571" s="190" t="s">
        <v>223</v>
      </c>
      <c r="H571" s="190" t="s">
        <v>620</v>
      </c>
      <c r="I571" s="190" t="s">
        <v>257</v>
      </c>
      <c r="J571" s="190" t="s">
        <v>1215</v>
      </c>
      <c r="K571" s="190">
        <v>2016</v>
      </c>
      <c r="L571" s="190" t="s">
        <v>223</v>
      </c>
    </row>
    <row r="572" spans="1:12" ht="17.25" customHeight="1" x14ac:dyDescent="0.2">
      <c r="A572" s="190">
        <v>807605</v>
      </c>
      <c r="B572" s="190" t="s">
        <v>1581</v>
      </c>
      <c r="C572" s="190" t="s">
        <v>819</v>
      </c>
      <c r="D572" s="190" t="s">
        <v>186</v>
      </c>
      <c r="E572" s="190" t="s">
        <v>132</v>
      </c>
      <c r="F572" s="191">
        <v>32916</v>
      </c>
      <c r="G572" s="190" t="s">
        <v>1124</v>
      </c>
      <c r="H572" s="190" t="s">
        <v>620</v>
      </c>
      <c r="I572" s="190" t="s">
        <v>257</v>
      </c>
      <c r="J572" s="190" t="s">
        <v>238</v>
      </c>
      <c r="K572" s="190">
        <v>2009</v>
      </c>
      <c r="L572" s="190" t="s">
        <v>226</v>
      </c>
    </row>
    <row r="573" spans="1:12" ht="17.25" customHeight="1" x14ac:dyDescent="0.2">
      <c r="A573" s="190">
        <v>807623</v>
      </c>
      <c r="B573" s="190" t="s">
        <v>1582</v>
      </c>
      <c r="C573" s="190" t="s">
        <v>63</v>
      </c>
      <c r="D573" s="190" t="s">
        <v>483</v>
      </c>
      <c r="E573" s="190" t="s">
        <v>132</v>
      </c>
      <c r="F573" s="191">
        <v>31388</v>
      </c>
      <c r="G573" s="190" t="s">
        <v>2165</v>
      </c>
      <c r="H573" s="190" t="s">
        <v>620</v>
      </c>
      <c r="I573" s="190" t="s">
        <v>257</v>
      </c>
      <c r="J573" s="190" t="s">
        <v>238</v>
      </c>
      <c r="K573" s="190">
        <v>2004</v>
      </c>
      <c r="L573" s="190" t="s">
        <v>231</v>
      </c>
    </row>
    <row r="574" spans="1:12" ht="17.25" customHeight="1" x14ac:dyDescent="0.2">
      <c r="A574" s="190">
        <v>807627</v>
      </c>
      <c r="B574" s="190" t="s">
        <v>1583</v>
      </c>
      <c r="C574" s="190" t="s">
        <v>373</v>
      </c>
      <c r="D574" s="190" t="s">
        <v>157</v>
      </c>
      <c r="E574" s="190" t="s">
        <v>132</v>
      </c>
      <c r="F574" s="191">
        <v>35326</v>
      </c>
      <c r="G574" s="190" t="s">
        <v>623</v>
      </c>
      <c r="H574" s="190" t="s">
        <v>620</v>
      </c>
      <c r="I574" s="190" t="s">
        <v>257</v>
      </c>
      <c r="J574" s="190" t="s">
        <v>1213</v>
      </c>
      <c r="K574" s="190">
        <v>2014</v>
      </c>
      <c r="L574" s="190" t="s">
        <v>223</v>
      </c>
    </row>
    <row r="575" spans="1:12" ht="17.25" customHeight="1" x14ac:dyDescent="0.2">
      <c r="A575" s="190">
        <v>807640</v>
      </c>
      <c r="B575" s="190" t="s">
        <v>1584</v>
      </c>
      <c r="C575" s="190" t="s">
        <v>98</v>
      </c>
      <c r="D575" s="190" t="s">
        <v>300</v>
      </c>
      <c r="E575" s="190" t="s">
        <v>132</v>
      </c>
      <c r="F575" s="191">
        <v>35804</v>
      </c>
      <c r="G575" s="190" t="s">
        <v>223</v>
      </c>
      <c r="H575" s="190" t="s">
        <v>620</v>
      </c>
      <c r="I575" s="190" t="s">
        <v>257</v>
      </c>
      <c r="J575" s="190" t="s">
        <v>238</v>
      </c>
      <c r="K575" s="190">
        <v>2016</v>
      </c>
      <c r="L575" s="190" t="s">
        <v>223</v>
      </c>
    </row>
    <row r="576" spans="1:12" ht="17.25" customHeight="1" x14ac:dyDescent="0.2">
      <c r="A576" s="190">
        <v>807668</v>
      </c>
      <c r="B576" s="190" t="s">
        <v>1586</v>
      </c>
      <c r="C576" s="190" t="s">
        <v>2073</v>
      </c>
      <c r="D576" s="190" t="s">
        <v>293</v>
      </c>
      <c r="E576" s="190" t="s">
        <v>132</v>
      </c>
      <c r="F576" s="191">
        <v>32713</v>
      </c>
      <c r="G576" s="190" t="s">
        <v>734</v>
      </c>
      <c r="H576" s="190" t="s">
        <v>620</v>
      </c>
      <c r="I576" s="190" t="s">
        <v>257</v>
      </c>
      <c r="J576" s="190" t="s">
        <v>1213</v>
      </c>
      <c r="K576" s="190">
        <v>2008</v>
      </c>
      <c r="L576" s="190" t="s">
        <v>223</v>
      </c>
    </row>
    <row r="577" spans="1:12" ht="17.25" customHeight="1" x14ac:dyDescent="0.2">
      <c r="A577" s="190">
        <v>807670</v>
      </c>
      <c r="B577" s="190" t="s">
        <v>1587</v>
      </c>
      <c r="C577" s="190" t="s">
        <v>1067</v>
      </c>
      <c r="D577" s="190" t="s">
        <v>179</v>
      </c>
      <c r="E577" s="190" t="s">
        <v>132</v>
      </c>
      <c r="F577" s="191">
        <v>34734</v>
      </c>
      <c r="G577" s="190" t="s">
        <v>223</v>
      </c>
      <c r="H577" s="190" t="s">
        <v>620</v>
      </c>
      <c r="I577" s="190" t="s">
        <v>257</v>
      </c>
      <c r="J577" s="190" t="s">
        <v>1215</v>
      </c>
      <c r="K577" s="190">
        <v>2013</v>
      </c>
      <c r="L577" s="190" t="s">
        <v>223</v>
      </c>
    </row>
    <row r="578" spans="1:12" ht="17.25" customHeight="1" x14ac:dyDescent="0.2">
      <c r="A578" s="190">
        <v>807723</v>
      </c>
      <c r="B578" s="190" t="s">
        <v>1589</v>
      </c>
      <c r="C578" s="190" t="s">
        <v>778</v>
      </c>
      <c r="D578" s="190" t="s">
        <v>760</v>
      </c>
      <c r="E578" s="190" t="s">
        <v>131</v>
      </c>
      <c r="F578" s="191">
        <v>35110</v>
      </c>
      <c r="G578" s="190" t="s">
        <v>753</v>
      </c>
      <c r="H578" s="190" t="s">
        <v>620</v>
      </c>
      <c r="I578" s="190" t="s">
        <v>257</v>
      </c>
      <c r="J578" s="190" t="s">
        <v>238</v>
      </c>
      <c r="K578" s="190">
        <v>2014</v>
      </c>
      <c r="L578" s="190" t="s">
        <v>225</v>
      </c>
    </row>
    <row r="579" spans="1:12" ht="17.25" customHeight="1" x14ac:dyDescent="0.2">
      <c r="A579" s="190">
        <v>807732</v>
      </c>
      <c r="B579" s="190" t="s">
        <v>791</v>
      </c>
      <c r="C579" s="190" t="s">
        <v>80</v>
      </c>
      <c r="D579" s="190" t="s">
        <v>163</v>
      </c>
      <c r="E579" s="190" t="s">
        <v>131</v>
      </c>
      <c r="F579" s="191">
        <v>35026</v>
      </c>
      <c r="G579" s="190" t="s">
        <v>2006</v>
      </c>
      <c r="H579" s="190" t="s">
        <v>620</v>
      </c>
      <c r="I579" s="190" t="s">
        <v>257</v>
      </c>
      <c r="J579" s="190" t="s">
        <v>1217</v>
      </c>
      <c r="K579" s="190">
        <v>2016</v>
      </c>
      <c r="L579" s="190" t="s">
        <v>223</v>
      </c>
    </row>
    <row r="580" spans="1:12" ht="17.25" customHeight="1" x14ac:dyDescent="0.2">
      <c r="A580" s="190">
        <v>807733</v>
      </c>
      <c r="B580" s="190" t="s">
        <v>1590</v>
      </c>
      <c r="C580" s="190" t="s">
        <v>67</v>
      </c>
      <c r="D580" s="190" t="s">
        <v>2038</v>
      </c>
      <c r="E580" s="190" t="s">
        <v>131</v>
      </c>
      <c r="F580" s="191">
        <v>35615</v>
      </c>
      <c r="G580" s="190" t="s">
        <v>2039</v>
      </c>
      <c r="H580" s="190" t="s">
        <v>620</v>
      </c>
      <c r="I580" s="190" t="s">
        <v>257</v>
      </c>
      <c r="J580" s="190" t="s">
        <v>1215</v>
      </c>
      <c r="K580" s="190">
        <v>2017</v>
      </c>
      <c r="L580" s="190" t="s">
        <v>223</v>
      </c>
    </row>
    <row r="581" spans="1:12" ht="17.25" customHeight="1" x14ac:dyDescent="0.2">
      <c r="A581" s="190">
        <v>807763</v>
      </c>
      <c r="B581" s="190" t="s">
        <v>1591</v>
      </c>
      <c r="C581" s="190" t="s">
        <v>74</v>
      </c>
      <c r="D581" s="190" t="s">
        <v>162</v>
      </c>
      <c r="E581" s="190" t="s">
        <v>131</v>
      </c>
      <c r="F581" s="191">
        <v>35081</v>
      </c>
      <c r="G581" s="190" t="s">
        <v>223</v>
      </c>
      <c r="H581" s="190" t="s">
        <v>620</v>
      </c>
      <c r="I581" s="190" t="s">
        <v>257</v>
      </c>
      <c r="J581" s="190" t="s">
        <v>641</v>
      </c>
      <c r="K581" s="190">
        <v>2015</v>
      </c>
      <c r="L581" s="190" t="s">
        <v>223</v>
      </c>
    </row>
    <row r="582" spans="1:12" ht="17.25" customHeight="1" x14ac:dyDescent="0.2">
      <c r="A582" s="190">
        <v>807780</v>
      </c>
      <c r="B582" s="190" t="s">
        <v>1593</v>
      </c>
      <c r="C582" s="190" t="s">
        <v>80</v>
      </c>
      <c r="D582" s="190" t="s">
        <v>825</v>
      </c>
      <c r="E582" s="190" t="s">
        <v>131</v>
      </c>
      <c r="F582" s="191">
        <v>36161</v>
      </c>
      <c r="G582" s="190" t="s">
        <v>223</v>
      </c>
      <c r="H582" s="190" t="s">
        <v>620</v>
      </c>
      <c r="I582" s="190" t="s">
        <v>257</v>
      </c>
      <c r="J582" s="190" t="s">
        <v>1215</v>
      </c>
      <c r="K582" s="190">
        <v>2017</v>
      </c>
      <c r="L582" s="190" t="s">
        <v>228</v>
      </c>
    </row>
    <row r="583" spans="1:12" ht="17.25" customHeight="1" x14ac:dyDescent="0.2">
      <c r="A583" s="190">
        <v>807821</v>
      </c>
      <c r="B583" s="190" t="s">
        <v>1596</v>
      </c>
      <c r="C583" s="190" t="s">
        <v>88</v>
      </c>
      <c r="D583" s="190" t="s">
        <v>156</v>
      </c>
      <c r="E583" s="190" t="s">
        <v>131</v>
      </c>
      <c r="F583" s="191">
        <v>35824</v>
      </c>
      <c r="G583" s="190" t="s">
        <v>223</v>
      </c>
      <c r="H583" s="190" t="s">
        <v>620</v>
      </c>
      <c r="I583" s="190" t="s">
        <v>257</v>
      </c>
      <c r="J583" s="190" t="s">
        <v>1213</v>
      </c>
      <c r="K583" s="190">
        <v>2016</v>
      </c>
      <c r="L583" s="190" t="s">
        <v>223</v>
      </c>
    </row>
    <row r="584" spans="1:12" ht="17.25" customHeight="1" x14ac:dyDescent="0.2">
      <c r="A584" s="190">
        <v>807851</v>
      </c>
      <c r="B584" s="190" t="s">
        <v>1196</v>
      </c>
      <c r="C584" s="190" t="s">
        <v>61</v>
      </c>
      <c r="D584" s="190" t="s">
        <v>386</v>
      </c>
      <c r="E584" s="190" t="s">
        <v>131</v>
      </c>
      <c r="F584" s="191">
        <v>35125</v>
      </c>
      <c r="G584" s="190" t="s">
        <v>646</v>
      </c>
      <c r="H584" s="190" t="s">
        <v>620</v>
      </c>
      <c r="I584" s="190" t="s">
        <v>257</v>
      </c>
    </row>
    <row r="585" spans="1:12" ht="17.25" customHeight="1" x14ac:dyDescent="0.2">
      <c r="A585" s="190">
        <v>807855</v>
      </c>
      <c r="B585" s="190" t="s">
        <v>1597</v>
      </c>
      <c r="C585" s="190" t="s">
        <v>488</v>
      </c>
      <c r="D585" s="190" t="s">
        <v>181</v>
      </c>
      <c r="E585" s="190" t="s">
        <v>131</v>
      </c>
      <c r="F585" s="191">
        <v>31256</v>
      </c>
      <c r="G585" s="190" t="s">
        <v>223</v>
      </c>
      <c r="H585" s="190" t="s">
        <v>620</v>
      </c>
      <c r="I585" s="190" t="s">
        <v>257</v>
      </c>
      <c r="J585" s="190" t="s">
        <v>1214</v>
      </c>
      <c r="K585" s="190">
        <v>2003</v>
      </c>
      <c r="L585" s="190" t="s">
        <v>223</v>
      </c>
    </row>
    <row r="586" spans="1:12" ht="17.25" customHeight="1" x14ac:dyDescent="0.2">
      <c r="A586" s="190">
        <v>807859</v>
      </c>
      <c r="B586" s="190" t="s">
        <v>502</v>
      </c>
      <c r="C586" s="190" t="s">
        <v>298</v>
      </c>
      <c r="D586" s="190" t="s">
        <v>189</v>
      </c>
      <c r="E586" s="190" t="s">
        <v>131</v>
      </c>
      <c r="F586" s="191">
        <v>35431</v>
      </c>
      <c r="G586" s="190" t="s">
        <v>228</v>
      </c>
      <c r="H586" s="190" t="s">
        <v>621</v>
      </c>
      <c r="I586" s="190" t="s">
        <v>257</v>
      </c>
      <c r="J586" s="190" t="s">
        <v>238</v>
      </c>
      <c r="K586" s="190">
        <v>2015</v>
      </c>
      <c r="L586" s="190" t="s">
        <v>234</v>
      </c>
    </row>
    <row r="587" spans="1:12" ht="17.25" customHeight="1" x14ac:dyDescent="0.2">
      <c r="A587" s="190">
        <v>807860</v>
      </c>
      <c r="B587" s="190" t="s">
        <v>1598</v>
      </c>
      <c r="C587" s="190" t="s">
        <v>2083</v>
      </c>
      <c r="D587" s="190" t="s">
        <v>518</v>
      </c>
      <c r="E587" s="190" t="s">
        <v>131</v>
      </c>
      <c r="F587" s="191">
        <v>28856</v>
      </c>
      <c r="G587" s="190" t="s">
        <v>223</v>
      </c>
      <c r="H587" s="190" t="s">
        <v>620</v>
      </c>
      <c r="I587" s="190" t="s">
        <v>257</v>
      </c>
      <c r="J587" s="190" t="s">
        <v>1215</v>
      </c>
      <c r="K587" s="190">
        <v>1996</v>
      </c>
      <c r="L587" s="190" t="s">
        <v>223</v>
      </c>
    </row>
    <row r="588" spans="1:12" ht="17.25" customHeight="1" x14ac:dyDescent="0.2">
      <c r="A588" s="190">
        <v>807865</v>
      </c>
      <c r="B588" s="190" t="s">
        <v>1599</v>
      </c>
      <c r="C588" s="190" t="s">
        <v>118</v>
      </c>
      <c r="D588" s="190" t="s">
        <v>202</v>
      </c>
      <c r="E588" s="190" t="s">
        <v>131</v>
      </c>
      <c r="F588" s="191">
        <v>35638</v>
      </c>
      <c r="G588" s="190" t="s">
        <v>223</v>
      </c>
      <c r="H588" s="190" t="s">
        <v>620</v>
      </c>
      <c r="I588" s="190" t="s">
        <v>257</v>
      </c>
    </row>
    <row r="589" spans="1:12" ht="17.25" customHeight="1" x14ac:dyDescent="0.2">
      <c r="A589" s="190">
        <v>807889</v>
      </c>
      <c r="B589" s="190" t="s">
        <v>1602</v>
      </c>
      <c r="C589" s="190" t="s">
        <v>57</v>
      </c>
      <c r="D589" s="190" t="s">
        <v>170</v>
      </c>
      <c r="E589" s="190" t="s">
        <v>131</v>
      </c>
      <c r="F589" s="191">
        <v>35431</v>
      </c>
      <c r="G589" s="190" t="s">
        <v>223</v>
      </c>
      <c r="H589" s="190" t="s">
        <v>621</v>
      </c>
      <c r="I589" s="190" t="s">
        <v>257</v>
      </c>
      <c r="J589" s="190" t="s">
        <v>1215</v>
      </c>
      <c r="K589" s="190">
        <v>2014</v>
      </c>
      <c r="L589" s="190" t="s">
        <v>223</v>
      </c>
    </row>
    <row r="590" spans="1:12" ht="17.25" customHeight="1" x14ac:dyDescent="0.2">
      <c r="A590" s="190">
        <v>807906</v>
      </c>
      <c r="B590" s="190" t="s">
        <v>1604</v>
      </c>
      <c r="C590" s="190" t="s">
        <v>2185</v>
      </c>
      <c r="D590" s="190" t="s">
        <v>2186</v>
      </c>
      <c r="E590" s="190" t="s">
        <v>131</v>
      </c>
      <c r="F590" s="191">
        <v>35431</v>
      </c>
      <c r="G590" s="190" t="s">
        <v>223</v>
      </c>
      <c r="H590" s="190" t="s">
        <v>620</v>
      </c>
      <c r="I590" s="190" t="s">
        <v>257</v>
      </c>
      <c r="J590" s="190" t="s">
        <v>1213</v>
      </c>
      <c r="K590" s="190">
        <v>2015</v>
      </c>
      <c r="L590" s="190" t="s">
        <v>223</v>
      </c>
    </row>
    <row r="591" spans="1:12" ht="17.25" customHeight="1" x14ac:dyDescent="0.2">
      <c r="A591" s="190">
        <v>807926</v>
      </c>
      <c r="B591" s="190" t="s">
        <v>1605</v>
      </c>
      <c r="C591" s="190" t="s">
        <v>93</v>
      </c>
      <c r="D591" s="190" t="s">
        <v>1226</v>
      </c>
      <c r="E591" s="190" t="s">
        <v>131</v>
      </c>
      <c r="F591" s="191">
        <v>35431</v>
      </c>
      <c r="G591" s="190" t="s">
        <v>223</v>
      </c>
      <c r="H591" s="190" t="s">
        <v>620</v>
      </c>
      <c r="I591" s="190" t="s">
        <v>257</v>
      </c>
      <c r="J591" s="190" t="s">
        <v>238</v>
      </c>
      <c r="K591" s="190">
        <v>2015</v>
      </c>
      <c r="L591" s="190" t="s">
        <v>223</v>
      </c>
    </row>
    <row r="592" spans="1:12" ht="17.25" customHeight="1" x14ac:dyDescent="0.2">
      <c r="A592" s="190">
        <v>807943</v>
      </c>
      <c r="B592" s="190" t="s">
        <v>1606</v>
      </c>
      <c r="C592" s="190" t="s">
        <v>88</v>
      </c>
      <c r="D592" s="190" t="s">
        <v>1079</v>
      </c>
      <c r="E592" s="190" t="s">
        <v>131</v>
      </c>
      <c r="F592" s="191">
        <v>36024</v>
      </c>
      <c r="G592" s="190" t="s">
        <v>223</v>
      </c>
      <c r="H592" s="190" t="s">
        <v>620</v>
      </c>
      <c r="I592" s="190" t="s">
        <v>257</v>
      </c>
      <c r="J592" s="190" t="s">
        <v>1213</v>
      </c>
      <c r="K592" s="190">
        <v>2016</v>
      </c>
      <c r="L592" s="190" t="s">
        <v>223</v>
      </c>
    </row>
    <row r="593" spans="1:12" ht="17.25" customHeight="1" x14ac:dyDescent="0.2">
      <c r="A593" s="190">
        <v>807983</v>
      </c>
      <c r="B593" s="190" t="s">
        <v>1608</v>
      </c>
      <c r="C593" s="190" t="s">
        <v>317</v>
      </c>
      <c r="D593" s="190" t="s">
        <v>1165</v>
      </c>
      <c r="E593" s="190" t="s">
        <v>132</v>
      </c>
      <c r="F593" s="191">
        <v>34821</v>
      </c>
      <c r="G593" s="190" t="s">
        <v>233</v>
      </c>
      <c r="H593" s="190" t="s">
        <v>620</v>
      </c>
      <c r="I593" s="190" t="s">
        <v>257</v>
      </c>
      <c r="J593" s="190" t="s">
        <v>1213</v>
      </c>
      <c r="K593" s="190">
        <v>2012</v>
      </c>
      <c r="L593" s="190" t="s">
        <v>233</v>
      </c>
    </row>
    <row r="594" spans="1:12" ht="17.25" customHeight="1" x14ac:dyDescent="0.2">
      <c r="A594" s="190">
        <v>807995</v>
      </c>
      <c r="B594" s="190" t="s">
        <v>1609</v>
      </c>
      <c r="C594" s="190" t="s">
        <v>1168</v>
      </c>
      <c r="D594" s="190" t="s">
        <v>409</v>
      </c>
      <c r="E594" s="190" t="s">
        <v>131</v>
      </c>
      <c r="F594" s="191">
        <v>35431</v>
      </c>
      <c r="G594" s="190" t="s">
        <v>798</v>
      </c>
      <c r="H594" s="190" t="s">
        <v>620</v>
      </c>
      <c r="I594" s="190" t="s">
        <v>257</v>
      </c>
      <c r="J594" s="190" t="s">
        <v>238</v>
      </c>
      <c r="K594" s="190">
        <v>2017</v>
      </c>
      <c r="L594" s="190" t="s">
        <v>228</v>
      </c>
    </row>
    <row r="595" spans="1:12" ht="17.25" customHeight="1" x14ac:dyDescent="0.2">
      <c r="A595" s="190">
        <v>807998</v>
      </c>
      <c r="B595" s="190" t="s">
        <v>1610</v>
      </c>
      <c r="C595" s="190" t="s">
        <v>554</v>
      </c>
      <c r="D595" s="190" t="s">
        <v>119</v>
      </c>
      <c r="E595" s="190" t="s">
        <v>132</v>
      </c>
      <c r="F595" s="191">
        <v>34700</v>
      </c>
      <c r="G595" s="190" t="s">
        <v>223</v>
      </c>
      <c r="H595" s="190" t="s">
        <v>620</v>
      </c>
      <c r="I595" s="190" t="s">
        <v>257</v>
      </c>
      <c r="J595" s="190" t="s">
        <v>641</v>
      </c>
      <c r="K595" s="190">
        <v>2014</v>
      </c>
      <c r="L595" s="190" t="s">
        <v>223</v>
      </c>
    </row>
    <row r="596" spans="1:12" ht="17.25" customHeight="1" x14ac:dyDescent="0.2">
      <c r="A596" s="190">
        <v>808023</v>
      </c>
      <c r="B596" s="190" t="s">
        <v>1611</v>
      </c>
      <c r="C596" s="190" t="s">
        <v>2207</v>
      </c>
      <c r="D596" s="190" t="s">
        <v>411</v>
      </c>
      <c r="E596" s="190" t="s">
        <v>131</v>
      </c>
      <c r="F596" s="191">
        <v>30318</v>
      </c>
      <c r="G596" s="190" t="s">
        <v>2208</v>
      </c>
      <c r="H596" s="190" t="s">
        <v>620</v>
      </c>
      <c r="I596" s="190" t="s">
        <v>257</v>
      </c>
    </row>
    <row r="597" spans="1:12" ht="17.25" customHeight="1" x14ac:dyDescent="0.2">
      <c r="A597" s="190">
        <v>808050</v>
      </c>
      <c r="B597" s="190" t="s">
        <v>1613</v>
      </c>
      <c r="C597" s="190" t="s">
        <v>2101</v>
      </c>
      <c r="D597" s="190" t="s">
        <v>156</v>
      </c>
      <c r="E597" s="190" t="s">
        <v>131</v>
      </c>
      <c r="F597" s="191">
        <v>32399</v>
      </c>
      <c r="G597" s="190" t="s">
        <v>223</v>
      </c>
      <c r="H597" s="190" t="s">
        <v>620</v>
      </c>
      <c r="I597" s="190" t="s">
        <v>257</v>
      </c>
      <c r="J597" s="190" t="s">
        <v>238</v>
      </c>
      <c r="K597" s="190">
        <v>2006</v>
      </c>
      <c r="L597" s="190" t="s">
        <v>223</v>
      </c>
    </row>
    <row r="598" spans="1:12" ht="17.25" customHeight="1" x14ac:dyDescent="0.2">
      <c r="A598" s="190">
        <v>808052</v>
      </c>
      <c r="B598" s="190" t="s">
        <v>1614</v>
      </c>
      <c r="C598" s="190" t="s">
        <v>77</v>
      </c>
      <c r="D598" s="190" t="s">
        <v>811</v>
      </c>
      <c r="E598" s="190" t="s">
        <v>131</v>
      </c>
      <c r="F598" s="191">
        <v>31107</v>
      </c>
      <c r="G598" s="190" t="s">
        <v>231</v>
      </c>
      <c r="H598" s="190" t="s">
        <v>620</v>
      </c>
      <c r="I598" s="190" t="s">
        <v>257</v>
      </c>
      <c r="J598" s="190" t="s">
        <v>1215</v>
      </c>
      <c r="K598" s="190">
        <v>2004</v>
      </c>
      <c r="L598" s="190" t="s">
        <v>223</v>
      </c>
    </row>
    <row r="599" spans="1:12" ht="17.25" customHeight="1" x14ac:dyDescent="0.2">
      <c r="A599" s="190">
        <v>808069</v>
      </c>
      <c r="B599" s="190" t="s">
        <v>1616</v>
      </c>
      <c r="C599" s="190" t="s">
        <v>394</v>
      </c>
      <c r="D599" s="190" t="s">
        <v>351</v>
      </c>
      <c r="E599" s="190" t="s">
        <v>131</v>
      </c>
      <c r="F599" s="191">
        <v>35796</v>
      </c>
      <c r="G599" s="190" t="s">
        <v>223</v>
      </c>
      <c r="H599" s="190" t="s">
        <v>620</v>
      </c>
      <c r="I599" s="190" t="s">
        <v>257</v>
      </c>
      <c r="J599" s="190" t="s">
        <v>1215</v>
      </c>
      <c r="K599" s="190">
        <v>2016</v>
      </c>
      <c r="L599" s="190" t="s">
        <v>223</v>
      </c>
    </row>
    <row r="600" spans="1:12" ht="17.25" customHeight="1" x14ac:dyDescent="0.2">
      <c r="A600" s="190">
        <v>808111</v>
      </c>
      <c r="B600" s="190" t="s">
        <v>1618</v>
      </c>
      <c r="C600" s="190" t="s">
        <v>61</v>
      </c>
      <c r="D600" s="190" t="s">
        <v>596</v>
      </c>
      <c r="E600" s="190" t="s">
        <v>131</v>
      </c>
      <c r="F600" s="191">
        <v>35977</v>
      </c>
      <c r="G600" s="190" t="s">
        <v>699</v>
      </c>
      <c r="H600" s="190" t="s">
        <v>620</v>
      </c>
      <c r="I600" s="190" t="s">
        <v>257</v>
      </c>
      <c r="J600" s="190" t="s">
        <v>1215</v>
      </c>
      <c r="K600" s="190">
        <v>2016</v>
      </c>
      <c r="L600" s="190" t="s">
        <v>223</v>
      </c>
    </row>
    <row r="601" spans="1:12" ht="17.25" customHeight="1" x14ac:dyDescent="0.2">
      <c r="A601" s="190">
        <v>808120</v>
      </c>
      <c r="B601" s="190" t="s">
        <v>1620</v>
      </c>
      <c r="C601" s="190" t="s">
        <v>61</v>
      </c>
      <c r="D601" s="190" t="s">
        <v>1195</v>
      </c>
      <c r="E601" s="190" t="s">
        <v>132</v>
      </c>
      <c r="F601" s="191">
        <v>30024</v>
      </c>
      <c r="G601" s="190" t="s">
        <v>713</v>
      </c>
      <c r="H601" s="190" t="s">
        <v>620</v>
      </c>
      <c r="I601" s="190" t="s">
        <v>257</v>
      </c>
      <c r="J601" s="190" t="s">
        <v>1213</v>
      </c>
      <c r="K601" s="190">
        <v>2000</v>
      </c>
      <c r="L601" s="190" t="s">
        <v>225</v>
      </c>
    </row>
    <row r="602" spans="1:12" ht="17.25" customHeight="1" x14ac:dyDescent="0.2">
      <c r="A602" s="190">
        <v>808173</v>
      </c>
      <c r="B602" s="190" t="s">
        <v>1622</v>
      </c>
      <c r="C602" s="190" t="s">
        <v>169</v>
      </c>
      <c r="D602" s="190" t="s">
        <v>2174</v>
      </c>
      <c r="E602" s="190" t="s">
        <v>132</v>
      </c>
      <c r="F602" s="191">
        <v>31260</v>
      </c>
      <c r="G602" s="190" t="s">
        <v>223</v>
      </c>
      <c r="H602" s="190" t="s">
        <v>620</v>
      </c>
      <c r="I602" s="190" t="s">
        <v>257</v>
      </c>
      <c r="J602" s="190" t="s">
        <v>238</v>
      </c>
      <c r="K602" s="190">
        <v>2003</v>
      </c>
      <c r="L602" s="190" t="s">
        <v>223</v>
      </c>
    </row>
    <row r="603" spans="1:12" ht="17.25" customHeight="1" x14ac:dyDescent="0.2">
      <c r="A603" s="190">
        <v>808184</v>
      </c>
      <c r="B603" s="190" t="s">
        <v>1623</v>
      </c>
      <c r="C603" s="190" t="s">
        <v>1123</v>
      </c>
      <c r="D603" s="190" t="s">
        <v>2114</v>
      </c>
      <c r="E603" s="190" t="s">
        <v>132</v>
      </c>
      <c r="F603" s="191">
        <v>29224</v>
      </c>
      <c r="G603" s="190" t="s">
        <v>623</v>
      </c>
      <c r="H603" s="190" t="s">
        <v>620</v>
      </c>
      <c r="I603" s="190" t="s">
        <v>257</v>
      </c>
      <c r="J603" s="190" t="s">
        <v>1215</v>
      </c>
      <c r="K603" s="190">
        <v>1997</v>
      </c>
      <c r="L603" s="190" t="s">
        <v>223</v>
      </c>
    </row>
    <row r="604" spans="1:12" ht="17.25" customHeight="1" x14ac:dyDescent="0.2">
      <c r="A604" s="190">
        <v>808198</v>
      </c>
      <c r="B604" s="190" t="s">
        <v>1624</v>
      </c>
      <c r="C604" s="190" t="s">
        <v>2128</v>
      </c>
      <c r="D604" s="190" t="s">
        <v>150</v>
      </c>
      <c r="E604" s="190" t="s">
        <v>132</v>
      </c>
      <c r="F604" s="191">
        <v>35668</v>
      </c>
      <c r="G604" s="190" t="s">
        <v>223</v>
      </c>
      <c r="H604" s="190" t="s">
        <v>620</v>
      </c>
      <c r="I604" s="190" t="s">
        <v>257</v>
      </c>
      <c r="J604" s="190" t="s">
        <v>238</v>
      </c>
      <c r="K604" s="190">
        <v>2016</v>
      </c>
      <c r="L604" s="190" t="s">
        <v>223</v>
      </c>
    </row>
    <row r="605" spans="1:12" ht="17.25" customHeight="1" x14ac:dyDescent="0.2">
      <c r="A605" s="190">
        <v>808220</v>
      </c>
      <c r="B605" s="190" t="s">
        <v>1625</v>
      </c>
      <c r="C605" s="190" t="s">
        <v>1164</v>
      </c>
      <c r="D605" s="190" t="s">
        <v>209</v>
      </c>
      <c r="E605" s="190" t="s">
        <v>131</v>
      </c>
      <c r="F605" s="191">
        <v>29952</v>
      </c>
      <c r="G605" s="190" t="s">
        <v>686</v>
      </c>
      <c r="H605" s="190" t="s">
        <v>620</v>
      </c>
      <c r="I605" s="190" t="s">
        <v>257</v>
      </c>
      <c r="J605" s="190" t="s">
        <v>1214</v>
      </c>
      <c r="K605" s="190">
        <v>2000</v>
      </c>
      <c r="L605" s="190" t="s">
        <v>223</v>
      </c>
    </row>
    <row r="606" spans="1:12" ht="17.25" customHeight="1" x14ac:dyDescent="0.2">
      <c r="A606" s="190">
        <v>808237</v>
      </c>
      <c r="B606" s="190" t="s">
        <v>1627</v>
      </c>
      <c r="C606" s="190" t="s">
        <v>343</v>
      </c>
      <c r="D606" s="190" t="s">
        <v>159</v>
      </c>
      <c r="E606" s="190" t="s">
        <v>131</v>
      </c>
      <c r="F606" s="191">
        <v>35634</v>
      </c>
      <c r="G606" s="190" t="s">
        <v>223</v>
      </c>
      <c r="H606" s="190" t="s">
        <v>620</v>
      </c>
      <c r="I606" s="190" t="s">
        <v>257</v>
      </c>
      <c r="J606" s="190" t="s">
        <v>1214</v>
      </c>
      <c r="K606" s="190">
        <v>2016</v>
      </c>
      <c r="L606" s="190" t="s">
        <v>223</v>
      </c>
    </row>
    <row r="607" spans="1:12" ht="17.25" customHeight="1" x14ac:dyDescent="0.2">
      <c r="A607" s="190">
        <v>808244</v>
      </c>
      <c r="B607" s="190" t="s">
        <v>1628</v>
      </c>
      <c r="C607" s="190" t="s">
        <v>301</v>
      </c>
      <c r="D607" s="190" t="s">
        <v>2089</v>
      </c>
      <c r="E607" s="190" t="s">
        <v>131</v>
      </c>
      <c r="F607" s="191">
        <v>28555</v>
      </c>
      <c r="G607" s="190" t="s">
        <v>650</v>
      </c>
      <c r="H607" s="190" t="s">
        <v>620</v>
      </c>
      <c r="I607" s="190" t="s">
        <v>257</v>
      </c>
      <c r="J607" s="190" t="s">
        <v>238</v>
      </c>
      <c r="K607" s="190">
        <v>2006</v>
      </c>
      <c r="L607" s="190" t="s">
        <v>234</v>
      </c>
    </row>
    <row r="608" spans="1:12" ht="17.25" customHeight="1" x14ac:dyDescent="0.2">
      <c r="A608" s="190">
        <v>808309</v>
      </c>
      <c r="B608" s="190" t="s">
        <v>1629</v>
      </c>
      <c r="C608" s="190" t="s">
        <v>665</v>
      </c>
      <c r="D608" s="190" t="s">
        <v>2034</v>
      </c>
      <c r="E608" s="190" t="s">
        <v>131</v>
      </c>
      <c r="F608" s="191">
        <v>34700</v>
      </c>
      <c r="G608" s="190" t="s">
        <v>223</v>
      </c>
      <c r="H608" s="190" t="s">
        <v>620</v>
      </c>
      <c r="I608" s="190" t="s">
        <v>257</v>
      </c>
      <c r="J608" s="190" t="s">
        <v>238</v>
      </c>
      <c r="K608" s="190">
        <v>2013</v>
      </c>
      <c r="L608" s="190" t="s">
        <v>223</v>
      </c>
    </row>
    <row r="609" spans="1:12" ht="17.25" customHeight="1" x14ac:dyDescent="0.2">
      <c r="A609" s="190">
        <v>808336</v>
      </c>
      <c r="B609" s="190" t="s">
        <v>1633</v>
      </c>
      <c r="C609" s="190" t="s">
        <v>407</v>
      </c>
      <c r="D609" s="190" t="s">
        <v>180</v>
      </c>
      <c r="E609" s="190" t="s">
        <v>132</v>
      </c>
      <c r="F609" s="191">
        <v>30822</v>
      </c>
      <c r="G609" s="190" t="s">
        <v>818</v>
      </c>
      <c r="H609" s="190" t="s">
        <v>620</v>
      </c>
      <c r="I609" s="190" t="s">
        <v>257</v>
      </c>
      <c r="J609" s="190" t="s">
        <v>641</v>
      </c>
      <c r="K609" s="190">
        <v>2006</v>
      </c>
      <c r="L609" s="190" t="s">
        <v>228</v>
      </c>
    </row>
    <row r="610" spans="1:12" ht="17.25" customHeight="1" x14ac:dyDescent="0.2">
      <c r="A610" s="190">
        <v>808340</v>
      </c>
      <c r="B610" s="190" t="s">
        <v>1634</v>
      </c>
      <c r="C610" s="190" t="s">
        <v>494</v>
      </c>
      <c r="D610" s="190" t="s">
        <v>439</v>
      </c>
      <c r="E610" s="190" t="s">
        <v>131</v>
      </c>
      <c r="F610" s="191">
        <v>32933</v>
      </c>
      <c r="G610" s="190" t="s">
        <v>228</v>
      </c>
      <c r="H610" s="190" t="s">
        <v>620</v>
      </c>
      <c r="I610" s="190" t="s">
        <v>257</v>
      </c>
      <c r="J610" s="190" t="s">
        <v>1213</v>
      </c>
      <c r="K610" s="190">
        <v>2008</v>
      </c>
      <c r="L610" s="190" t="s">
        <v>228</v>
      </c>
    </row>
    <row r="611" spans="1:12" ht="17.25" customHeight="1" x14ac:dyDescent="0.2">
      <c r="A611" s="190">
        <v>808350</v>
      </c>
      <c r="B611" s="190" t="s">
        <v>1636</v>
      </c>
      <c r="C611" s="190" t="s">
        <v>334</v>
      </c>
      <c r="D611" s="190" t="s">
        <v>205</v>
      </c>
      <c r="E611" s="190" t="s">
        <v>131</v>
      </c>
      <c r="F611" s="191">
        <v>33982</v>
      </c>
      <c r="G611" s="190" t="s">
        <v>223</v>
      </c>
      <c r="H611" s="190" t="s">
        <v>620</v>
      </c>
      <c r="I611" s="190" t="s">
        <v>257</v>
      </c>
      <c r="J611" s="190" t="s">
        <v>238</v>
      </c>
      <c r="K611" s="190">
        <v>2011</v>
      </c>
      <c r="L611" s="190" t="s">
        <v>223</v>
      </c>
    </row>
    <row r="612" spans="1:12" ht="17.25" customHeight="1" x14ac:dyDescent="0.2">
      <c r="A612" s="190">
        <v>808351</v>
      </c>
      <c r="B612" s="190" t="s">
        <v>1637</v>
      </c>
      <c r="C612" s="190" t="s">
        <v>781</v>
      </c>
      <c r="D612" s="190" t="s">
        <v>732</v>
      </c>
      <c r="E612" s="190" t="s">
        <v>132</v>
      </c>
      <c r="F612" s="191">
        <v>29108</v>
      </c>
      <c r="G612" s="190" t="s">
        <v>223</v>
      </c>
      <c r="H612" s="190" t="s">
        <v>620</v>
      </c>
      <c r="I612" s="190" t="s">
        <v>257</v>
      </c>
    </row>
    <row r="613" spans="1:12" ht="17.25" customHeight="1" x14ac:dyDescent="0.2">
      <c r="A613" s="190">
        <v>808353</v>
      </c>
      <c r="B613" s="190" t="s">
        <v>1638</v>
      </c>
      <c r="C613" s="190" t="s">
        <v>118</v>
      </c>
      <c r="D613" s="190" t="s">
        <v>214</v>
      </c>
      <c r="E613" s="190" t="s">
        <v>132</v>
      </c>
      <c r="F613" s="191">
        <v>36263</v>
      </c>
      <c r="G613" s="190" t="s">
        <v>223</v>
      </c>
      <c r="H613" s="190" t="s">
        <v>620</v>
      </c>
      <c r="I613" s="190" t="s">
        <v>257</v>
      </c>
    </row>
    <row r="614" spans="1:12" ht="17.25" customHeight="1" x14ac:dyDescent="0.2">
      <c r="A614" s="190">
        <v>808369</v>
      </c>
      <c r="B614" s="190" t="s">
        <v>1639</v>
      </c>
      <c r="C614" s="190" t="s">
        <v>65</v>
      </c>
      <c r="D614" s="190" t="s">
        <v>440</v>
      </c>
      <c r="E614" s="190" t="s">
        <v>131</v>
      </c>
      <c r="F614" s="191">
        <v>33149</v>
      </c>
      <c r="G614" s="190" t="s">
        <v>223</v>
      </c>
      <c r="H614" s="190" t="s">
        <v>620</v>
      </c>
      <c r="I614" s="190" t="s">
        <v>257</v>
      </c>
      <c r="J614" s="190" t="s">
        <v>238</v>
      </c>
      <c r="K614" s="190">
        <v>2010</v>
      </c>
      <c r="L614" s="190" t="s">
        <v>223</v>
      </c>
    </row>
    <row r="615" spans="1:12" ht="17.25" customHeight="1" x14ac:dyDescent="0.2">
      <c r="A615" s="190">
        <v>808373</v>
      </c>
      <c r="B615" s="190" t="s">
        <v>689</v>
      </c>
      <c r="C615" s="190" t="s">
        <v>749</v>
      </c>
      <c r="D615" s="190" t="s">
        <v>2102</v>
      </c>
      <c r="E615" s="190" t="s">
        <v>131</v>
      </c>
      <c r="F615" s="191">
        <v>36069</v>
      </c>
      <c r="G615" s="190" t="s">
        <v>739</v>
      </c>
      <c r="H615" s="190" t="s">
        <v>620</v>
      </c>
      <c r="I615" s="190" t="s">
        <v>257</v>
      </c>
      <c r="J615" s="190" t="s">
        <v>1215</v>
      </c>
      <c r="K615" s="190">
        <v>2015</v>
      </c>
      <c r="L615" s="190" t="s">
        <v>234</v>
      </c>
    </row>
    <row r="616" spans="1:12" ht="17.25" customHeight="1" x14ac:dyDescent="0.2">
      <c r="A616" s="190">
        <v>808374</v>
      </c>
      <c r="B616" s="190" t="s">
        <v>1640</v>
      </c>
      <c r="C616" s="190" t="s">
        <v>1148</v>
      </c>
      <c r="D616" s="190" t="s">
        <v>2001</v>
      </c>
      <c r="E616" s="190" t="s">
        <v>131</v>
      </c>
      <c r="F616" s="191">
        <v>36465</v>
      </c>
      <c r="G616" s="190" t="s">
        <v>623</v>
      </c>
      <c r="H616" s="190" t="s">
        <v>620</v>
      </c>
      <c r="I616" s="190" t="s">
        <v>257</v>
      </c>
      <c r="J616" s="190" t="s">
        <v>1213</v>
      </c>
      <c r="K616" s="190">
        <v>2017</v>
      </c>
      <c r="L616" s="190" t="s">
        <v>234</v>
      </c>
    </row>
    <row r="617" spans="1:12" ht="17.25" customHeight="1" x14ac:dyDescent="0.2">
      <c r="A617" s="190">
        <v>808380</v>
      </c>
      <c r="B617" s="190" t="s">
        <v>1641</v>
      </c>
      <c r="C617" s="190" t="s">
        <v>61</v>
      </c>
      <c r="D617" s="190" t="s">
        <v>2203</v>
      </c>
      <c r="E617" s="190" t="s">
        <v>131</v>
      </c>
      <c r="F617" s="191">
        <v>30197</v>
      </c>
      <c r="G617" s="190" t="s">
        <v>223</v>
      </c>
      <c r="H617" s="190" t="s">
        <v>620</v>
      </c>
      <c r="I617" s="190" t="s">
        <v>257</v>
      </c>
      <c r="J617" s="190" t="s">
        <v>1214</v>
      </c>
      <c r="K617" s="190">
        <v>2000</v>
      </c>
      <c r="L617" s="190" t="s">
        <v>223</v>
      </c>
    </row>
    <row r="618" spans="1:12" ht="17.25" customHeight="1" x14ac:dyDescent="0.2">
      <c r="A618" s="190">
        <v>808384</v>
      </c>
      <c r="B618" s="190" t="s">
        <v>1642</v>
      </c>
      <c r="C618" s="190" t="s">
        <v>311</v>
      </c>
      <c r="D618" s="190" t="s">
        <v>181</v>
      </c>
      <c r="E618" s="190" t="s">
        <v>131</v>
      </c>
      <c r="F618" s="191">
        <v>36030</v>
      </c>
      <c r="G618" s="190" t="s">
        <v>223</v>
      </c>
      <c r="H618" s="190" t="s">
        <v>620</v>
      </c>
      <c r="I618" s="190" t="s">
        <v>257</v>
      </c>
      <c r="J618" s="190" t="s">
        <v>1215</v>
      </c>
      <c r="K618" s="190">
        <v>2017</v>
      </c>
      <c r="L618" s="190" t="s">
        <v>234</v>
      </c>
    </row>
    <row r="619" spans="1:12" ht="17.25" customHeight="1" x14ac:dyDescent="0.2">
      <c r="A619" s="190">
        <v>808385</v>
      </c>
      <c r="B619" s="190" t="s">
        <v>1643</v>
      </c>
      <c r="C619" s="190" t="s">
        <v>63</v>
      </c>
      <c r="D619" s="190" t="s">
        <v>147</v>
      </c>
      <c r="E619" s="190" t="s">
        <v>131</v>
      </c>
      <c r="F619" s="191">
        <v>35875</v>
      </c>
      <c r="G619" s="190" t="s">
        <v>223</v>
      </c>
      <c r="H619" s="190" t="s">
        <v>620</v>
      </c>
      <c r="I619" s="190" t="s">
        <v>257</v>
      </c>
      <c r="J619" s="190" t="s">
        <v>1213</v>
      </c>
      <c r="K619" s="190">
        <v>2017</v>
      </c>
      <c r="L619" s="190" t="s">
        <v>223</v>
      </c>
    </row>
    <row r="620" spans="1:12" ht="17.25" customHeight="1" x14ac:dyDescent="0.2">
      <c r="A620" s="190">
        <v>808388</v>
      </c>
      <c r="B620" s="190" t="s">
        <v>1644</v>
      </c>
      <c r="C620" s="190" t="s">
        <v>101</v>
      </c>
      <c r="D620" s="190" t="s">
        <v>153</v>
      </c>
      <c r="E620" s="190" t="s">
        <v>131</v>
      </c>
      <c r="F620" s="191">
        <v>36035</v>
      </c>
      <c r="G620" s="190" t="s">
        <v>705</v>
      </c>
      <c r="H620" s="190" t="s">
        <v>620</v>
      </c>
      <c r="I620" s="190" t="s">
        <v>257</v>
      </c>
      <c r="J620" s="190" t="s">
        <v>641</v>
      </c>
      <c r="K620" s="190">
        <v>2017</v>
      </c>
      <c r="L620" s="190" t="s">
        <v>223</v>
      </c>
    </row>
    <row r="621" spans="1:12" ht="17.25" customHeight="1" x14ac:dyDescent="0.2">
      <c r="A621" s="190">
        <v>808395</v>
      </c>
      <c r="B621" s="190" t="s">
        <v>1645</v>
      </c>
      <c r="C621" s="190" t="s">
        <v>92</v>
      </c>
      <c r="D621" s="190" t="s">
        <v>521</v>
      </c>
      <c r="E621" s="190" t="s">
        <v>131</v>
      </c>
      <c r="F621" s="191">
        <v>36306</v>
      </c>
      <c r="G621" s="190" t="s">
        <v>2033</v>
      </c>
      <c r="H621" s="190" t="s">
        <v>620</v>
      </c>
      <c r="I621" s="190" t="s">
        <v>257</v>
      </c>
      <c r="J621" s="190" t="s">
        <v>238</v>
      </c>
      <c r="K621" s="190">
        <v>2017</v>
      </c>
      <c r="L621" s="190" t="s">
        <v>223</v>
      </c>
    </row>
    <row r="622" spans="1:12" ht="17.25" customHeight="1" x14ac:dyDescent="0.2">
      <c r="A622" s="190">
        <v>808398</v>
      </c>
      <c r="B622" s="190" t="s">
        <v>1646</v>
      </c>
      <c r="C622" s="190" t="s">
        <v>108</v>
      </c>
      <c r="D622" s="190" t="s">
        <v>119</v>
      </c>
      <c r="E622" s="190" t="s">
        <v>131</v>
      </c>
      <c r="F622" s="191">
        <v>35947</v>
      </c>
      <c r="G622" s="190" t="s">
        <v>223</v>
      </c>
      <c r="H622" s="190" t="s">
        <v>620</v>
      </c>
      <c r="I622" s="190" t="s">
        <v>257</v>
      </c>
      <c r="J622" s="190" t="s">
        <v>1213</v>
      </c>
      <c r="K622" s="190">
        <v>2017</v>
      </c>
      <c r="L622" s="190" t="s">
        <v>223</v>
      </c>
    </row>
    <row r="623" spans="1:12" ht="17.25" customHeight="1" x14ac:dyDescent="0.2">
      <c r="A623" s="190">
        <v>808399</v>
      </c>
      <c r="B623" s="190" t="s">
        <v>824</v>
      </c>
      <c r="C623" s="190" t="s">
        <v>561</v>
      </c>
      <c r="D623" s="190" t="s">
        <v>152</v>
      </c>
      <c r="E623" s="190" t="s">
        <v>131</v>
      </c>
      <c r="F623" s="191">
        <v>35552</v>
      </c>
      <c r="G623" s="190" t="s">
        <v>223</v>
      </c>
      <c r="H623" s="190" t="s">
        <v>620</v>
      </c>
      <c r="I623" s="190" t="s">
        <v>257</v>
      </c>
      <c r="J623" s="190" t="s">
        <v>1215</v>
      </c>
      <c r="K623" s="190">
        <v>2015</v>
      </c>
      <c r="L623" s="190" t="s">
        <v>223</v>
      </c>
    </row>
    <row r="624" spans="1:12" ht="17.25" customHeight="1" x14ac:dyDescent="0.2">
      <c r="A624" s="190">
        <v>808405</v>
      </c>
      <c r="B624" s="190" t="s">
        <v>1647</v>
      </c>
      <c r="C624" s="190" t="s">
        <v>482</v>
      </c>
      <c r="D624" s="190" t="s">
        <v>1102</v>
      </c>
      <c r="E624" s="190" t="s">
        <v>131</v>
      </c>
      <c r="F624" s="191">
        <v>36303</v>
      </c>
      <c r="G624" s="190" t="s">
        <v>623</v>
      </c>
      <c r="H624" s="190" t="s">
        <v>620</v>
      </c>
      <c r="I624" s="190" t="s">
        <v>257</v>
      </c>
    </row>
    <row r="625" spans="1:12" ht="17.25" customHeight="1" x14ac:dyDescent="0.2">
      <c r="A625" s="190">
        <v>808417</v>
      </c>
      <c r="B625" s="190" t="s">
        <v>1648</v>
      </c>
      <c r="C625" s="190" t="s">
        <v>66</v>
      </c>
      <c r="D625" s="190" t="s">
        <v>447</v>
      </c>
      <c r="E625" s="190" t="s">
        <v>131</v>
      </c>
      <c r="F625" s="191">
        <v>35370</v>
      </c>
      <c r="G625" s="190" t="s">
        <v>223</v>
      </c>
      <c r="H625" s="190" t="s">
        <v>620</v>
      </c>
      <c r="I625" s="190" t="s">
        <v>257</v>
      </c>
      <c r="J625" s="190" t="s">
        <v>1213</v>
      </c>
      <c r="K625" s="190">
        <v>2013</v>
      </c>
      <c r="L625" s="190" t="s">
        <v>223</v>
      </c>
    </row>
    <row r="626" spans="1:12" ht="17.25" customHeight="1" x14ac:dyDescent="0.2">
      <c r="A626" s="190">
        <v>808438</v>
      </c>
      <c r="B626" s="190" t="s">
        <v>1650</v>
      </c>
      <c r="C626" s="190" t="s">
        <v>90</v>
      </c>
      <c r="D626" s="190" t="s">
        <v>559</v>
      </c>
      <c r="E626" s="190" t="s">
        <v>131</v>
      </c>
      <c r="F626" s="191">
        <v>36277</v>
      </c>
      <c r="G626" s="190" t="s">
        <v>223</v>
      </c>
      <c r="H626" s="190" t="s">
        <v>620</v>
      </c>
      <c r="I626" s="190" t="s">
        <v>257</v>
      </c>
      <c r="J626" s="190" t="s">
        <v>238</v>
      </c>
      <c r="K626" s="190">
        <v>2017</v>
      </c>
      <c r="L626" s="190" t="s">
        <v>223</v>
      </c>
    </row>
    <row r="627" spans="1:12" ht="17.25" customHeight="1" x14ac:dyDescent="0.2">
      <c r="A627" s="190">
        <v>808470</v>
      </c>
      <c r="B627" s="190" t="s">
        <v>1651</v>
      </c>
      <c r="C627" s="190" t="s">
        <v>68</v>
      </c>
      <c r="D627" s="190" t="s">
        <v>490</v>
      </c>
      <c r="E627" s="190" t="s">
        <v>132</v>
      </c>
      <c r="F627" s="191">
        <v>33844</v>
      </c>
      <c r="G627" s="190" t="s">
        <v>684</v>
      </c>
      <c r="H627" s="190" t="s">
        <v>621</v>
      </c>
      <c r="I627" s="190" t="s">
        <v>257</v>
      </c>
      <c r="J627" s="190" t="s">
        <v>1215</v>
      </c>
      <c r="K627" s="190">
        <v>2017</v>
      </c>
      <c r="L627" s="190" t="s">
        <v>228</v>
      </c>
    </row>
    <row r="628" spans="1:12" ht="17.25" customHeight="1" x14ac:dyDescent="0.2">
      <c r="A628" s="190">
        <v>808484</v>
      </c>
      <c r="B628" s="190" t="s">
        <v>1652</v>
      </c>
      <c r="C628" s="190" t="s">
        <v>89</v>
      </c>
      <c r="D628" s="190" t="s">
        <v>2065</v>
      </c>
      <c r="E628" s="190" t="s">
        <v>132</v>
      </c>
      <c r="F628" s="191">
        <v>29787</v>
      </c>
      <c r="G628" s="190" t="s">
        <v>660</v>
      </c>
      <c r="H628" s="190" t="s">
        <v>620</v>
      </c>
      <c r="I628" s="190" t="s">
        <v>257</v>
      </c>
      <c r="J628" s="190" t="s">
        <v>1223</v>
      </c>
      <c r="K628" s="190">
        <v>1999</v>
      </c>
      <c r="L628" s="190" t="s">
        <v>233</v>
      </c>
    </row>
    <row r="629" spans="1:12" ht="17.25" customHeight="1" x14ac:dyDescent="0.2">
      <c r="A629" s="190">
        <v>808489</v>
      </c>
      <c r="B629" s="190" t="s">
        <v>1653</v>
      </c>
      <c r="C629" s="190" t="s">
        <v>323</v>
      </c>
      <c r="D629" s="190" t="s">
        <v>2138</v>
      </c>
      <c r="E629" s="190" t="s">
        <v>131</v>
      </c>
      <c r="F629" s="191">
        <v>36412</v>
      </c>
      <c r="G629" s="190" t="s">
        <v>223</v>
      </c>
      <c r="H629" s="190" t="s">
        <v>620</v>
      </c>
      <c r="I629" s="190" t="s">
        <v>257</v>
      </c>
      <c r="J629" s="190" t="s">
        <v>1214</v>
      </c>
      <c r="K629" s="190">
        <v>2013</v>
      </c>
      <c r="L629" s="190" t="s">
        <v>223</v>
      </c>
    </row>
    <row r="630" spans="1:12" ht="17.25" customHeight="1" x14ac:dyDescent="0.2">
      <c r="A630" s="190">
        <v>808501</v>
      </c>
      <c r="B630" s="190" t="s">
        <v>1655</v>
      </c>
      <c r="C630" s="190" t="s">
        <v>97</v>
      </c>
      <c r="D630" s="190" t="s">
        <v>175</v>
      </c>
      <c r="E630" s="190" t="s">
        <v>132</v>
      </c>
      <c r="F630" s="191">
        <v>36451</v>
      </c>
      <c r="G630" s="190" t="s">
        <v>223</v>
      </c>
      <c r="H630" s="190" t="s">
        <v>620</v>
      </c>
      <c r="I630" s="190" t="s">
        <v>257</v>
      </c>
      <c r="J630" s="190" t="s">
        <v>1213</v>
      </c>
      <c r="K630" s="190">
        <v>2017</v>
      </c>
      <c r="L630" s="190" t="s">
        <v>223</v>
      </c>
    </row>
    <row r="631" spans="1:12" ht="17.25" customHeight="1" x14ac:dyDescent="0.2">
      <c r="A631" s="190">
        <v>808521</v>
      </c>
      <c r="B631" s="190" t="s">
        <v>1658</v>
      </c>
      <c r="C631" s="190" t="s">
        <v>746</v>
      </c>
      <c r="D631" s="190" t="s">
        <v>175</v>
      </c>
      <c r="E631" s="190" t="s">
        <v>131</v>
      </c>
      <c r="F631" s="191">
        <v>35896</v>
      </c>
      <c r="G631" s="190" t="s">
        <v>223</v>
      </c>
      <c r="H631" s="190" t="s">
        <v>620</v>
      </c>
      <c r="I631" s="190" t="s">
        <v>257</v>
      </c>
      <c r="J631" s="190" t="s">
        <v>238</v>
      </c>
      <c r="K631" s="190">
        <v>2017</v>
      </c>
      <c r="L631" s="190" t="s">
        <v>223</v>
      </c>
    </row>
    <row r="632" spans="1:12" ht="17.25" customHeight="1" x14ac:dyDescent="0.2">
      <c r="A632" s="190">
        <v>808522</v>
      </c>
      <c r="B632" s="190" t="s">
        <v>1659</v>
      </c>
      <c r="C632" s="190" t="s">
        <v>88</v>
      </c>
      <c r="D632" s="190" t="s">
        <v>2067</v>
      </c>
      <c r="E632" s="190" t="s">
        <v>132</v>
      </c>
      <c r="F632" s="191">
        <v>30630</v>
      </c>
      <c r="G632" s="190" t="s">
        <v>701</v>
      </c>
      <c r="H632" s="190" t="s">
        <v>620</v>
      </c>
      <c r="I632" s="190" t="s">
        <v>257</v>
      </c>
      <c r="J632" s="190" t="s">
        <v>238</v>
      </c>
      <c r="K632" s="190">
        <v>2001</v>
      </c>
      <c r="L632" s="190" t="s">
        <v>228</v>
      </c>
    </row>
    <row r="633" spans="1:12" ht="17.25" customHeight="1" x14ac:dyDescent="0.2">
      <c r="A633" s="190">
        <v>808529</v>
      </c>
      <c r="B633" s="190" t="s">
        <v>1660</v>
      </c>
      <c r="C633" s="190" t="s">
        <v>583</v>
      </c>
      <c r="D633" s="190" t="s">
        <v>2131</v>
      </c>
      <c r="E633" s="190" t="s">
        <v>132</v>
      </c>
      <c r="F633" s="191">
        <v>30323</v>
      </c>
      <c r="G633" s="190" t="s">
        <v>623</v>
      </c>
      <c r="H633" s="190" t="s">
        <v>620</v>
      </c>
      <c r="I633" s="190" t="s">
        <v>257</v>
      </c>
      <c r="J633" s="190" t="s">
        <v>1215</v>
      </c>
      <c r="K633" s="190">
        <v>2000</v>
      </c>
      <c r="L633" s="190" t="s">
        <v>223</v>
      </c>
    </row>
    <row r="634" spans="1:12" ht="17.25" customHeight="1" x14ac:dyDescent="0.2">
      <c r="A634" s="190">
        <v>808552</v>
      </c>
      <c r="B634" s="190" t="s">
        <v>1662</v>
      </c>
      <c r="C634" s="190" t="s">
        <v>349</v>
      </c>
      <c r="D634" s="190" t="s">
        <v>2156</v>
      </c>
      <c r="E634" s="190" t="s">
        <v>132</v>
      </c>
      <c r="F634" s="191">
        <v>36166</v>
      </c>
      <c r="G634" s="190" t="s">
        <v>223</v>
      </c>
      <c r="H634" s="190" t="s">
        <v>620</v>
      </c>
      <c r="I634" s="190" t="s">
        <v>257</v>
      </c>
      <c r="J634" s="190" t="s">
        <v>238</v>
      </c>
      <c r="K634" s="190">
        <v>2017</v>
      </c>
      <c r="L634" s="190" t="s">
        <v>223</v>
      </c>
    </row>
    <row r="635" spans="1:12" ht="17.25" customHeight="1" x14ac:dyDescent="0.2">
      <c r="A635" s="190">
        <v>808582</v>
      </c>
      <c r="B635" s="190" t="s">
        <v>1663</v>
      </c>
      <c r="C635" s="190" t="s">
        <v>126</v>
      </c>
      <c r="D635" s="190" t="s">
        <v>197</v>
      </c>
      <c r="E635" s="190" t="s">
        <v>131</v>
      </c>
      <c r="F635" s="191">
        <v>34700</v>
      </c>
      <c r="G635" s="190" t="s">
        <v>223</v>
      </c>
      <c r="H635" s="190" t="s">
        <v>620</v>
      </c>
      <c r="I635" s="190" t="s">
        <v>257</v>
      </c>
      <c r="J635" s="190" t="s">
        <v>1214</v>
      </c>
      <c r="K635" s="190">
        <v>2016</v>
      </c>
      <c r="L635" s="190" t="s">
        <v>223</v>
      </c>
    </row>
    <row r="636" spans="1:12" ht="17.25" customHeight="1" x14ac:dyDescent="0.2">
      <c r="A636" s="190">
        <v>808622</v>
      </c>
      <c r="B636" s="190" t="s">
        <v>1667</v>
      </c>
      <c r="C636" s="190" t="s">
        <v>112</v>
      </c>
      <c r="D636" s="190" t="s">
        <v>362</v>
      </c>
      <c r="E636" s="190" t="s">
        <v>132</v>
      </c>
      <c r="F636" s="191">
        <v>30317</v>
      </c>
      <c r="G636" s="190" t="s">
        <v>223</v>
      </c>
      <c r="H636" s="190" t="s">
        <v>620</v>
      </c>
      <c r="I636" s="190" t="s">
        <v>257</v>
      </c>
      <c r="J636" s="190" t="s">
        <v>1218</v>
      </c>
      <c r="K636" s="190">
        <v>2000</v>
      </c>
      <c r="L636" s="190" t="s">
        <v>228</v>
      </c>
    </row>
    <row r="637" spans="1:12" ht="17.25" customHeight="1" x14ac:dyDescent="0.2">
      <c r="A637" s="190">
        <v>808649</v>
      </c>
      <c r="B637" s="190" t="s">
        <v>1669</v>
      </c>
      <c r="C637" s="190" t="s">
        <v>65</v>
      </c>
      <c r="D637" s="190" t="s">
        <v>515</v>
      </c>
      <c r="E637" s="190" t="s">
        <v>132</v>
      </c>
      <c r="F637" s="191">
        <v>32299</v>
      </c>
      <c r="G637" s="190" t="s">
        <v>228</v>
      </c>
      <c r="H637" s="190" t="s">
        <v>620</v>
      </c>
      <c r="I637" s="190" t="s">
        <v>257</v>
      </c>
      <c r="J637" s="190" t="s">
        <v>1215</v>
      </c>
      <c r="K637" s="190">
        <v>2006</v>
      </c>
      <c r="L637" s="190" t="s">
        <v>228</v>
      </c>
    </row>
    <row r="638" spans="1:12" ht="17.25" customHeight="1" x14ac:dyDescent="0.2">
      <c r="A638" s="190">
        <v>808653</v>
      </c>
      <c r="B638" s="190" t="s">
        <v>1670</v>
      </c>
      <c r="C638" s="190" t="s">
        <v>313</v>
      </c>
      <c r="D638" s="190" t="s">
        <v>1149</v>
      </c>
      <c r="E638" s="190" t="s">
        <v>131</v>
      </c>
      <c r="F638" s="191">
        <v>35435</v>
      </c>
      <c r="G638" s="190" t="s">
        <v>223</v>
      </c>
      <c r="H638" s="190" t="s">
        <v>620</v>
      </c>
      <c r="I638" s="190" t="s">
        <v>257</v>
      </c>
      <c r="J638" s="190" t="s">
        <v>1215</v>
      </c>
      <c r="K638" s="190">
        <v>2014</v>
      </c>
      <c r="L638" s="190" t="s">
        <v>228</v>
      </c>
    </row>
    <row r="639" spans="1:12" ht="17.25" customHeight="1" x14ac:dyDescent="0.2">
      <c r="A639" s="190">
        <v>808661</v>
      </c>
      <c r="B639" s="190" t="s">
        <v>1671</v>
      </c>
      <c r="C639" s="190" t="s">
        <v>118</v>
      </c>
      <c r="D639" s="190" t="s">
        <v>347</v>
      </c>
      <c r="E639" s="190" t="s">
        <v>132</v>
      </c>
      <c r="F639" s="191">
        <v>34840</v>
      </c>
      <c r="G639" s="190" t="s">
        <v>223</v>
      </c>
      <c r="H639" s="190" t="s">
        <v>620</v>
      </c>
      <c r="I639" s="190" t="s">
        <v>257</v>
      </c>
      <c r="J639" s="190" t="s">
        <v>1213</v>
      </c>
      <c r="K639" s="190">
        <v>2013</v>
      </c>
      <c r="L639" s="190" t="s">
        <v>223</v>
      </c>
    </row>
    <row r="640" spans="1:12" ht="17.25" customHeight="1" x14ac:dyDescent="0.2">
      <c r="A640" s="190">
        <v>808671</v>
      </c>
      <c r="B640" s="190" t="s">
        <v>1673</v>
      </c>
      <c r="C640" s="190" t="s">
        <v>63</v>
      </c>
      <c r="D640" s="190" t="s">
        <v>119</v>
      </c>
      <c r="E640" s="190" t="s">
        <v>131</v>
      </c>
      <c r="F640" s="191">
        <v>36331</v>
      </c>
      <c r="G640" s="190" t="s">
        <v>223</v>
      </c>
      <c r="H640" s="190" t="s">
        <v>620</v>
      </c>
      <c r="I640" s="190" t="s">
        <v>257</v>
      </c>
      <c r="J640" s="190" t="s">
        <v>1213</v>
      </c>
      <c r="K640" s="190">
        <v>2017</v>
      </c>
      <c r="L640" s="190" t="s">
        <v>223</v>
      </c>
    </row>
    <row r="641" spans="1:12" ht="17.25" customHeight="1" x14ac:dyDescent="0.2">
      <c r="A641" s="190">
        <v>808682</v>
      </c>
      <c r="B641" s="190" t="s">
        <v>1674</v>
      </c>
      <c r="C641" s="190" t="s">
        <v>468</v>
      </c>
      <c r="D641" s="190" t="s">
        <v>177</v>
      </c>
      <c r="E641" s="190" t="s">
        <v>131</v>
      </c>
      <c r="F641" s="191">
        <v>34709</v>
      </c>
      <c r="G641" s="190" t="s">
        <v>223</v>
      </c>
      <c r="H641" s="190" t="s">
        <v>620</v>
      </c>
      <c r="I641" s="190" t="s">
        <v>257</v>
      </c>
      <c r="J641" s="190" t="s">
        <v>1213</v>
      </c>
      <c r="K641" s="190">
        <v>2014</v>
      </c>
      <c r="L641" s="190" t="s">
        <v>223</v>
      </c>
    </row>
    <row r="642" spans="1:12" ht="17.25" customHeight="1" x14ac:dyDescent="0.2">
      <c r="A642" s="190">
        <v>808691</v>
      </c>
      <c r="B642" s="190" t="s">
        <v>1675</v>
      </c>
      <c r="C642" s="190" t="s">
        <v>109</v>
      </c>
      <c r="D642" s="190" t="s">
        <v>464</v>
      </c>
      <c r="E642" s="190" t="s">
        <v>131</v>
      </c>
      <c r="F642" s="191">
        <v>36184</v>
      </c>
      <c r="G642" s="190" t="s">
        <v>228</v>
      </c>
      <c r="H642" s="190" t="s">
        <v>620</v>
      </c>
      <c r="I642" s="190" t="s">
        <v>257</v>
      </c>
      <c r="J642" s="190" t="s">
        <v>238</v>
      </c>
      <c r="K642" s="190">
        <v>2016</v>
      </c>
      <c r="L642" s="190" t="s">
        <v>228</v>
      </c>
    </row>
    <row r="643" spans="1:12" ht="17.25" customHeight="1" x14ac:dyDescent="0.2">
      <c r="A643" s="190">
        <v>808709</v>
      </c>
      <c r="B643" s="190" t="s">
        <v>1676</v>
      </c>
      <c r="C643" s="190" t="s">
        <v>325</v>
      </c>
      <c r="D643" s="190" t="s">
        <v>158</v>
      </c>
      <c r="E643" s="190" t="s">
        <v>131</v>
      </c>
      <c r="F643" s="191">
        <v>32874</v>
      </c>
      <c r="G643" s="190" t="s">
        <v>622</v>
      </c>
      <c r="H643" s="190" t="s">
        <v>620</v>
      </c>
      <c r="I643" s="190" t="s">
        <v>257</v>
      </c>
      <c r="J643" s="190" t="s">
        <v>1215</v>
      </c>
      <c r="K643" s="190">
        <v>2007</v>
      </c>
      <c r="L643" s="190" t="s">
        <v>223</v>
      </c>
    </row>
    <row r="644" spans="1:12" ht="17.25" customHeight="1" x14ac:dyDescent="0.2">
      <c r="A644" s="190">
        <v>808734</v>
      </c>
      <c r="B644" s="190" t="s">
        <v>1678</v>
      </c>
      <c r="C644" s="190" t="s">
        <v>66</v>
      </c>
      <c r="D644" s="190" t="s">
        <v>187</v>
      </c>
      <c r="E644" s="190" t="s">
        <v>131</v>
      </c>
      <c r="F644" s="191">
        <v>32381</v>
      </c>
      <c r="G644" s="190" t="s">
        <v>223</v>
      </c>
      <c r="H644" s="190" t="s">
        <v>620</v>
      </c>
      <c r="I644" s="190" t="s">
        <v>257</v>
      </c>
      <c r="J644" s="190" t="s">
        <v>1215</v>
      </c>
      <c r="K644" s="190">
        <v>2008</v>
      </c>
      <c r="L644" s="190" t="s">
        <v>234</v>
      </c>
    </row>
    <row r="645" spans="1:12" ht="17.25" customHeight="1" x14ac:dyDescent="0.2">
      <c r="A645" s="190">
        <v>808755</v>
      </c>
      <c r="B645" s="190" t="s">
        <v>1679</v>
      </c>
      <c r="C645" s="190" t="s">
        <v>1029</v>
      </c>
      <c r="D645" s="190" t="s">
        <v>597</v>
      </c>
      <c r="E645" s="190" t="s">
        <v>132</v>
      </c>
      <c r="F645" s="191">
        <v>35796</v>
      </c>
      <c r="G645" s="190" t="s">
        <v>223</v>
      </c>
      <c r="H645" s="190" t="s">
        <v>620</v>
      </c>
      <c r="I645" s="190" t="s">
        <v>257</v>
      </c>
      <c r="J645" s="190" t="s">
        <v>1213</v>
      </c>
      <c r="K645" s="190">
        <v>2017</v>
      </c>
      <c r="L645" s="190" t="s">
        <v>223</v>
      </c>
    </row>
    <row r="646" spans="1:12" ht="17.25" customHeight="1" x14ac:dyDescent="0.2">
      <c r="A646" s="190">
        <v>808760</v>
      </c>
      <c r="B646" s="190" t="s">
        <v>1680</v>
      </c>
      <c r="C646" s="190" t="s">
        <v>382</v>
      </c>
      <c r="D646" s="190" t="s">
        <v>292</v>
      </c>
      <c r="E646" s="190" t="s">
        <v>131</v>
      </c>
      <c r="F646" s="191">
        <v>32349</v>
      </c>
      <c r="G646" s="190" t="s">
        <v>223</v>
      </c>
      <c r="H646" s="190" t="s">
        <v>620</v>
      </c>
      <c r="I646" s="190" t="s">
        <v>257</v>
      </c>
      <c r="J646" s="190" t="s">
        <v>238</v>
      </c>
      <c r="K646" s="190">
        <v>2008</v>
      </c>
      <c r="L646" s="190" t="s">
        <v>223</v>
      </c>
    </row>
    <row r="647" spans="1:12" ht="17.25" customHeight="1" x14ac:dyDescent="0.2">
      <c r="A647" s="190">
        <v>808766</v>
      </c>
      <c r="B647" s="190" t="s">
        <v>1682</v>
      </c>
      <c r="C647" s="190" t="s">
        <v>2141</v>
      </c>
      <c r="D647" s="190" t="s">
        <v>2064</v>
      </c>
      <c r="E647" s="190" t="s">
        <v>132</v>
      </c>
      <c r="F647" s="191">
        <v>36471</v>
      </c>
      <c r="G647" s="190" t="s">
        <v>223</v>
      </c>
      <c r="H647" s="190" t="s">
        <v>620</v>
      </c>
      <c r="I647" s="190" t="s">
        <v>257</v>
      </c>
      <c r="J647" s="190" t="s">
        <v>1213</v>
      </c>
      <c r="K647" s="190">
        <v>2017</v>
      </c>
      <c r="L647" s="190" t="s">
        <v>233</v>
      </c>
    </row>
    <row r="648" spans="1:12" ht="17.25" customHeight="1" x14ac:dyDescent="0.2">
      <c r="A648" s="190">
        <v>808798</v>
      </c>
      <c r="B648" s="190" t="s">
        <v>1685</v>
      </c>
      <c r="C648" s="190" t="s">
        <v>2200</v>
      </c>
      <c r="D648" s="190" t="s">
        <v>783</v>
      </c>
      <c r="E648" s="190" t="s">
        <v>132</v>
      </c>
      <c r="F648" s="191">
        <v>36211</v>
      </c>
      <c r="G648" s="190" t="s">
        <v>223</v>
      </c>
      <c r="H648" s="190" t="s">
        <v>620</v>
      </c>
      <c r="I648" s="190" t="s">
        <v>257</v>
      </c>
      <c r="J648" s="190" t="s">
        <v>1218</v>
      </c>
      <c r="K648" s="190">
        <v>2017</v>
      </c>
      <c r="L648" s="190" t="s">
        <v>223</v>
      </c>
    </row>
    <row r="649" spans="1:12" ht="17.25" customHeight="1" x14ac:dyDescent="0.2">
      <c r="A649" s="190">
        <v>808826</v>
      </c>
      <c r="B649" s="190" t="s">
        <v>1687</v>
      </c>
      <c r="C649" s="190" t="s">
        <v>556</v>
      </c>
      <c r="D649" s="190" t="s">
        <v>2202</v>
      </c>
      <c r="E649" s="190" t="s">
        <v>132</v>
      </c>
      <c r="F649" s="191">
        <v>35080</v>
      </c>
      <c r="G649" s="190" t="s">
        <v>223</v>
      </c>
      <c r="H649" s="190" t="s">
        <v>620</v>
      </c>
      <c r="I649" s="190" t="s">
        <v>257</v>
      </c>
      <c r="J649" s="190" t="s">
        <v>1218</v>
      </c>
      <c r="K649" s="190">
        <v>2014</v>
      </c>
      <c r="L649" s="190" t="s">
        <v>223</v>
      </c>
    </row>
    <row r="650" spans="1:12" ht="17.25" customHeight="1" x14ac:dyDescent="0.2">
      <c r="A650" s="190">
        <v>808850</v>
      </c>
      <c r="B650" s="190" t="s">
        <v>805</v>
      </c>
      <c r="C650" s="190" t="s">
        <v>65</v>
      </c>
      <c r="D650" s="190" t="s">
        <v>403</v>
      </c>
      <c r="E650" s="190" t="s">
        <v>131</v>
      </c>
      <c r="F650" s="191">
        <v>35865</v>
      </c>
      <c r="G650" s="190" t="s">
        <v>815</v>
      </c>
      <c r="H650" s="190" t="s">
        <v>620</v>
      </c>
      <c r="I650" s="190" t="s">
        <v>257</v>
      </c>
      <c r="J650" s="190" t="s">
        <v>238</v>
      </c>
      <c r="K650" s="190">
        <v>2016</v>
      </c>
      <c r="L650" s="190" t="s">
        <v>228</v>
      </c>
    </row>
    <row r="651" spans="1:12" ht="17.25" customHeight="1" x14ac:dyDescent="0.2">
      <c r="A651" s="190">
        <v>808852</v>
      </c>
      <c r="B651" s="190" t="s">
        <v>794</v>
      </c>
      <c r="C651" s="190" t="s">
        <v>323</v>
      </c>
      <c r="D651" s="190" t="s">
        <v>499</v>
      </c>
      <c r="E651" s="190" t="s">
        <v>131</v>
      </c>
      <c r="F651" s="191">
        <v>35916</v>
      </c>
      <c r="G651" s="190" t="s">
        <v>229</v>
      </c>
      <c r="H651" s="190" t="s">
        <v>620</v>
      </c>
      <c r="I651" s="190" t="s">
        <v>257</v>
      </c>
      <c r="J651" s="190" t="s">
        <v>1213</v>
      </c>
      <c r="K651" s="190">
        <v>2016</v>
      </c>
      <c r="L651" s="190" t="s">
        <v>223</v>
      </c>
    </row>
    <row r="652" spans="1:12" ht="17.25" customHeight="1" x14ac:dyDescent="0.2">
      <c r="A652" s="190">
        <v>808857</v>
      </c>
      <c r="B652" s="190" t="s">
        <v>1690</v>
      </c>
      <c r="C652" s="190" t="s">
        <v>452</v>
      </c>
      <c r="D652" s="190" t="s">
        <v>806</v>
      </c>
      <c r="E652" s="190" t="s">
        <v>131</v>
      </c>
      <c r="F652" s="191">
        <v>35431</v>
      </c>
      <c r="G652" s="190" t="s">
        <v>672</v>
      </c>
      <c r="H652" s="190" t="s">
        <v>620</v>
      </c>
      <c r="I652" s="190" t="s">
        <v>257</v>
      </c>
      <c r="J652" s="190" t="s">
        <v>1213</v>
      </c>
      <c r="K652" s="190">
        <v>2015</v>
      </c>
      <c r="L652" s="190" t="s">
        <v>223</v>
      </c>
    </row>
    <row r="653" spans="1:12" ht="17.25" customHeight="1" x14ac:dyDescent="0.2">
      <c r="A653" s="190">
        <v>808860</v>
      </c>
      <c r="B653" s="190" t="s">
        <v>1691</v>
      </c>
      <c r="C653" s="190" t="s">
        <v>323</v>
      </c>
      <c r="D653" s="190" t="s">
        <v>168</v>
      </c>
      <c r="E653" s="190" t="s">
        <v>131</v>
      </c>
      <c r="F653" s="191">
        <v>36188</v>
      </c>
      <c r="G653" s="190" t="s">
        <v>223</v>
      </c>
      <c r="H653" s="190" t="s">
        <v>621</v>
      </c>
      <c r="I653" s="190" t="s">
        <v>257</v>
      </c>
      <c r="J653" s="190" t="s">
        <v>1214</v>
      </c>
      <c r="K653" s="190">
        <v>2016</v>
      </c>
      <c r="L653" s="190" t="s">
        <v>223</v>
      </c>
    </row>
    <row r="654" spans="1:12" ht="17.25" customHeight="1" x14ac:dyDescent="0.2">
      <c r="A654" s="190">
        <v>808874</v>
      </c>
      <c r="B654" s="190" t="s">
        <v>1692</v>
      </c>
      <c r="C654" s="190" t="s">
        <v>398</v>
      </c>
      <c r="D654" s="190" t="s">
        <v>194</v>
      </c>
      <c r="E654" s="190" t="s">
        <v>131</v>
      </c>
      <c r="F654" s="191">
        <v>32605</v>
      </c>
      <c r="G654" s="190" t="s">
        <v>223</v>
      </c>
      <c r="H654" s="190" t="s">
        <v>620</v>
      </c>
      <c r="I654" s="190" t="s">
        <v>257</v>
      </c>
      <c r="J654" s="190" t="s">
        <v>1214</v>
      </c>
      <c r="K654" s="190">
        <v>2007</v>
      </c>
      <c r="L654" s="190" t="s">
        <v>223</v>
      </c>
    </row>
    <row r="655" spans="1:12" ht="17.25" customHeight="1" x14ac:dyDescent="0.2">
      <c r="A655" s="190">
        <v>808891</v>
      </c>
      <c r="B655" s="190" t="s">
        <v>1694</v>
      </c>
      <c r="C655" s="190" t="s">
        <v>84</v>
      </c>
      <c r="D655" s="190" t="s">
        <v>2150</v>
      </c>
      <c r="E655" s="190" t="s">
        <v>132</v>
      </c>
      <c r="F655" s="191">
        <v>34335</v>
      </c>
      <c r="G655" s="190" t="s">
        <v>223</v>
      </c>
      <c r="H655" s="190" t="s">
        <v>621</v>
      </c>
      <c r="I655" s="190" t="s">
        <v>257</v>
      </c>
    </row>
    <row r="656" spans="1:12" ht="17.25" customHeight="1" x14ac:dyDescent="0.2">
      <c r="A656" s="190">
        <v>808897</v>
      </c>
      <c r="B656" s="190" t="s">
        <v>1695</v>
      </c>
      <c r="C656" s="190" t="s">
        <v>98</v>
      </c>
      <c r="D656" s="190" t="s">
        <v>166</v>
      </c>
      <c r="E656" s="190" t="s">
        <v>132</v>
      </c>
      <c r="F656" s="191">
        <v>31411</v>
      </c>
      <c r="G656" s="190" t="s">
        <v>2095</v>
      </c>
      <c r="H656" s="190" t="s">
        <v>620</v>
      </c>
      <c r="I656" s="190" t="s">
        <v>257</v>
      </c>
    </row>
    <row r="657" spans="1:12" ht="17.25" customHeight="1" x14ac:dyDescent="0.2">
      <c r="A657" s="190">
        <v>808907</v>
      </c>
      <c r="B657" s="190" t="s">
        <v>1696</v>
      </c>
      <c r="C657" s="190" t="s">
        <v>441</v>
      </c>
      <c r="D657" s="190" t="s">
        <v>184</v>
      </c>
      <c r="E657" s="190" t="s">
        <v>132</v>
      </c>
      <c r="F657" s="191">
        <v>34700</v>
      </c>
      <c r="G657" s="190" t="s">
        <v>1078</v>
      </c>
      <c r="H657" s="190" t="s">
        <v>620</v>
      </c>
      <c r="I657" s="190" t="s">
        <v>257</v>
      </c>
      <c r="J657" s="190" t="s">
        <v>1213</v>
      </c>
      <c r="K657" s="190">
        <v>2011</v>
      </c>
      <c r="L657" s="190" t="s">
        <v>223</v>
      </c>
    </row>
    <row r="658" spans="1:12" ht="17.25" customHeight="1" x14ac:dyDescent="0.2">
      <c r="A658" s="190">
        <v>808910</v>
      </c>
      <c r="B658" s="190" t="s">
        <v>1697</v>
      </c>
      <c r="C658" s="190" t="s">
        <v>358</v>
      </c>
      <c r="D658" s="190" t="s">
        <v>2025</v>
      </c>
      <c r="E658" s="190" t="s">
        <v>132</v>
      </c>
      <c r="F658" s="191">
        <v>32682</v>
      </c>
      <c r="G658" s="190" t="s">
        <v>223</v>
      </c>
      <c r="H658" s="190" t="s">
        <v>621</v>
      </c>
      <c r="I658" s="190" t="s">
        <v>257</v>
      </c>
      <c r="J658" s="190" t="s">
        <v>238</v>
      </c>
      <c r="K658" s="190">
        <v>2008</v>
      </c>
      <c r="L658" s="190" t="s">
        <v>223</v>
      </c>
    </row>
    <row r="659" spans="1:12" ht="17.25" customHeight="1" x14ac:dyDescent="0.2">
      <c r="A659" s="190">
        <v>808944</v>
      </c>
      <c r="B659" s="190" t="s">
        <v>1699</v>
      </c>
      <c r="C659" s="190" t="s">
        <v>1134</v>
      </c>
      <c r="D659" s="190" t="s">
        <v>1089</v>
      </c>
      <c r="E659" s="190" t="s">
        <v>132</v>
      </c>
      <c r="F659" s="191">
        <v>32887</v>
      </c>
      <c r="G659" s="190" t="s">
        <v>223</v>
      </c>
      <c r="H659" s="190" t="s">
        <v>620</v>
      </c>
      <c r="I659" s="190" t="s">
        <v>257</v>
      </c>
      <c r="J659" s="190" t="s">
        <v>641</v>
      </c>
      <c r="K659" s="190">
        <v>2008</v>
      </c>
      <c r="L659" s="190" t="s">
        <v>223</v>
      </c>
    </row>
    <row r="660" spans="1:12" ht="17.25" customHeight="1" x14ac:dyDescent="0.2">
      <c r="A660" s="190">
        <v>808966</v>
      </c>
      <c r="B660" s="190" t="s">
        <v>1701</v>
      </c>
      <c r="C660" s="190" t="s">
        <v>513</v>
      </c>
      <c r="D660" s="190" t="s">
        <v>150</v>
      </c>
      <c r="E660" s="190" t="s">
        <v>131</v>
      </c>
      <c r="F660" s="191">
        <v>35431</v>
      </c>
      <c r="G660" s="190" t="s">
        <v>799</v>
      </c>
      <c r="H660" s="190" t="s">
        <v>620</v>
      </c>
      <c r="I660" s="190" t="s">
        <v>257</v>
      </c>
      <c r="J660" s="190" t="s">
        <v>1215</v>
      </c>
      <c r="K660" s="190">
        <v>2015</v>
      </c>
      <c r="L660" s="190" t="s">
        <v>228</v>
      </c>
    </row>
    <row r="661" spans="1:12" ht="17.25" customHeight="1" x14ac:dyDescent="0.2">
      <c r="A661" s="190">
        <v>808974</v>
      </c>
      <c r="B661" s="190" t="s">
        <v>1702</v>
      </c>
      <c r="C661" s="190" t="s">
        <v>482</v>
      </c>
      <c r="D661" s="190" t="s">
        <v>2082</v>
      </c>
      <c r="E661" s="190" t="s">
        <v>132</v>
      </c>
      <c r="F661" s="191">
        <v>26393</v>
      </c>
      <c r="G661" s="190" t="s">
        <v>623</v>
      </c>
      <c r="H661" s="190" t="s">
        <v>620</v>
      </c>
      <c r="I661" s="190" t="s">
        <v>257</v>
      </c>
      <c r="J661" s="190" t="s">
        <v>1215</v>
      </c>
      <c r="K661" s="190">
        <v>1991</v>
      </c>
      <c r="L661" s="190" t="s">
        <v>223</v>
      </c>
    </row>
    <row r="662" spans="1:12" ht="17.25" customHeight="1" x14ac:dyDescent="0.2">
      <c r="A662" s="190">
        <v>808977</v>
      </c>
      <c r="B662" s="190" t="s">
        <v>1703</v>
      </c>
      <c r="C662" s="190" t="s">
        <v>2191</v>
      </c>
      <c r="D662" s="190" t="s">
        <v>197</v>
      </c>
      <c r="E662" s="190" t="s">
        <v>132</v>
      </c>
      <c r="F662" s="191">
        <v>35079</v>
      </c>
      <c r="G662" s="190" t="s">
        <v>223</v>
      </c>
      <c r="H662" s="190" t="s">
        <v>620</v>
      </c>
      <c r="I662" s="190" t="s">
        <v>257</v>
      </c>
      <c r="J662" s="190" t="s">
        <v>238</v>
      </c>
      <c r="K662" s="190">
        <v>2015</v>
      </c>
      <c r="L662" s="190" t="s">
        <v>223</v>
      </c>
    </row>
    <row r="663" spans="1:12" ht="17.25" customHeight="1" x14ac:dyDescent="0.2">
      <c r="A663" s="190">
        <v>808979</v>
      </c>
      <c r="B663" s="190" t="s">
        <v>1704</v>
      </c>
      <c r="C663" s="190" t="s">
        <v>64</v>
      </c>
      <c r="D663" s="190" t="s">
        <v>170</v>
      </c>
      <c r="E663" s="190" t="s">
        <v>132</v>
      </c>
      <c r="F663" s="191">
        <v>35110</v>
      </c>
      <c r="G663" s="190" t="s">
        <v>223</v>
      </c>
      <c r="H663" s="190" t="s">
        <v>620</v>
      </c>
      <c r="I663" s="190" t="s">
        <v>257</v>
      </c>
      <c r="J663" s="190" t="s">
        <v>1213</v>
      </c>
      <c r="K663" s="190">
        <v>2017</v>
      </c>
      <c r="L663" s="190" t="s">
        <v>223</v>
      </c>
    </row>
    <row r="664" spans="1:12" ht="17.25" customHeight="1" x14ac:dyDescent="0.2">
      <c r="A664" s="190">
        <v>808982</v>
      </c>
      <c r="B664" s="190" t="s">
        <v>1705</v>
      </c>
      <c r="C664" s="190" t="s">
        <v>81</v>
      </c>
      <c r="D664" s="190" t="s">
        <v>173</v>
      </c>
      <c r="E664" s="190" t="s">
        <v>132</v>
      </c>
      <c r="F664" s="191">
        <v>34403</v>
      </c>
      <c r="G664" s="190" t="s">
        <v>223</v>
      </c>
      <c r="H664" s="190" t="s">
        <v>620</v>
      </c>
      <c r="I664" s="190" t="s">
        <v>257</v>
      </c>
      <c r="J664" s="190" t="s">
        <v>238</v>
      </c>
      <c r="K664" s="190">
        <v>2014</v>
      </c>
      <c r="L664" s="190" t="s">
        <v>228</v>
      </c>
    </row>
    <row r="665" spans="1:12" ht="17.25" customHeight="1" x14ac:dyDescent="0.2">
      <c r="A665" s="190">
        <v>808984</v>
      </c>
      <c r="B665" s="190" t="s">
        <v>1706</v>
      </c>
      <c r="C665" s="190" t="s">
        <v>65</v>
      </c>
      <c r="D665" s="190" t="s">
        <v>200</v>
      </c>
      <c r="E665" s="190" t="s">
        <v>131</v>
      </c>
      <c r="F665" s="191">
        <v>32624</v>
      </c>
      <c r="G665" s="190" t="s">
        <v>223</v>
      </c>
      <c r="H665" s="190" t="s">
        <v>620</v>
      </c>
      <c r="I665" s="190" t="s">
        <v>257</v>
      </c>
      <c r="J665" s="190" t="s">
        <v>1215</v>
      </c>
      <c r="K665" s="190">
        <v>2007</v>
      </c>
      <c r="L665" s="190" t="s">
        <v>223</v>
      </c>
    </row>
    <row r="666" spans="1:12" ht="17.25" customHeight="1" x14ac:dyDescent="0.2">
      <c r="A666" s="190">
        <v>809014</v>
      </c>
      <c r="B666" s="190" t="s">
        <v>1707</v>
      </c>
      <c r="C666" s="190" t="s">
        <v>62</v>
      </c>
      <c r="D666" s="190" t="s">
        <v>403</v>
      </c>
      <c r="E666" s="190" t="s">
        <v>131</v>
      </c>
      <c r="F666" s="191">
        <v>33996</v>
      </c>
      <c r="G666" s="190" t="s">
        <v>1090</v>
      </c>
      <c r="H666" s="190" t="s">
        <v>620</v>
      </c>
      <c r="I666" s="190" t="s">
        <v>257</v>
      </c>
      <c r="J666" s="190" t="s">
        <v>1214</v>
      </c>
      <c r="K666" s="190">
        <v>2010</v>
      </c>
      <c r="L666" s="190" t="s">
        <v>224</v>
      </c>
    </row>
    <row r="667" spans="1:12" ht="17.25" customHeight="1" x14ac:dyDescent="0.2">
      <c r="A667" s="190">
        <v>809030</v>
      </c>
      <c r="B667" s="190" t="s">
        <v>1708</v>
      </c>
      <c r="C667" s="190" t="s">
        <v>355</v>
      </c>
      <c r="D667" s="190" t="s">
        <v>360</v>
      </c>
      <c r="E667" s="190" t="s">
        <v>131</v>
      </c>
      <c r="F667" s="191">
        <v>29456</v>
      </c>
      <c r="G667" s="190" t="s">
        <v>223</v>
      </c>
      <c r="H667" s="190" t="s">
        <v>620</v>
      </c>
      <c r="I667" s="190" t="s">
        <v>257</v>
      </c>
      <c r="J667" s="190" t="s">
        <v>1215</v>
      </c>
      <c r="K667" s="190">
        <v>2000</v>
      </c>
      <c r="L667" s="190" t="s">
        <v>223</v>
      </c>
    </row>
    <row r="668" spans="1:12" ht="17.25" customHeight="1" x14ac:dyDescent="0.2">
      <c r="A668" s="190">
        <v>809037</v>
      </c>
      <c r="B668" s="190" t="s">
        <v>1709</v>
      </c>
      <c r="C668" s="190" t="s">
        <v>307</v>
      </c>
      <c r="D668" s="190" t="s">
        <v>178</v>
      </c>
      <c r="E668" s="190" t="s">
        <v>132</v>
      </c>
      <c r="F668" s="191">
        <v>35448</v>
      </c>
      <c r="G668" s="190" t="s">
        <v>653</v>
      </c>
      <c r="H668" s="190" t="s">
        <v>620</v>
      </c>
      <c r="I668" s="190" t="s">
        <v>257</v>
      </c>
      <c r="J668" s="190" t="s">
        <v>1213</v>
      </c>
      <c r="K668" s="190">
        <v>2016</v>
      </c>
      <c r="L668" s="190" t="s">
        <v>233</v>
      </c>
    </row>
    <row r="669" spans="1:12" ht="17.25" customHeight="1" x14ac:dyDescent="0.2">
      <c r="A669" s="190">
        <v>809040</v>
      </c>
      <c r="B669" s="190" t="s">
        <v>1710</v>
      </c>
      <c r="C669" s="190" t="s">
        <v>2221</v>
      </c>
      <c r="D669" s="190" t="s">
        <v>2222</v>
      </c>
      <c r="E669" s="190" t="s">
        <v>132</v>
      </c>
      <c r="F669" s="191">
        <v>32533</v>
      </c>
      <c r="G669" s="190" t="s">
        <v>225</v>
      </c>
      <c r="H669" s="190" t="s">
        <v>620</v>
      </c>
      <c r="I669" s="190" t="s">
        <v>257</v>
      </c>
      <c r="J669" s="190" t="s">
        <v>238</v>
      </c>
      <c r="K669" s="190">
        <v>2007</v>
      </c>
      <c r="L669" s="190" t="s">
        <v>233</v>
      </c>
    </row>
    <row r="670" spans="1:12" ht="17.25" customHeight="1" x14ac:dyDescent="0.2">
      <c r="A670" s="190">
        <v>809044</v>
      </c>
      <c r="B670" s="190" t="s">
        <v>1712</v>
      </c>
      <c r="C670" s="190" t="s">
        <v>332</v>
      </c>
      <c r="D670" s="190" t="s">
        <v>149</v>
      </c>
      <c r="E670" s="190" t="s">
        <v>132</v>
      </c>
      <c r="F670" s="191">
        <v>27516</v>
      </c>
      <c r="G670" s="190" t="s">
        <v>223</v>
      </c>
      <c r="H670" s="190" t="s">
        <v>620</v>
      </c>
      <c r="I670" s="190" t="s">
        <v>257</v>
      </c>
      <c r="J670" s="190" t="s">
        <v>238</v>
      </c>
      <c r="K670" s="190">
        <v>1992</v>
      </c>
      <c r="L670" s="190" t="s">
        <v>223</v>
      </c>
    </row>
    <row r="671" spans="1:12" ht="17.25" customHeight="1" x14ac:dyDescent="0.2">
      <c r="A671" s="190">
        <v>809068</v>
      </c>
      <c r="B671" s="190" t="s">
        <v>1713</v>
      </c>
      <c r="C671" s="190" t="s">
        <v>104</v>
      </c>
      <c r="D671" s="190" t="s">
        <v>290</v>
      </c>
      <c r="E671" s="190" t="s">
        <v>132</v>
      </c>
      <c r="F671" s="191">
        <v>35605</v>
      </c>
      <c r="G671" s="190" t="s">
        <v>2079</v>
      </c>
      <c r="H671" s="190" t="s">
        <v>620</v>
      </c>
      <c r="I671" s="190" t="s">
        <v>257</v>
      </c>
      <c r="J671" s="190" t="s">
        <v>238</v>
      </c>
      <c r="K671" s="190">
        <v>2015</v>
      </c>
      <c r="L671" s="190" t="s">
        <v>228</v>
      </c>
    </row>
    <row r="672" spans="1:12" ht="17.25" customHeight="1" x14ac:dyDescent="0.2">
      <c r="A672" s="190">
        <v>809073</v>
      </c>
      <c r="B672" s="190" t="s">
        <v>1714</v>
      </c>
      <c r="C672" s="190" t="s">
        <v>2232</v>
      </c>
      <c r="D672" s="190" t="s">
        <v>521</v>
      </c>
      <c r="E672" s="190" t="s">
        <v>132</v>
      </c>
      <c r="F672" s="191">
        <v>33874</v>
      </c>
      <c r="G672" s="190" t="s">
        <v>223</v>
      </c>
      <c r="H672" s="190" t="s">
        <v>620</v>
      </c>
      <c r="I672" s="190" t="s">
        <v>257</v>
      </c>
      <c r="J672" s="190" t="s">
        <v>238</v>
      </c>
      <c r="K672" s="190">
        <v>2010</v>
      </c>
      <c r="L672" s="190" t="s">
        <v>223</v>
      </c>
    </row>
    <row r="673" spans="1:12" ht="17.25" customHeight="1" x14ac:dyDescent="0.2">
      <c r="A673" s="190">
        <v>809081</v>
      </c>
      <c r="B673" s="190" t="s">
        <v>1716</v>
      </c>
      <c r="C673" s="190" t="s">
        <v>398</v>
      </c>
      <c r="D673" s="190" t="s">
        <v>185</v>
      </c>
      <c r="E673" s="190" t="s">
        <v>132</v>
      </c>
      <c r="F673" s="191">
        <v>33046</v>
      </c>
      <c r="G673" s="190" t="s">
        <v>223</v>
      </c>
      <c r="H673" s="190" t="s">
        <v>620</v>
      </c>
      <c r="I673" s="190" t="s">
        <v>257</v>
      </c>
      <c r="J673" s="190" t="s">
        <v>1213</v>
      </c>
      <c r="K673" s="190">
        <v>2012</v>
      </c>
      <c r="L673" s="190" t="s">
        <v>223</v>
      </c>
    </row>
    <row r="674" spans="1:12" ht="17.25" customHeight="1" x14ac:dyDescent="0.2">
      <c r="A674" s="190">
        <v>809091</v>
      </c>
      <c r="B674" s="190" t="s">
        <v>1717</v>
      </c>
      <c r="C674" s="190" t="s">
        <v>83</v>
      </c>
      <c r="D674" s="190" t="s">
        <v>1157</v>
      </c>
      <c r="E674" s="190" t="s">
        <v>132</v>
      </c>
      <c r="F674" s="191">
        <v>36545</v>
      </c>
      <c r="G674" s="190" t="s">
        <v>223</v>
      </c>
      <c r="H674" s="190" t="s">
        <v>620</v>
      </c>
      <c r="I674" s="190" t="s">
        <v>257</v>
      </c>
      <c r="J674" s="190" t="s">
        <v>238</v>
      </c>
      <c r="K674" s="190">
        <v>2017</v>
      </c>
      <c r="L674" s="190" t="s">
        <v>223</v>
      </c>
    </row>
    <row r="675" spans="1:12" ht="17.25" customHeight="1" x14ac:dyDescent="0.2">
      <c r="A675" s="190">
        <v>809116</v>
      </c>
      <c r="B675" s="190" t="s">
        <v>1722</v>
      </c>
      <c r="C675" s="190" t="s">
        <v>1071</v>
      </c>
      <c r="D675" s="190" t="s">
        <v>180</v>
      </c>
      <c r="E675" s="190" t="s">
        <v>132</v>
      </c>
      <c r="F675" s="191">
        <v>34701</v>
      </c>
      <c r="G675" s="190" t="s">
        <v>223</v>
      </c>
      <c r="H675" s="190" t="s">
        <v>620</v>
      </c>
      <c r="I675" s="190" t="s">
        <v>257</v>
      </c>
      <c r="J675" s="190" t="s">
        <v>1215</v>
      </c>
      <c r="K675" s="190">
        <v>2012</v>
      </c>
      <c r="L675" s="190" t="s">
        <v>228</v>
      </c>
    </row>
    <row r="676" spans="1:12" ht="17.25" customHeight="1" x14ac:dyDescent="0.2">
      <c r="A676" s="190">
        <v>809118</v>
      </c>
      <c r="B676" s="190" t="s">
        <v>1723</v>
      </c>
      <c r="C676" s="190" t="s">
        <v>74</v>
      </c>
      <c r="D676" s="190" t="s">
        <v>165</v>
      </c>
      <c r="E676" s="190" t="s">
        <v>131</v>
      </c>
      <c r="F676" s="191">
        <v>36297</v>
      </c>
      <c r="G676" s="190" t="s">
        <v>223</v>
      </c>
      <c r="H676" s="190" t="s">
        <v>620</v>
      </c>
      <c r="I676" s="190" t="s">
        <v>257</v>
      </c>
      <c r="J676" s="190" t="s">
        <v>238</v>
      </c>
      <c r="K676" s="190">
        <v>2017</v>
      </c>
      <c r="L676" s="190" t="s">
        <v>228</v>
      </c>
    </row>
    <row r="677" spans="1:12" ht="17.25" customHeight="1" x14ac:dyDescent="0.2">
      <c r="A677" s="190">
        <v>809133</v>
      </c>
      <c r="B677" s="190" t="s">
        <v>716</v>
      </c>
      <c r="C677" s="190" t="s">
        <v>80</v>
      </c>
      <c r="D677" s="190" t="s">
        <v>1194</v>
      </c>
      <c r="E677" s="190" t="s">
        <v>132</v>
      </c>
      <c r="F677" s="191">
        <v>32484</v>
      </c>
      <c r="G677" s="190" t="s">
        <v>223</v>
      </c>
      <c r="H677" s="190" t="s">
        <v>620</v>
      </c>
      <c r="I677" s="190" t="s">
        <v>257</v>
      </c>
      <c r="J677" s="190" t="s">
        <v>1215</v>
      </c>
      <c r="K677" s="190">
        <v>2007</v>
      </c>
      <c r="L677" s="190" t="s">
        <v>225</v>
      </c>
    </row>
    <row r="678" spans="1:12" ht="17.25" customHeight="1" x14ac:dyDescent="0.2">
      <c r="A678" s="190">
        <v>809176</v>
      </c>
      <c r="B678" s="190" t="s">
        <v>1727</v>
      </c>
      <c r="C678" s="190" t="s">
        <v>72</v>
      </c>
      <c r="D678" s="190" t="s">
        <v>2161</v>
      </c>
      <c r="E678" s="190" t="s">
        <v>131</v>
      </c>
      <c r="F678" s="191">
        <v>31778</v>
      </c>
      <c r="G678" s="190" t="s">
        <v>1094</v>
      </c>
      <c r="H678" s="190" t="s">
        <v>620</v>
      </c>
      <c r="I678" s="190" t="s">
        <v>257</v>
      </c>
      <c r="J678" s="190" t="s">
        <v>238</v>
      </c>
      <c r="K678" s="190">
        <v>2004</v>
      </c>
      <c r="L678" s="190" t="s">
        <v>223</v>
      </c>
    </row>
    <row r="679" spans="1:12" ht="17.25" customHeight="1" x14ac:dyDescent="0.2">
      <c r="A679" s="190">
        <v>809184</v>
      </c>
      <c r="B679" s="190" t="s">
        <v>1728</v>
      </c>
      <c r="C679" s="190" t="s">
        <v>298</v>
      </c>
      <c r="D679" s="190" t="s">
        <v>747</v>
      </c>
      <c r="E679" s="190" t="s">
        <v>132</v>
      </c>
      <c r="F679" s="191">
        <v>36549</v>
      </c>
      <c r="G679" s="190" t="s">
        <v>223</v>
      </c>
      <c r="H679" s="190" t="s">
        <v>620</v>
      </c>
      <c r="I679" s="190" t="s">
        <v>257</v>
      </c>
      <c r="J679" s="190" t="s">
        <v>1215</v>
      </c>
      <c r="K679" s="190">
        <v>2018</v>
      </c>
      <c r="L679" s="190" t="s">
        <v>223</v>
      </c>
    </row>
    <row r="680" spans="1:12" ht="17.25" customHeight="1" x14ac:dyDescent="0.2">
      <c r="A680" s="190">
        <v>809190</v>
      </c>
      <c r="B680" s="190" t="s">
        <v>1729</v>
      </c>
      <c r="C680" s="190" t="s">
        <v>304</v>
      </c>
      <c r="D680" s="190" t="s">
        <v>302</v>
      </c>
      <c r="E680" s="190" t="s">
        <v>132</v>
      </c>
      <c r="F680" s="191">
        <v>36540</v>
      </c>
      <c r="G680" s="190" t="s">
        <v>223</v>
      </c>
      <c r="H680" s="190" t="s">
        <v>620</v>
      </c>
      <c r="I680" s="190" t="s">
        <v>257</v>
      </c>
      <c r="J680" s="190" t="s">
        <v>1218</v>
      </c>
      <c r="K680" s="190">
        <v>2017</v>
      </c>
      <c r="L680" s="190" t="s">
        <v>223</v>
      </c>
    </row>
    <row r="681" spans="1:12" ht="17.25" customHeight="1" x14ac:dyDescent="0.2">
      <c r="A681" s="190">
        <v>809238</v>
      </c>
      <c r="B681" s="190" t="s">
        <v>1733</v>
      </c>
      <c r="C681" s="190" t="s">
        <v>80</v>
      </c>
      <c r="D681" s="190" t="s">
        <v>157</v>
      </c>
      <c r="E681" s="190" t="s">
        <v>132</v>
      </c>
      <c r="F681" s="191">
        <v>34335</v>
      </c>
      <c r="G681" s="190" t="s">
        <v>223</v>
      </c>
      <c r="H681" s="190" t="s">
        <v>620</v>
      </c>
      <c r="I681" s="190" t="s">
        <v>257</v>
      </c>
      <c r="J681" s="190" t="s">
        <v>1213</v>
      </c>
      <c r="K681" s="190">
        <v>2014</v>
      </c>
      <c r="L681" s="190" t="s">
        <v>223</v>
      </c>
    </row>
    <row r="682" spans="1:12" ht="17.25" customHeight="1" x14ac:dyDescent="0.2">
      <c r="A682" s="190">
        <v>809242</v>
      </c>
      <c r="B682" s="190" t="s">
        <v>1734</v>
      </c>
      <c r="C682" s="190" t="s">
        <v>61</v>
      </c>
      <c r="D682" s="190" t="s">
        <v>2204</v>
      </c>
      <c r="E682" s="190" t="s">
        <v>132</v>
      </c>
      <c r="F682" s="191">
        <v>35961</v>
      </c>
      <c r="G682" s="190" t="s">
        <v>223</v>
      </c>
      <c r="H682" s="190" t="s">
        <v>620</v>
      </c>
      <c r="I682" s="190" t="s">
        <v>257</v>
      </c>
      <c r="J682" s="190" t="s">
        <v>238</v>
      </c>
      <c r="K682" s="190">
        <v>2017</v>
      </c>
      <c r="L682" s="190" t="s">
        <v>223</v>
      </c>
    </row>
    <row r="683" spans="1:12" ht="17.25" customHeight="1" x14ac:dyDescent="0.2">
      <c r="A683" s="190">
        <v>809269</v>
      </c>
      <c r="B683" s="190" t="s">
        <v>1735</v>
      </c>
      <c r="C683" s="190" t="s">
        <v>77</v>
      </c>
      <c r="D683" s="190" t="s">
        <v>336</v>
      </c>
      <c r="E683" s="190" t="s">
        <v>132</v>
      </c>
      <c r="F683" s="191">
        <v>31002</v>
      </c>
      <c r="G683" s="190" t="s">
        <v>1997</v>
      </c>
      <c r="H683" s="190" t="s">
        <v>620</v>
      </c>
      <c r="I683" s="190" t="s">
        <v>257</v>
      </c>
      <c r="J683" s="190" t="s">
        <v>1213</v>
      </c>
      <c r="K683" s="190">
        <v>2003</v>
      </c>
      <c r="L683" s="190" t="s">
        <v>232</v>
      </c>
    </row>
    <row r="684" spans="1:12" ht="17.25" customHeight="1" x14ac:dyDescent="0.2">
      <c r="A684" s="190">
        <v>809279</v>
      </c>
      <c r="B684" s="190" t="s">
        <v>1737</v>
      </c>
      <c r="C684" s="190" t="s">
        <v>304</v>
      </c>
      <c r="D684" s="190" t="s">
        <v>302</v>
      </c>
      <c r="E684" s="190" t="s">
        <v>132</v>
      </c>
      <c r="F684" s="191">
        <v>35959</v>
      </c>
      <c r="G684" s="190" t="s">
        <v>223</v>
      </c>
      <c r="H684" s="190" t="s">
        <v>620</v>
      </c>
      <c r="I684" s="190" t="s">
        <v>257</v>
      </c>
      <c r="J684" s="190" t="s">
        <v>1214</v>
      </c>
      <c r="K684" s="190">
        <v>2016</v>
      </c>
      <c r="L684" s="190" t="s">
        <v>223</v>
      </c>
    </row>
    <row r="685" spans="1:12" ht="17.25" customHeight="1" x14ac:dyDescent="0.2">
      <c r="A685" s="190">
        <v>809283</v>
      </c>
      <c r="B685" s="190" t="s">
        <v>1738</v>
      </c>
      <c r="C685" s="190" t="s">
        <v>80</v>
      </c>
      <c r="D685" s="190" t="s">
        <v>356</v>
      </c>
      <c r="E685" s="190" t="s">
        <v>132</v>
      </c>
      <c r="F685" s="191">
        <v>35431</v>
      </c>
      <c r="G685" s="190" t="s">
        <v>223</v>
      </c>
      <c r="H685" s="190" t="s">
        <v>620</v>
      </c>
      <c r="I685" s="190" t="s">
        <v>257</v>
      </c>
      <c r="J685" s="190" t="s">
        <v>1215</v>
      </c>
      <c r="K685" s="190">
        <v>2014</v>
      </c>
      <c r="L685" s="190" t="s">
        <v>223</v>
      </c>
    </row>
    <row r="686" spans="1:12" ht="17.25" customHeight="1" x14ac:dyDescent="0.2">
      <c r="A686" s="190">
        <v>809288</v>
      </c>
      <c r="B686" s="190" t="s">
        <v>1740</v>
      </c>
      <c r="C686" s="190" t="s">
        <v>389</v>
      </c>
      <c r="D686" s="190" t="s">
        <v>501</v>
      </c>
      <c r="E686" s="190" t="s">
        <v>132</v>
      </c>
      <c r="F686" s="191">
        <v>23672</v>
      </c>
      <c r="G686" s="190" t="s">
        <v>223</v>
      </c>
      <c r="H686" s="190" t="s">
        <v>620</v>
      </c>
      <c r="I686" s="190" t="s">
        <v>257</v>
      </c>
      <c r="J686" s="190" t="s">
        <v>1213</v>
      </c>
      <c r="K686" s="190">
        <v>1980</v>
      </c>
      <c r="L686" s="190" t="s">
        <v>223</v>
      </c>
    </row>
    <row r="687" spans="1:12" ht="17.25" customHeight="1" x14ac:dyDescent="0.2">
      <c r="A687" s="190">
        <v>809311</v>
      </c>
      <c r="B687" s="190" t="s">
        <v>1741</v>
      </c>
      <c r="C687" s="190" t="s">
        <v>398</v>
      </c>
      <c r="D687" s="190" t="s">
        <v>168</v>
      </c>
      <c r="E687" s="190" t="s">
        <v>132</v>
      </c>
      <c r="F687" s="191">
        <v>35840</v>
      </c>
      <c r="G687" s="190" t="s">
        <v>223</v>
      </c>
      <c r="H687" s="190" t="s">
        <v>620</v>
      </c>
      <c r="I687" s="190" t="s">
        <v>257</v>
      </c>
      <c r="J687" s="190" t="s">
        <v>1213</v>
      </c>
      <c r="K687" s="190">
        <v>2016</v>
      </c>
      <c r="L687" s="190" t="s">
        <v>223</v>
      </c>
    </row>
    <row r="688" spans="1:12" ht="17.25" customHeight="1" x14ac:dyDescent="0.2">
      <c r="A688" s="190">
        <v>809313</v>
      </c>
      <c r="B688" s="190" t="s">
        <v>1742</v>
      </c>
      <c r="C688" s="190" t="s">
        <v>77</v>
      </c>
      <c r="D688" s="190" t="s">
        <v>156</v>
      </c>
      <c r="E688" s="190" t="s">
        <v>132</v>
      </c>
      <c r="F688" s="191">
        <v>31613</v>
      </c>
      <c r="G688" s="190" t="s">
        <v>223</v>
      </c>
      <c r="H688" s="190" t="s">
        <v>620</v>
      </c>
      <c r="I688" s="190" t="s">
        <v>257</v>
      </c>
      <c r="J688" s="190" t="s">
        <v>238</v>
      </c>
      <c r="K688" s="190">
        <v>2005</v>
      </c>
      <c r="L688" s="190" t="s">
        <v>223</v>
      </c>
    </row>
    <row r="689" spans="1:12" ht="17.25" customHeight="1" x14ac:dyDescent="0.2">
      <c r="A689" s="190">
        <v>809317</v>
      </c>
      <c r="B689" s="190" t="s">
        <v>1743</v>
      </c>
      <c r="C689" s="190" t="s">
        <v>323</v>
      </c>
      <c r="D689" s="190" t="s">
        <v>593</v>
      </c>
      <c r="E689" s="190" t="s">
        <v>131</v>
      </c>
      <c r="F689" s="191">
        <v>35796</v>
      </c>
      <c r="G689" s="190" t="s">
        <v>223</v>
      </c>
      <c r="H689" s="190" t="s">
        <v>620</v>
      </c>
      <c r="I689" s="190" t="s">
        <v>257</v>
      </c>
      <c r="J689" s="190" t="s">
        <v>1214</v>
      </c>
      <c r="K689" s="190">
        <v>2016</v>
      </c>
      <c r="L689" s="190" t="s">
        <v>223</v>
      </c>
    </row>
    <row r="690" spans="1:12" ht="17.25" customHeight="1" x14ac:dyDescent="0.2">
      <c r="A690" s="190">
        <v>809340</v>
      </c>
      <c r="B690" s="190" t="s">
        <v>1745</v>
      </c>
      <c r="C690" s="190" t="s">
        <v>398</v>
      </c>
      <c r="D690" s="190" t="s">
        <v>2078</v>
      </c>
      <c r="E690" s="190" t="s">
        <v>132</v>
      </c>
      <c r="F690" s="191">
        <v>34555</v>
      </c>
      <c r="G690" s="190" t="s">
        <v>223</v>
      </c>
      <c r="H690" s="190" t="s">
        <v>620</v>
      </c>
      <c r="I690" s="190" t="s">
        <v>257</v>
      </c>
      <c r="J690" s="190" t="s">
        <v>641</v>
      </c>
      <c r="K690" s="190">
        <v>2014</v>
      </c>
      <c r="L690" s="190" t="s">
        <v>223</v>
      </c>
    </row>
    <row r="691" spans="1:12" ht="17.25" customHeight="1" x14ac:dyDescent="0.2">
      <c r="A691" s="190">
        <v>809354</v>
      </c>
      <c r="B691" s="190" t="s">
        <v>1747</v>
      </c>
      <c r="C691" s="190" t="s">
        <v>57</v>
      </c>
      <c r="D691" s="190" t="s">
        <v>518</v>
      </c>
      <c r="E691" s="190" t="s">
        <v>132</v>
      </c>
      <c r="F691" s="191">
        <v>36299</v>
      </c>
      <c r="H691" s="190" t="s">
        <v>620</v>
      </c>
      <c r="I691" s="190" t="s">
        <v>257</v>
      </c>
      <c r="J691" s="190" t="s">
        <v>238</v>
      </c>
      <c r="K691" s="190">
        <v>2018</v>
      </c>
      <c r="L691" s="190" t="s">
        <v>228</v>
      </c>
    </row>
    <row r="692" spans="1:12" ht="17.25" customHeight="1" x14ac:dyDescent="0.2">
      <c r="A692" s="190">
        <v>809361</v>
      </c>
      <c r="B692" s="190" t="s">
        <v>1748</v>
      </c>
      <c r="C692" s="190" t="s">
        <v>355</v>
      </c>
      <c r="D692" s="190" t="s">
        <v>147</v>
      </c>
      <c r="E692" s="190" t="s">
        <v>131</v>
      </c>
      <c r="F692" s="191">
        <v>36586</v>
      </c>
      <c r="G692" s="190" t="s">
        <v>223</v>
      </c>
      <c r="H692" s="190" t="s">
        <v>620</v>
      </c>
      <c r="I692" s="190" t="s">
        <v>257</v>
      </c>
      <c r="J692" s="190" t="s">
        <v>238</v>
      </c>
      <c r="K692" s="190">
        <v>2017</v>
      </c>
      <c r="L692" s="190" t="s">
        <v>223</v>
      </c>
    </row>
    <row r="693" spans="1:12" ht="17.25" customHeight="1" x14ac:dyDescent="0.2">
      <c r="A693" s="190">
        <v>809363</v>
      </c>
      <c r="B693" s="190" t="s">
        <v>1749</v>
      </c>
      <c r="C693" s="190" t="s">
        <v>421</v>
      </c>
      <c r="D693" s="190" t="s">
        <v>213</v>
      </c>
      <c r="E693" s="190" t="s">
        <v>131</v>
      </c>
      <c r="F693" s="191">
        <v>35522</v>
      </c>
      <c r="G693" s="190" t="s">
        <v>1200</v>
      </c>
      <c r="H693" s="190" t="s">
        <v>620</v>
      </c>
      <c r="I693" s="190" t="s">
        <v>257</v>
      </c>
      <c r="J693" s="190" t="s">
        <v>1213</v>
      </c>
      <c r="K693" s="190">
        <v>2017</v>
      </c>
      <c r="L693" s="190" t="s">
        <v>228</v>
      </c>
    </row>
    <row r="694" spans="1:12" ht="17.25" customHeight="1" x14ac:dyDescent="0.2">
      <c r="A694" s="190">
        <v>809373</v>
      </c>
      <c r="B694" s="190" t="s">
        <v>1750</v>
      </c>
      <c r="C694" s="190" t="s">
        <v>104</v>
      </c>
      <c r="D694" s="190" t="s">
        <v>2080</v>
      </c>
      <c r="E694" s="190" t="s">
        <v>131</v>
      </c>
      <c r="F694" s="191">
        <v>35231</v>
      </c>
      <c r="G694" s="190" t="s">
        <v>223</v>
      </c>
      <c r="H694" s="190" t="s">
        <v>620</v>
      </c>
      <c r="I694" s="190" t="s">
        <v>257</v>
      </c>
      <c r="J694" s="190" t="s">
        <v>1217</v>
      </c>
      <c r="K694" s="190">
        <v>2015</v>
      </c>
      <c r="L694" s="190" t="s">
        <v>223</v>
      </c>
    </row>
    <row r="695" spans="1:12" ht="17.25" customHeight="1" x14ac:dyDescent="0.2">
      <c r="A695" s="190">
        <v>809385</v>
      </c>
      <c r="B695" s="190" t="s">
        <v>1751</v>
      </c>
      <c r="C695" s="190" t="s">
        <v>110</v>
      </c>
      <c r="D695" s="190" t="s">
        <v>300</v>
      </c>
      <c r="E695" s="190" t="s">
        <v>131</v>
      </c>
      <c r="F695" s="191">
        <v>34737</v>
      </c>
      <c r="G695" s="190" t="s">
        <v>2058</v>
      </c>
      <c r="H695" s="190" t="s">
        <v>620</v>
      </c>
      <c r="I695" s="190" t="s">
        <v>257</v>
      </c>
    </row>
    <row r="696" spans="1:12" ht="17.25" customHeight="1" x14ac:dyDescent="0.2">
      <c r="A696" s="190">
        <v>809396</v>
      </c>
      <c r="B696" s="190" t="s">
        <v>1753</v>
      </c>
      <c r="C696" s="190" t="s">
        <v>432</v>
      </c>
      <c r="D696" s="190" t="s">
        <v>289</v>
      </c>
      <c r="E696" s="190" t="s">
        <v>131</v>
      </c>
      <c r="F696" s="191">
        <v>35889</v>
      </c>
      <c r="G696" s="190" t="s">
        <v>223</v>
      </c>
      <c r="H696" s="190" t="s">
        <v>620</v>
      </c>
      <c r="I696" s="190" t="s">
        <v>257</v>
      </c>
      <c r="J696" s="190" t="s">
        <v>1213</v>
      </c>
      <c r="K696" s="190">
        <v>2015</v>
      </c>
      <c r="L696" s="190" t="s">
        <v>223</v>
      </c>
    </row>
    <row r="697" spans="1:12" ht="17.25" customHeight="1" x14ac:dyDescent="0.2">
      <c r="A697" s="190">
        <v>809421</v>
      </c>
      <c r="B697" s="190" t="s">
        <v>1756</v>
      </c>
      <c r="C697" s="190" t="s">
        <v>61</v>
      </c>
      <c r="D697" s="190" t="s">
        <v>168</v>
      </c>
      <c r="E697" s="190" t="s">
        <v>131</v>
      </c>
      <c r="F697" s="191">
        <v>35164</v>
      </c>
      <c r="G697" s="190" t="s">
        <v>223</v>
      </c>
      <c r="H697" s="190" t="s">
        <v>620</v>
      </c>
      <c r="I697" s="190" t="s">
        <v>257</v>
      </c>
      <c r="J697" s="190" t="s">
        <v>1215</v>
      </c>
      <c r="K697" s="190">
        <v>2015</v>
      </c>
      <c r="L697" s="190" t="s">
        <v>223</v>
      </c>
    </row>
    <row r="698" spans="1:12" ht="17.25" customHeight="1" x14ac:dyDescent="0.2">
      <c r="A698" s="190">
        <v>809443</v>
      </c>
      <c r="B698" s="190" t="s">
        <v>1757</v>
      </c>
      <c r="C698" s="190" t="s">
        <v>71</v>
      </c>
      <c r="D698" s="190" t="s">
        <v>179</v>
      </c>
      <c r="E698" s="190" t="s">
        <v>131</v>
      </c>
      <c r="F698" s="191">
        <v>36220</v>
      </c>
      <c r="G698" s="190" t="s">
        <v>223</v>
      </c>
      <c r="H698" s="190" t="s">
        <v>620</v>
      </c>
      <c r="I698" s="190" t="s">
        <v>257</v>
      </c>
      <c r="J698" s="190" t="s">
        <v>641</v>
      </c>
      <c r="K698" s="190">
        <v>2018</v>
      </c>
      <c r="L698" s="190" t="s">
        <v>223</v>
      </c>
    </row>
    <row r="699" spans="1:12" ht="17.25" customHeight="1" x14ac:dyDescent="0.2">
      <c r="A699" s="190">
        <v>809459</v>
      </c>
      <c r="B699" s="190" t="s">
        <v>1759</v>
      </c>
      <c r="C699" s="190" t="s">
        <v>98</v>
      </c>
      <c r="D699" s="190" t="s">
        <v>125</v>
      </c>
      <c r="E699" s="190" t="s">
        <v>131</v>
      </c>
      <c r="F699" s="191">
        <v>36770</v>
      </c>
      <c r="G699" s="190" t="s">
        <v>223</v>
      </c>
      <c r="H699" s="190" t="s">
        <v>620</v>
      </c>
      <c r="I699" s="190" t="s">
        <v>257</v>
      </c>
      <c r="J699" s="190" t="s">
        <v>238</v>
      </c>
      <c r="K699" s="190">
        <v>2017</v>
      </c>
      <c r="L699" s="190" t="s">
        <v>223</v>
      </c>
    </row>
    <row r="700" spans="1:12" ht="17.25" customHeight="1" x14ac:dyDescent="0.2">
      <c r="A700" s="190">
        <v>809513</v>
      </c>
      <c r="B700" s="190" t="s">
        <v>1762</v>
      </c>
      <c r="C700" s="190" t="s">
        <v>2023</v>
      </c>
      <c r="D700" s="190" t="s">
        <v>161</v>
      </c>
      <c r="E700" s="190" t="s">
        <v>131</v>
      </c>
      <c r="F700" s="191">
        <v>35133</v>
      </c>
      <c r="G700" s="190" t="s">
        <v>223</v>
      </c>
      <c r="H700" s="190" t="s">
        <v>620</v>
      </c>
      <c r="I700" s="190" t="s">
        <v>257</v>
      </c>
      <c r="J700" s="190" t="s">
        <v>1215</v>
      </c>
      <c r="K700" s="190">
        <v>2015</v>
      </c>
      <c r="L700" s="190" t="s">
        <v>223</v>
      </c>
    </row>
    <row r="701" spans="1:12" ht="17.25" customHeight="1" x14ac:dyDescent="0.2">
      <c r="A701" s="190">
        <v>809522</v>
      </c>
      <c r="B701" s="190" t="s">
        <v>1763</v>
      </c>
      <c r="C701" s="190" t="s">
        <v>117</v>
      </c>
      <c r="D701" s="190" t="s">
        <v>149</v>
      </c>
      <c r="E701" s="190" t="s">
        <v>131</v>
      </c>
      <c r="F701" s="191">
        <v>32512</v>
      </c>
      <c r="G701" s="190" t="s">
        <v>223</v>
      </c>
      <c r="H701" s="190" t="s">
        <v>620</v>
      </c>
      <c r="I701" s="190" t="s">
        <v>257</v>
      </c>
      <c r="J701" s="190" t="s">
        <v>1213</v>
      </c>
      <c r="K701" s="190">
        <v>2010</v>
      </c>
      <c r="L701" s="190" t="s">
        <v>223</v>
      </c>
    </row>
    <row r="702" spans="1:12" ht="17.25" customHeight="1" x14ac:dyDescent="0.2">
      <c r="A702" s="190">
        <v>809536</v>
      </c>
      <c r="B702" s="190" t="s">
        <v>1764</v>
      </c>
      <c r="C702" s="190" t="s">
        <v>496</v>
      </c>
      <c r="D702" s="190" t="s">
        <v>2124</v>
      </c>
      <c r="E702" s="190" t="s">
        <v>131</v>
      </c>
      <c r="F702" s="191">
        <v>35263</v>
      </c>
      <c r="G702" s="190" t="s">
        <v>223</v>
      </c>
      <c r="H702" s="190" t="s">
        <v>620</v>
      </c>
      <c r="I702" s="190" t="s">
        <v>257</v>
      </c>
      <c r="J702" s="190" t="s">
        <v>1213</v>
      </c>
      <c r="K702" s="190">
        <v>2014</v>
      </c>
      <c r="L702" s="190" t="s">
        <v>223</v>
      </c>
    </row>
    <row r="703" spans="1:12" ht="17.25" customHeight="1" x14ac:dyDescent="0.2">
      <c r="A703" s="190">
        <v>809554</v>
      </c>
      <c r="B703" s="190" t="s">
        <v>1765</v>
      </c>
      <c r="C703" s="190" t="s">
        <v>63</v>
      </c>
      <c r="D703" s="190" t="s">
        <v>1176</v>
      </c>
      <c r="E703" s="190" t="s">
        <v>131</v>
      </c>
      <c r="F703" s="191">
        <v>36251</v>
      </c>
      <c r="G703" s="190" t="s">
        <v>223</v>
      </c>
      <c r="H703" s="190" t="s">
        <v>620</v>
      </c>
      <c r="I703" s="190" t="s">
        <v>257</v>
      </c>
    </row>
    <row r="704" spans="1:12" ht="17.25" customHeight="1" x14ac:dyDescent="0.2">
      <c r="A704" s="190">
        <v>809579</v>
      </c>
      <c r="B704" s="190" t="s">
        <v>1766</v>
      </c>
      <c r="C704" s="190" t="s">
        <v>71</v>
      </c>
      <c r="D704" s="190" t="s">
        <v>149</v>
      </c>
      <c r="E704" s="190" t="s">
        <v>131</v>
      </c>
      <c r="F704" s="191">
        <v>35855</v>
      </c>
      <c r="G704" s="190" t="s">
        <v>223</v>
      </c>
      <c r="H704" s="190" t="s">
        <v>620</v>
      </c>
      <c r="I704" s="190" t="s">
        <v>257</v>
      </c>
      <c r="J704" s="190" t="s">
        <v>1214</v>
      </c>
      <c r="K704" s="190">
        <v>2017</v>
      </c>
      <c r="L704" s="190" t="s">
        <v>223</v>
      </c>
    </row>
    <row r="705" spans="1:12" ht="17.25" customHeight="1" x14ac:dyDescent="0.2">
      <c r="A705" s="190">
        <v>809593</v>
      </c>
      <c r="B705" s="190" t="s">
        <v>1767</v>
      </c>
      <c r="C705" s="190" t="s">
        <v>63</v>
      </c>
      <c r="D705" s="190" t="s">
        <v>156</v>
      </c>
      <c r="E705" s="190" t="s">
        <v>131</v>
      </c>
      <c r="F705" s="191">
        <v>36009</v>
      </c>
      <c r="G705" s="190" t="s">
        <v>223</v>
      </c>
      <c r="H705" s="190" t="s">
        <v>620</v>
      </c>
      <c r="I705" s="190" t="s">
        <v>257</v>
      </c>
      <c r="J705" s="190" t="s">
        <v>1215</v>
      </c>
      <c r="K705" s="190">
        <v>2016</v>
      </c>
      <c r="L705" s="190" t="s">
        <v>223</v>
      </c>
    </row>
    <row r="706" spans="1:12" ht="17.25" customHeight="1" x14ac:dyDescent="0.2">
      <c r="A706" s="190">
        <v>809603</v>
      </c>
      <c r="B706" s="190" t="s">
        <v>1768</v>
      </c>
      <c r="C706" s="190" t="s">
        <v>2212</v>
      </c>
      <c r="D706" s="190" t="s">
        <v>1197</v>
      </c>
      <c r="E706" s="190" t="s">
        <v>131</v>
      </c>
      <c r="F706" s="191">
        <v>35796</v>
      </c>
      <c r="G706" s="190" t="s">
        <v>223</v>
      </c>
      <c r="H706" s="190" t="s">
        <v>620</v>
      </c>
      <c r="I706" s="190" t="s">
        <v>257</v>
      </c>
      <c r="J706" s="190" t="s">
        <v>641</v>
      </c>
      <c r="K706" s="190">
        <v>2016</v>
      </c>
      <c r="L706" s="190" t="s">
        <v>223</v>
      </c>
    </row>
    <row r="707" spans="1:12" ht="17.25" customHeight="1" x14ac:dyDescent="0.2">
      <c r="A707" s="190">
        <v>809630</v>
      </c>
      <c r="B707" s="190" t="s">
        <v>1769</v>
      </c>
      <c r="C707" s="190" t="s">
        <v>305</v>
      </c>
      <c r="D707" s="190" t="s">
        <v>316</v>
      </c>
      <c r="E707" s="190" t="s">
        <v>132</v>
      </c>
      <c r="F707" s="191">
        <v>35431</v>
      </c>
      <c r="G707" s="190" t="s">
        <v>223</v>
      </c>
      <c r="H707" s="190" t="s">
        <v>620</v>
      </c>
      <c r="I707" s="190" t="s">
        <v>257</v>
      </c>
      <c r="J707" s="190" t="s">
        <v>238</v>
      </c>
      <c r="K707" s="190">
        <v>2012</v>
      </c>
      <c r="L707" s="190" t="s">
        <v>223</v>
      </c>
    </row>
    <row r="708" spans="1:12" ht="17.25" customHeight="1" x14ac:dyDescent="0.2">
      <c r="A708" s="190">
        <v>809643</v>
      </c>
      <c r="B708" s="190" t="s">
        <v>1770</v>
      </c>
      <c r="C708" s="190" t="s">
        <v>63</v>
      </c>
      <c r="D708" s="190" t="s">
        <v>302</v>
      </c>
      <c r="E708" s="190" t="s">
        <v>132</v>
      </c>
      <c r="F708" s="191">
        <v>35065</v>
      </c>
      <c r="G708" s="190" t="s">
        <v>638</v>
      </c>
      <c r="H708" s="190" t="s">
        <v>620</v>
      </c>
      <c r="I708" s="190" t="s">
        <v>257</v>
      </c>
    </row>
    <row r="709" spans="1:12" ht="17.25" customHeight="1" x14ac:dyDescent="0.2">
      <c r="A709" s="190">
        <v>809645</v>
      </c>
      <c r="B709" s="190" t="s">
        <v>1771</v>
      </c>
      <c r="C709" s="190" t="s">
        <v>2074</v>
      </c>
      <c r="D709" s="190" t="s">
        <v>2075</v>
      </c>
      <c r="E709" s="190" t="s">
        <v>132</v>
      </c>
      <c r="F709" s="191">
        <v>34546</v>
      </c>
      <c r="G709" s="190" t="s">
        <v>225</v>
      </c>
      <c r="H709" s="190" t="s">
        <v>620</v>
      </c>
      <c r="I709" s="190" t="s">
        <v>257</v>
      </c>
      <c r="J709" s="190" t="s">
        <v>1215</v>
      </c>
      <c r="K709" s="190">
        <v>2013</v>
      </c>
      <c r="L709" s="190" t="s">
        <v>223</v>
      </c>
    </row>
    <row r="710" spans="1:12" ht="17.25" customHeight="1" x14ac:dyDescent="0.2">
      <c r="A710" s="190">
        <v>809649</v>
      </c>
      <c r="B710" s="190" t="s">
        <v>1772</v>
      </c>
      <c r="C710" s="190" t="s">
        <v>1190</v>
      </c>
      <c r="D710" s="190" t="s">
        <v>1048</v>
      </c>
      <c r="E710" s="190" t="s">
        <v>132</v>
      </c>
      <c r="F710" s="191">
        <v>34338</v>
      </c>
      <c r="G710" s="190" t="s">
        <v>800</v>
      </c>
      <c r="H710" s="190" t="s">
        <v>620</v>
      </c>
      <c r="I710" s="190" t="s">
        <v>257</v>
      </c>
      <c r="J710" s="190" t="s">
        <v>1215</v>
      </c>
      <c r="K710" s="190">
        <v>2011</v>
      </c>
      <c r="L710" s="190" t="s">
        <v>228</v>
      </c>
    </row>
    <row r="711" spans="1:12" ht="17.25" customHeight="1" x14ac:dyDescent="0.2">
      <c r="A711" s="190">
        <v>809654</v>
      </c>
      <c r="B711" s="190" t="s">
        <v>1773</v>
      </c>
      <c r="C711" s="190" t="s">
        <v>371</v>
      </c>
      <c r="D711" s="190" t="s">
        <v>87</v>
      </c>
      <c r="E711" s="190" t="s">
        <v>131</v>
      </c>
      <c r="F711" s="191">
        <v>31548</v>
      </c>
      <c r="G711" s="190" t="s">
        <v>223</v>
      </c>
      <c r="H711" s="190" t="s">
        <v>620</v>
      </c>
      <c r="I711" s="190" t="s">
        <v>257</v>
      </c>
      <c r="J711" s="190" t="s">
        <v>1215</v>
      </c>
      <c r="K711" s="190">
        <v>2004</v>
      </c>
      <c r="L711" s="190" t="s">
        <v>223</v>
      </c>
    </row>
    <row r="712" spans="1:12" ht="17.25" customHeight="1" x14ac:dyDescent="0.2">
      <c r="A712" s="190">
        <v>809677</v>
      </c>
      <c r="B712" s="190" t="s">
        <v>1774</v>
      </c>
      <c r="C712" s="190" t="s">
        <v>378</v>
      </c>
      <c r="D712" s="190" t="s">
        <v>185</v>
      </c>
      <c r="E712" s="190" t="s">
        <v>132</v>
      </c>
      <c r="F712" s="191">
        <v>28491</v>
      </c>
      <c r="G712" s="190" t="s">
        <v>691</v>
      </c>
      <c r="H712" s="190" t="s">
        <v>620</v>
      </c>
      <c r="I712" s="190" t="s">
        <v>257</v>
      </c>
    </row>
    <row r="713" spans="1:12" ht="17.25" customHeight="1" x14ac:dyDescent="0.2">
      <c r="A713" s="190">
        <v>809707</v>
      </c>
      <c r="B713" s="190" t="s">
        <v>1775</v>
      </c>
      <c r="C713" s="190" t="s">
        <v>755</v>
      </c>
      <c r="D713" s="190" t="s">
        <v>2060</v>
      </c>
      <c r="E713" s="190" t="s">
        <v>131</v>
      </c>
      <c r="F713" s="191">
        <v>33618</v>
      </c>
      <c r="G713" s="190" t="s">
        <v>1078</v>
      </c>
      <c r="H713" s="190" t="s">
        <v>620</v>
      </c>
      <c r="I713" s="190" t="s">
        <v>257</v>
      </c>
      <c r="J713" s="190" t="s">
        <v>1215</v>
      </c>
      <c r="K713" s="190">
        <v>2014</v>
      </c>
      <c r="L713" s="190" t="s">
        <v>223</v>
      </c>
    </row>
    <row r="714" spans="1:12" ht="17.25" customHeight="1" x14ac:dyDescent="0.2">
      <c r="A714" s="190">
        <v>809717</v>
      </c>
      <c r="B714" s="190" t="s">
        <v>1778</v>
      </c>
      <c r="C714" s="190" t="s">
        <v>124</v>
      </c>
      <c r="D714" s="190" t="s">
        <v>767</v>
      </c>
      <c r="E714" s="190" t="s">
        <v>132</v>
      </c>
      <c r="F714" s="191">
        <v>35803</v>
      </c>
      <c r="G714" s="190" t="s">
        <v>223</v>
      </c>
      <c r="H714" s="190" t="s">
        <v>620</v>
      </c>
      <c r="I714" s="190" t="s">
        <v>257</v>
      </c>
      <c r="J714" s="190" t="s">
        <v>1213</v>
      </c>
      <c r="K714" s="190">
        <v>2016</v>
      </c>
      <c r="L714" s="190" t="s">
        <v>223</v>
      </c>
    </row>
    <row r="715" spans="1:12" ht="17.25" customHeight="1" x14ac:dyDescent="0.2">
      <c r="A715" s="190">
        <v>809726</v>
      </c>
      <c r="B715" s="190" t="s">
        <v>1779</v>
      </c>
      <c r="C715" s="190" t="s">
        <v>2054</v>
      </c>
      <c r="D715" s="190" t="s">
        <v>2055</v>
      </c>
      <c r="E715" s="190" t="s">
        <v>132</v>
      </c>
      <c r="F715" s="191">
        <v>31325</v>
      </c>
      <c r="G715" s="190" t="s">
        <v>2056</v>
      </c>
      <c r="H715" s="190" t="s">
        <v>620</v>
      </c>
      <c r="I715" s="190" t="s">
        <v>257</v>
      </c>
      <c r="J715" s="190" t="s">
        <v>238</v>
      </c>
      <c r="K715" s="190">
        <v>2004</v>
      </c>
      <c r="L715" s="190" t="s">
        <v>232</v>
      </c>
    </row>
    <row r="716" spans="1:12" ht="17.25" customHeight="1" x14ac:dyDescent="0.2">
      <c r="A716" s="190">
        <v>809739</v>
      </c>
      <c r="B716" s="190" t="s">
        <v>1780</v>
      </c>
      <c r="C716" s="190" t="s">
        <v>507</v>
      </c>
      <c r="D716" s="190" t="s">
        <v>292</v>
      </c>
      <c r="E716" s="190" t="s">
        <v>131</v>
      </c>
      <c r="F716" s="191">
        <v>35653</v>
      </c>
      <c r="G716" s="190" t="s">
        <v>223</v>
      </c>
      <c r="H716" s="190" t="s">
        <v>620</v>
      </c>
      <c r="I716" s="190" t="s">
        <v>257</v>
      </c>
      <c r="J716" s="190" t="s">
        <v>1224</v>
      </c>
      <c r="K716" s="190">
        <v>2015</v>
      </c>
      <c r="L716" s="190" t="s">
        <v>223</v>
      </c>
    </row>
    <row r="717" spans="1:12" ht="17.25" customHeight="1" x14ac:dyDescent="0.2">
      <c r="A717" s="190">
        <v>809746</v>
      </c>
      <c r="B717" s="190" t="s">
        <v>1781</v>
      </c>
      <c r="C717" s="190" t="s">
        <v>456</v>
      </c>
      <c r="D717" s="190" t="s">
        <v>170</v>
      </c>
      <c r="E717" s="190" t="s">
        <v>132</v>
      </c>
      <c r="F717" s="191">
        <v>34042</v>
      </c>
      <c r="G717" s="190" t="s">
        <v>672</v>
      </c>
      <c r="H717" s="190" t="s">
        <v>620</v>
      </c>
      <c r="I717" s="190" t="s">
        <v>257</v>
      </c>
      <c r="J717" s="190" t="s">
        <v>238</v>
      </c>
      <c r="K717" s="190">
        <v>2012</v>
      </c>
      <c r="L717" s="190" t="s">
        <v>223</v>
      </c>
    </row>
    <row r="718" spans="1:12" ht="17.25" customHeight="1" x14ac:dyDescent="0.2">
      <c r="A718" s="190">
        <v>809759</v>
      </c>
      <c r="B718" s="190" t="s">
        <v>1782</v>
      </c>
      <c r="C718" s="190" t="s">
        <v>298</v>
      </c>
      <c r="D718" s="190" t="s">
        <v>331</v>
      </c>
      <c r="E718" s="190" t="s">
        <v>132</v>
      </c>
      <c r="F718" s="191">
        <v>36278</v>
      </c>
      <c r="G718" s="190" t="s">
        <v>223</v>
      </c>
      <c r="H718" s="190" t="s">
        <v>620</v>
      </c>
      <c r="I718" s="190" t="s">
        <v>257</v>
      </c>
      <c r="J718" s="190" t="s">
        <v>1214</v>
      </c>
      <c r="K718" s="190">
        <v>2017</v>
      </c>
      <c r="L718" s="190" t="s">
        <v>223</v>
      </c>
    </row>
    <row r="719" spans="1:12" ht="17.25" customHeight="1" x14ac:dyDescent="0.2">
      <c r="A719" s="190">
        <v>809765</v>
      </c>
      <c r="B719" s="190" t="s">
        <v>1783</v>
      </c>
      <c r="C719" s="190" t="s">
        <v>393</v>
      </c>
      <c r="D719" s="190" t="s">
        <v>2153</v>
      </c>
      <c r="E719" s="190" t="s">
        <v>132</v>
      </c>
      <c r="F719" s="191">
        <v>29878</v>
      </c>
      <c r="G719" s="190" t="s">
        <v>223</v>
      </c>
      <c r="H719" s="190" t="s">
        <v>620</v>
      </c>
      <c r="I719" s="190" t="s">
        <v>257</v>
      </c>
      <c r="J719" s="190" t="s">
        <v>1213</v>
      </c>
      <c r="K719" s="190">
        <v>1999</v>
      </c>
      <c r="L719" s="190" t="s">
        <v>228</v>
      </c>
    </row>
    <row r="720" spans="1:12" ht="17.25" customHeight="1" x14ac:dyDescent="0.2">
      <c r="A720" s="190">
        <v>809777</v>
      </c>
      <c r="B720" s="190" t="s">
        <v>1785</v>
      </c>
      <c r="C720" s="190" t="s">
        <v>389</v>
      </c>
      <c r="D720" s="190" t="s">
        <v>186</v>
      </c>
      <c r="E720" s="190" t="s">
        <v>132</v>
      </c>
      <c r="F720" s="191">
        <v>32143</v>
      </c>
      <c r="G720" s="190" t="s">
        <v>223</v>
      </c>
      <c r="H720" s="190" t="s">
        <v>620</v>
      </c>
      <c r="I720" s="190" t="s">
        <v>257</v>
      </c>
      <c r="J720" s="190" t="s">
        <v>1215</v>
      </c>
      <c r="K720" s="190">
        <v>2007</v>
      </c>
      <c r="L720" s="190" t="s">
        <v>228</v>
      </c>
    </row>
    <row r="721" spans="1:12" ht="17.25" customHeight="1" x14ac:dyDescent="0.2">
      <c r="A721" s="190">
        <v>809802</v>
      </c>
      <c r="B721" s="190" t="s">
        <v>1786</v>
      </c>
      <c r="C721" s="190" t="s">
        <v>343</v>
      </c>
      <c r="D721" s="190" t="s">
        <v>1144</v>
      </c>
      <c r="E721" s="190" t="s">
        <v>132</v>
      </c>
      <c r="F721" s="191">
        <v>36027</v>
      </c>
      <c r="G721" s="190" t="s">
        <v>223</v>
      </c>
      <c r="H721" s="190" t="s">
        <v>620</v>
      </c>
      <c r="I721" s="190" t="s">
        <v>257</v>
      </c>
      <c r="J721" s="190" t="s">
        <v>1213</v>
      </c>
      <c r="K721" s="190">
        <v>2017</v>
      </c>
      <c r="L721" s="190" t="s">
        <v>223</v>
      </c>
    </row>
    <row r="722" spans="1:12" ht="17.25" customHeight="1" x14ac:dyDescent="0.2">
      <c r="A722" s="190">
        <v>809816</v>
      </c>
      <c r="B722" s="190" t="s">
        <v>1787</v>
      </c>
      <c r="C722" s="190" t="s">
        <v>77</v>
      </c>
      <c r="D722" s="190" t="s">
        <v>1201</v>
      </c>
      <c r="E722" s="190" t="s">
        <v>132</v>
      </c>
      <c r="F722" s="191">
        <v>31625</v>
      </c>
      <c r="G722" s="190" t="s">
        <v>822</v>
      </c>
      <c r="H722" s="190" t="s">
        <v>620</v>
      </c>
      <c r="I722" s="190" t="s">
        <v>257</v>
      </c>
      <c r="J722" s="190" t="s">
        <v>1215</v>
      </c>
      <c r="K722" s="190">
        <v>2004</v>
      </c>
      <c r="L722" s="190" t="s">
        <v>234</v>
      </c>
    </row>
    <row r="723" spans="1:12" ht="17.25" customHeight="1" x14ac:dyDescent="0.2">
      <c r="A723" s="190">
        <v>809817</v>
      </c>
      <c r="B723" s="190" t="s">
        <v>1788</v>
      </c>
      <c r="C723" s="190" t="s">
        <v>2032</v>
      </c>
      <c r="D723" s="190" t="s">
        <v>1207</v>
      </c>
      <c r="E723" s="190" t="s">
        <v>132</v>
      </c>
      <c r="F723" s="191">
        <v>36023</v>
      </c>
      <c r="G723" s="190" t="s">
        <v>223</v>
      </c>
      <c r="H723" s="190" t="s">
        <v>620</v>
      </c>
      <c r="I723" s="190" t="s">
        <v>257</v>
      </c>
      <c r="J723" s="190" t="s">
        <v>1213</v>
      </c>
      <c r="K723" s="190">
        <v>2016</v>
      </c>
      <c r="L723" s="190" t="s">
        <v>226</v>
      </c>
    </row>
    <row r="724" spans="1:12" ht="17.25" customHeight="1" x14ac:dyDescent="0.2">
      <c r="A724" s="190">
        <v>809834</v>
      </c>
      <c r="B724" s="190" t="s">
        <v>1790</v>
      </c>
      <c r="C724" s="190" t="s">
        <v>361</v>
      </c>
      <c r="D724" s="190" t="s">
        <v>656</v>
      </c>
      <c r="E724" s="190" t="s">
        <v>131</v>
      </c>
      <c r="F724" s="191">
        <v>30256</v>
      </c>
      <c r="G724" s="190" t="s">
        <v>229</v>
      </c>
      <c r="H724" s="190" t="s">
        <v>620</v>
      </c>
      <c r="I724" s="190" t="s">
        <v>257</v>
      </c>
      <c r="J724" s="190" t="s">
        <v>1215</v>
      </c>
      <c r="K724" s="190">
        <v>2002</v>
      </c>
      <c r="L724" s="190" t="s">
        <v>226</v>
      </c>
    </row>
    <row r="725" spans="1:12" ht="17.25" customHeight="1" x14ac:dyDescent="0.2">
      <c r="A725" s="190">
        <v>809845</v>
      </c>
      <c r="B725" s="190" t="s">
        <v>1791</v>
      </c>
      <c r="C725" s="190" t="s">
        <v>418</v>
      </c>
      <c r="D725" s="190" t="s">
        <v>165</v>
      </c>
      <c r="E725" s="190" t="s">
        <v>132</v>
      </c>
      <c r="F725" s="191">
        <v>34854</v>
      </c>
      <c r="G725" s="190" t="s">
        <v>2136</v>
      </c>
      <c r="H725" s="190" t="s">
        <v>620</v>
      </c>
      <c r="I725" s="190" t="s">
        <v>257</v>
      </c>
      <c r="J725" s="190" t="s">
        <v>1215</v>
      </c>
      <c r="K725" s="190">
        <v>2013</v>
      </c>
      <c r="L725" s="190" t="s">
        <v>225</v>
      </c>
    </row>
    <row r="726" spans="1:12" ht="17.25" customHeight="1" x14ac:dyDescent="0.2">
      <c r="A726" s="190">
        <v>809846</v>
      </c>
      <c r="B726" s="190" t="s">
        <v>1792</v>
      </c>
      <c r="C726" s="190" t="s">
        <v>63</v>
      </c>
      <c r="D726" s="190" t="s">
        <v>149</v>
      </c>
      <c r="E726" s="190" t="s">
        <v>131</v>
      </c>
      <c r="F726" s="191">
        <v>31057</v>
      </c>
      <c r="G726" s="190" t="s">
        <v>223</v>
      </c>
      <c r="H726" s="190" t="s">
        <v>620</v>
      </c>
      <c r="I726" s="190" t="s">
        <v>257</v>
      </c>
      <c r="J726" s="190" t="s">
        <v>1217</v>
      </c>
      <c r="K726" s="190">
        <v>2000</v>
      </c>
      <c r="L726" s="190" t="s">
        <v>223</v>
      </c>
    </row>
    <row r="727" spans="1:12" ht="17.25" customHeight="1" x14ac:dyDescent="0.2">
      <c r="A727" s="190">
        <v>809851</v>
      </c>
      <c r="B727" s="190" t="s">
        <v>1793</v>
      </c>
      <c r="C727" s="190" t="s">
        <v>1160</v>
      </c>
      <c r="D727" s="190" t="s">
        <v>321</v>
      </c>
      <c r="E727" s="190" t="s">
        <v>131</v>
      </c>
      <c r="F727" s="191">
        <v>36254</v>
      </c>
      <c r="G727" s="190" t="s">
        <v>802</v>
      </c>
      <c r="H727" s="190" t="s">
        <v>620</v>
      </c>
      <c r="I727" s="190" t="s">
        <v>257</v>
      </c>
      <c r="J727" s="190" t="s">
        <v>238</v>
      </c>
      <c r="K727" s="190">
        <v>2017</v>
      </c>
      <c r="L727" s="190" t="s">
        <v>228</v>
      </c>
    </row>
    <row r="728" spans="1:12" ht="17.25" customHeight="1" x14ac:dyDescent="0.2">
      <c r="A728" s="190">
        <v>809898</v>
      </c>
      <c r="B728" s="190" t="s">
        <v>1795</v>
      </c>
      <c r="C728" s="190" t="s">
        <v>421</v>
      </c>
      <c r="D728" s="190" t="s">
        <v>397</v>
      </c>
      <c r="E728" s="190" t="s">
        <v>131</v>
      </c>
      <c r="F728" s="191">
        <v>35607</v>
      </c>
      <c r="G728" s="190" t="s">
        <v>223</v>
      </c>
      <c r="H728" s="190" t="s">
        <v>620</v>
      </c>
      <c r="I728" s="190" t="s">
        <v>257</v>
      </c>
      <c r="J728" s="190" t="s">
        <v>1213</v>
      </c>
      <c r="K728" s="190">
        <v>2017</v>
      </c>
      <c r="L728" s="190" t="s">
        <v>223</v>
      </c>
    </row>
    <row r="729" spans="1:12" ht="17.25" customHeight="1" x14ac:dyDescent="0.2">
      <c r="A729" s="190">
        <v>809917</v>
      </c>
      <c r="B729" s="190" t="s">
        <v>1796</v>
      </c>
      <c r="C729" s="190" t="s">
        <v>120</v>
      </c>
      <c r="D729" s="190" t="s">
        <v>760</v>
      </c>
      <c r="E729" s="190" t="s">
        <v>131</v>
      </c>
      <c r="F729" s="191">
        <v>36305</v>
      </c>
      <c r="G729" s="190" t="s">
        <v>701</v>
      </c>
      <c r="H729" s="190" t="s">
        <v>620</v>
      </c>
      <c r="I729" s="190" t="s">
        <v>257</v>
      </c>
      <c r="J729" s="190" t="s">
        <v>238</v>
      </c>
      <c r="K729" s="190">
        <v>2012</v>
      </c>
      <c r="L729" s="190" t="s">
        <v>228</v>
      </c>
    </row>
    <row r="730" spans="1:12" ht="17.25" customHeight="1" x14ac:dyDescent="0.2">
      <c r="A730" s="190">
        <v>809926</v>
      </c>
      <c r="B730" s="190" t="s">
        <v>1797</v>
      </c>
      <c r="C730" s="190" t="s">
        <v>78</v>
      </c>
      <c r="D730" s="190" t="s">
        <v>733</v>
      </c>
      <c r="E730" s="190" t="s">
        <v>131</v>
      </c>
      <c r="F730" s="191">
        <v>35065</v>
      </c>
      <c r="G730" s="190" t="s">
        <v>223</v>
      </c>
      <c r="H730" s="190" t="s">
        <v>620</v>
      </c>
      <c r="I730" s="190" t="s">
        <v>257</v>
      </c>
      <c r="J730" s="190" t="s">
        <v>1214</v>
      </c>
      <c r="K730" s="190">
        <v>2014</v>
      </c>
      <c r="L730" s="190" t="s">
        <v>223</v>
      </c>
    </row>
    <row r="731" spans="1:12" ht="17.25" customHeight="1" x14ac:dyDescent="0.2">
      <c r="A731" s="190">
        <v>809951</v>
      </c>
      <c r="B731" s="190" t="s">
        <v>1798</v>
      </c>
      <c r="C731" s="190" t="s">
        <v>74</v>
      </c>
      <c r="D731" s="190" t="s">
        <v>205</v>
      </c>
      <c r="E731" s="190" t="s">
        <v>131</v>
      </c>
      <c r="F731" s="191">
        <v>36412</v>
      </c>
      <c r="G731" s="190" t="s">
        <v>720</v>
      </c>
      <c r="H731" s="190" t="s">
        <v>620</v>
      </c>
      <c r="I731" s="190" t="s">
        <v>257</v>
      </c>
      <c r="J731" s="190" t="s">
        <v>238</v>
      </c>
      <c r="K731" s="190">
        <v>2017</v>
      </c>
      <c r="L731" s="190" t="s">
        <v>228</v>
      </c>
    </row>
    <row r="732" spans="1:12" ht="17.25" customHeight="1" x14ac:dyDescent="0.2">
      <c r="A732" s="190">
        <v>810051</v>
      </c>
      <c r="B732" s="190" t="s">
        <v>1800</v>
      </c>
      <c r="C732" s="190" t="s">
        <v>61</v>
      </c>
      <c r="D732" s="190" t="s">
        <v>2205</v>
      </c>
      <c r="E732" s="190" t="s">
        <v>131</v>
      </c>
      <c r="F732" s="191">
        <v>36397</v>
      </c>
      <c r="G732" s="190" t="s">
        <v>223</v>
      </c>
      <c r="H732" s="190" t="s">
        <v>620</v>
      </c>
      <c r="I732" s="190" t="s">
        <v>257</v>
      </c>
      <c r="J732" s="190" t="s">
        <v>1213</v>
      </c>
      <c r="K732" s="190">
        <v>2017</v>
      </c>
      <c r="L732" s="190" t="s">
        <v>223</v>
      </c>
    </row>
    <row r="733" spans="1:12" ht="17.25" customHeight="1" x14ac:dyDescent="0.2">
      <c r="A733" s="190">
        <v>810063</v>
      </c>
      <c r="B733" s="190" t="s">
        <v>1801</v>
      </c>
      <c r="C733" s="190" t="s">
        <v>2188</v>
      </c>
      <c r="D733" s="190" t="s">
        <v>773</v>
      </c>
      <c r="E733" s="190" t="s">
        <v>131</v>
      </c>
      <c r="F733" s="191">
        <v>34820</v>
      </c>
      <c r="G733" s="190" t="s">
        <v>223</v>
      </c>
      <c r="H733" s="190" t="s">
        <v>620</v>
      </c>
      <c r="I733" s="190" t="s">
        <v>257</v>
      </c>
      <c r="J733" s="190" t="s">
        <v>1215</v>
      </c>
      <c r="K733" s="190">
        <v>2012</v>
      </c>
      <c r="L733" s="190" t="s">
        <v>223</v>
      </c>
    </row>
    <row r="734" spans="1:12" ht="17.25" customHeight="1" x14ac:dyDescent="0.2">
      <c r="A734" s="190">
        <v>810071</v>
      </c>
      <c r="B734" s="190" t="s">
        <v>1803</v>
      </c>
      <c r="C734" s="190" t="s">
        <v>529</v>
      </c>
      <c r="D734" s="190" t="s">
        <v>300</v>
      </c>
      <c r="E734" s="190" t="s">
        <v>131</v>
      </c>
      <c r="F734" s="191">
        <v>35845</v>
      </c>
      <c r="G734" s="190" t="s">
        <v>223</v>
      </c>
      <c r="H734" s="190" t="s">
        <v>620</v>
      </c>
      <c r="I734" s="190" t="s">
        <v>257</v>
      </c>
      <c r="J734" s="190" t="s">
        <v>1214</v>
      </c>
      <c r="K734" s="190">
        <v>2016</v>
      </c>
      <c r="L734" s="190" t="s">
        <v>223</v>
      </c>
    </row>
    <row r="735" spans="1:12" ht="17.25" customHeight="1" x14ac:dyDescent="0.2">
      <c r="A735" s="190">
        <v>810078</v>
      </c>
      <c r="B735" s="190" t="s">
        <v>1804</v>
      </c>
      <c r="C735" s="190" t="s">
        <v>1231</v>
      </c>
      <c r="D735" s="190" t="s">
        <v>657</v>
      </c>
      <c r="E735" s="190" t="s">
        <v>131</v>
      </c>
      <c r="F735" s="191">
        <v>35202</v>
      </c>
      <c r="G735" s="190" t="s">
        <v>672</v>
      </c>
      <c r="H735" s="190" t="s">
        <v>621</v>
      </c>
      <c r="I735" s="190" t="s">
        <v>257</v>
      </c>
      <c r="J735" s="190" t="s">
        <v>1214</v>
      </c>
      <c r="K735" s="190">
        <v>2014</v>
      </c>
      <c r="L735" s="190" t="s">
        <v>223</v>
      </c>
    </row>
    <row r="736" spans="1:12" ht="17.25" customHeight="1" x14ac:dyDescent="0.2">
      <c r="A736" s="190">
        <v>810098</v>
      </c>
      <c r="B736" s="190" t="s">
        <v>1805</v>
      </c>
      <c r="C736" s="190" t="s">
        <v>525</v>
      </c>
      <c r="D736" s="190" t="s">
        <v>171</v>
      </c>
      <c r="E736" s="190" t="s">
        <v>131</v>
      </c>
      <c r="F736" s="191">
        <v>35796</v>
      </c>
      <c r="G736" s="190" t="s">
        <v>223</v>
      </c>
      <c r="H736" s="190" t="s">
        <v>620</v>
      </c>
      <c r="I736" s="190" t="s">
        <v>257</v>
      </c>
      <c r="J736" s="190" t="s">
        <v>641</v>
      </c>
      <c r="K736" s="190">
        <v>2017</v>
      </c>
      <c r="L736" s="190" t="s">
        <v>223</v>
      </c>
    </row>
    <row r="737" spans="1:12" ht="17.25" customHeight="1" x14ac:dyDescent="0.2">
      <c r="A737" s="190">
        <v>810101</v>
      </c>
      <c r="B737" s="190" t="s">
        <v>1806</v>
      </c>
      <c r="C737" s="190" t="s">
        <v>1142</v>
      </c>
      <c r="D737" s="190" t="s">
        <v>119</v>
      </c>
      <c r="E737" s="190" t="s">
        <v>131</v>
      </c>
      <c r="F737" s="191">
        <v>35447</v>
      </c>
      <c r="G737" s="190" t="s">
        <v>775</v>
      </c>
      <c r="H737" s="190" t="s">
        <v>620</v>
      </c>
      <c r="I737" s="190" t="s">
        <v>257</v>
      </c>
      <c r="J737" s="190" t="s">
        <v>1215</v>
      </c>
      <c r="K737" s="190">
        <v>2015</v>
      </c>
      <c r="L737" s="190" t="s">
        <v>223</v>
      </c>
    </row>
    <row r="738" spans="1:12" ht="17.25" customHeight="1" x14ac:dyDescent="0.2">
      <c r="A738" s="190">
        <v>810126</v>
      </c>
      <c r="B738" s="190" t="s">
        <v>1807</v>
      </c>
      <c r="C738" s="190" t="s">
        <v>457</v>
      </c>
      <c r="D738" s="190" t="s">
        <v>295</v>
      </c>
      <c r="E738" s="190" t="s">
        <v>131</v>
      </c>
      <c r="F738" s="191">
        <v>35065</v>
      </c>
      <c r="G738" s="190" t="s">
        <v>223</v>
      </c>
      <c r="H738" s="190" t="s">
        <v>620</v>
      </c>
      <c r="I738" s="190" t="s">
        <v>257</v>
      </c>
      <c r="J738" s="190" t="s">
        <v>1213</v>
      </c>
      <c r="K738" s="190">
        <v>2017</v>
      </c>
      <c r="L738" s="190" t="s">
        <v>223</v>
      </c>
    </row>
    <row r="739" spans="1:12" ht="17.25" customHeight="1" x14ac:dyDescent="0.2">
      <c r="A739" s="190">
        <v>810132</v>
      </c>
      <c r="B739" s="190" t="s">
        <v>1808</v>
      </c>
      <c r="C739" s="190" t="s">
        <v>1150</v>
      </c>
      <c r="D739" s="190" t="s">
        <v>511</v>
      </c>
      <c r="E739" s="190" t="s">
        <v>131</v>
      </c>
      <c r="F739" s="191">
        <v>35461</v>
      </c>
      <c r="G739" s="190" t="s">
        <v>223</v>
      </c>
      <c r="H739" s="190" t="s">
        <v>620</v>
      </c>
      <c r="I739" s="190" t="s">
        <v>257</v>
      </c>
    </row>
    <row r="740" spans="1:12" ht="17.25" customHeight="1" x14ac:dyDescent="0.2">
      <c r="A740" s="190">
        <v>810147</v>
      </c>
      <c r="B740" s="190" t="s">
        <v>1810</v>
      </c>
      <c r="C740" s="190" t="s">
        <v>304</v>
      </c>
      <c r="D740" s="190" t="s">
        <v>832</v>
      </c>
      <c r="E740" s="190" t="s">
        <v>131</v>
      </c>
      <c r="F740" s="191">
        <v>33005</v>
      </c>
      <c r="G740" s="190" t="s">
        <v>223</v>
      </c>
      <c r="H740" s="190" t="s">
        <v>620</v>
      </c>
      <c r="I740" s="190" t="s">
        <v>257</v>
      </c>
      <c r="J740" s="190" t="s">
        <v>1215</v>
      </c>
      <c r="K740" s="190">
        <v>2017</v>
      </c>
      <c r="L740" s="190" t="s">
        <v>223</v>
      </c>
    </row>
    <row r="741" spans="1:12" ht="17.25" customHeight="1" x14ac:dyDescent="0.2">
      <c r="A741" s="190">
        <v>810167</v>
      </c>
      <c r="B741" s="190" t="s">
        <v>1812</v>
      </c>
      <c r="C741" s="190" t="s">
        <v>69</v>
      </c>
      <c r="D741" s="190" t="s">
        <v>155</v>
      </c>
      <c r="E741" s="190" t="s">
        <v>131</v>
      </c>
      <c r="F741" s="191">
        <v>34900</v>
      </c>
      <c r="G741" s="190" t="s">
        <v>225</v>
      </c>
      <c r="H741" s="190" t="s">
        <v>620</v>
      </c>
      <c r="I741" s="190" t="s">
        <v>257</v>
      </c>
      <c r="J741" s="190" t="s">
        <v>1214</v>
      </c>
      <c r="K741" s="190">
        <v>2013</v>
      </c>
      <c r="L741" s="190" t="s">
        <v>225</v>
      </c>
    </row>
    <row r="742" spans="1:12" ht="17.25" customHeight="1" x14ac:dyDescent="0.2">
      <c r="A742" s="190">
        <v>810205</v>
      </c>
      <c r="B742" s="190" t="s">
        <v>761</v>
      </c>
      <c r="C742" s="190" t="s">
        <v>286</v>
      </c>
      <c r="D742" s="190" t="s">
        <v>506</v>
      </c>
      <c r="E742" s="190" t="s">
        <v>132</v>
      </c>
      <c r="F742" s="191">
        <v>32806</v>
      </c>
      <c r="G742" s="190" t="s">
        <v>223</v>
      </c>
      <c r="H742" s="190" t="s">
        <v>620</v>
      </c>
      <c r="I742" s="190" t="s">
        <v>257</v>
      </c>
      <c r="J742" s="190" t="s">
        <v>1215</v>
      </c>
      <c r="K742" s="190">
        <v>2010</v>
      </c>
      <c r="L742" s="190" t="s">
        <v>228</v>
      </c>
    </row>
    <row r="743" spans="1:12" ht="17.25" customHeight="1" x14ac:dyDescent="0.2">
      <c r="A743" s="190">
        <v>810213</v>
      </c>
      <c r="B743" s="190" t="s">
        <v>1813</v>
      </c>
      <c r="C743" s="190" t="s">
        <v>692</v>
      </c>
      <c r="D743" s="190" t="s">
        <v>302</v>
      </c>
      <c r="E743" s="190" t="s">
        <v>132</v>
      </c>
      <c r="F743" s="191">
        <v>31617</v>
      </c>
      <c r="G743" s="190" t="s">
        <v>623</v>
      </c>
      <c r="H743" s="190" t="s">
        <v>620</v>
      </c>
      <c r="I743" s="190" t="s">
        <v>257</v>
      </c>
      <c r="J743" s="190" t="s">
        <v>1215</v>
      </c>
      <c r="K743" s="190">
        <v>2006</v>
      </c>
      <c r="L743" s="190" t="s">
        <v>230</v>
      </c>
    </row>
    <row r="744" spans="1:12" ht="17.25" customHeight="1" x14ac:dyDescent="0.2">
      <c r="A744" s="190">
        <v>810236</v>
      </c>
      <c r="B744" s="190" t="s">
        <v>1815</v>
      </c>
      <c r="C744" s="190" t="s">
        <v>80</v>
      </c>
      <c r="D744" s="190" t="s">
        <v>150</v>
      </c>
      <c r="E744" s="190" t="s">
        <v>131</v>
      </c>
      <c r="F744" s="191">
        <v>35065</v>
      </c>
      <c r="G744" s="190" t="s">
        <v>228</v>
      </c>
      <c r="H744" s="190" t="s">
        <v>620</v>
      </c>
      <c r="I744" s="190" t="s">
        <v>257</v>
      </c>
    </row>
    <row r="745" spans="1:12" ht="17.25" customHeight="1" x14ac:dyDescent="0.2">
      <c r="A745" s="190">
        <v>810243</v>
      </c>
      <c r="B745" s="190" t="s">
        <v>1816</v>
      </c>
      <c r="C745" s="190" t="s">
        <v>2030</v>
      </c>
      <c r="D745" s="190" t="s">
        <v>2031</v>
      </c>
      <c r="E745" s="190" t="s">
        <v>131</v>
      </c>
      <c r="F745" s="191">
        <v>36161</v>
      </c>
      <c r="G745" s="190" t="s">
        <v>228</v>
      </c>
      <c r="H745" s="190" t="s">
        <v>620</v>
      </c>
      <c r="I745" s="190" t="s">
        <v>257</v>
      </c>
      <c r="J745" s="190" t="s">
        <v>641</v>
      </c>
      <c r="K745" s="190">
        <v>2017</v>
      </c>
      <c r="L745" s="190" t="s">
        <v>234</v>
      </c>
    </row>
    <row r="746" spans="1:12" ht="17.25" customHeight="1" x14ac:dyDescent="0.2">
      <c r="A746" s="190">
        <v>810272</v>
      </c>
      <c r="B746" s="190" t="s">
        <v>1817</v>
      </c>
      <c r="C746" s="190" t="s">
        <v>419</v>
      </c>
      <c r="D746" s="190" t="s">
        <v>168</v>
      </c>
      <c r="E746" s="190" t="s">
        <v>131</v>
      </c>
      <c r="F746" s="191">
        <v>35431</v>
      </c>
      <c r="G746" s="190" t="s">
        <v>223</v>
      </c>
      <c r="H746" s="190" t="s">
        <v>620</v>
      </c>
      <c r="I746" s="190" t="s">
        <v>257</v>
      </c>
      <c r="J746" s="190" t="s">
        <v>1213</v>
      </c>
      <c r="K746" s="190">
        <v>2014</v>
      </c>
      <c r="L746" s="190" t="s">
        <v>223</v>
      </c>
    </row>
    <row r="747" spans="1:12" ht="17.25" customHeight="1" x14ac:dyDescent="0.2">
      <c r="A747" s="190">
        <v>810301</v>
      </c>
      <c r="B747" s="190" t="s">
        <v>1818</v>
      </c>
      <c r="C747" s="190" t="s">
        <v>724</v>
      </c>
      <c r="D747" s="190" t="s">
        <v>197</v>
      </c>
      <c r="E747" s="190" t="s">
        <v>131</v>
      </c>
      <c r="F747" s="191">
        <v>36167</v>
      </c>
      <c r="G747" s="190" t="s">
        <v>223</v>
      </c>
      <c r="H747" s="190" t="s">
        <v>620</v>
      </c>
      <c r="I747" s="190" t="s">
        <v>257</v>
      </c>
      <c r="J747" s="190" t="s">
        <v>1213</v>
      </c>
      <c r="K747" s="190">
        <v>2017</v>
      </c>
      <c r="L747" s="190" t="s">
        <v>223</v>
      </c>
    </row>
    <row r="748" spans="1:12" ht="17.25" customHeight="1" x14ac:dyDescent="0.2">
      <c r="A748" s="190">
        <v>810302</v>
      </c>
      <c r="B748" s="190" t="s">
        <v>1819</v>
      </c>
      <c r="C748" s="190" t="s">
        <v>68</v>
      </c>
      <c r="D748" s="190" t="s">
        <v>203</v>
      </c>
      <c r="E748" s="190" t="s">
        <v>131</v>
      </c>
      <c r="F748" s="191">
        <v>35948</v>
      </c>
      <c r="G748" s="190" t="s">
        <v>678</v>
      </c>
      <c r="H748" s="190" t="s">
        <v>620</v>
      </c>
      <c r="I748" s="190" t="s">
        <v>257</v>
      </c>
      <c r="J748" s="190" t="s">
        <v>1213</v>
      </c>
      <c r="K748" s="190">
        <v>2017</v>
      </c>
      <c r="L748" s="190" t="s">
        <v>234</v>
      </c>
    </row>
    <row r="749" spans="1:12" ht="17.25" customHeight="1" x14ac:dyDescent="0.2">
      <c r="A749" s="190">
        <v>810305</v>
      </c>
      <c r="B749" s="190" t="s">
        <v>1820</v>
      </c>
      <c r="C749" s="190" t="s">
        <v>63</v>
      </c>
      <c r="D749" s="190" t="s">
        <v>409</v>
      </c>
      <c r="E749" s="190" t="s">
        <v>131</v>
      </c>
      <c r="F749" s="191">
        <v>31177</v>
      </c>
      <c r="G749" s="190" t="s">
        <v>232</v>
      </c>
      <c r="H749" s="190" t="s">
        <v>620</v>
      </c>
      <c r="I749" s="190" t="s">
        <v>257</v>
      </c>
      <c r="J749" s="190" t="s">
        <v>1214</v>
      </c>
      <c r="K749" s="190">
        <v>2004</v>
      </c>
      <c r="L749" s="190" t="s">
        <v>232</v>
      </c>
    </row>
    <row r="750" spans="1:12" ht="17.25" customHeight="1" x14ac:dyDescent="0.2">
      <c r="A750" s="190">
        <v>810308</v>
      </c>
      <c r="B750" s="190" t="s">
        <v>1821</v>
      </c>
      <c r="C750" s="190" t="s">
        <v>429</v>
      </c>
      <c r="D750" s="190" t="s">
        <v>173</v>
      </c>
      <c r="E750" s="190" t="s">
        <v>131</v>
      </c>
      <c r="F750" s="191">
        <v>35186</v>
      </c>
      <c r="G750" s="190" t="s">
        <v>223</v>
      </c>
      <c r="H750" s="190" t="s">
        <v>620</v>
      </c>
      <c r="I750" s="190" t="s">
        <v>257</v>
      </c>
      <c r="J750" s="190" t="s">
        <v>1214</v>
      </c>
      <c r="K750" s="190">
        <v>2015</v>
      </c>
      <c r="L750" s="190" t="s">
        <v>228</v>
      </c>
    </row>
    <row r="751" spans="1:12" ht="17.25" customHeight="1" x14ac:dyDescent="0.2">
      <c r="A751" s="190">
        <v>810351</v>
      </c>
      <c r="B751" s="190" t="s">
        <v>1823</v>
      </c>
      <c r="C751" s="190" t="s">
        <v>82</v>
      </c>
      <c r="D751" s="190" t="s">
        <v>156</v>
      </c>
      <c r="E751" s="190" t="s">
        <v>132</v>
      </c>
      <c r="F751" s="191">
        <v>33247</v>
      </c>
      <c r="G751" s="190" t="s">
        <v>223</v>
      </c>
      <c r="H751" s="190" t="s">
        <v>620</v>
      </c>
      <c r="I751" s="190" t="s">
        <v>257</v>
      </c>
      <c r="J751" s="190" t="s">
        <v>1215</v>
      </c>
      <c r="K751" s="190">
        <v>2011</v>
      </c>
      <c r="L751" s="190" t="s">
        <v>234</v>
      </c>
    </row>
    <row r="752" spans="1:12" ht="17.25" customHeight="1" x14ac:dyDescent="0.2">
      <c r="A752" s="190">
        <v>810363</v>
      </c>
      <c r="B752" s="190" t="s">
        <v>1824</v>
      </c>
      <c r="C752" s="190" t="s">
        <v>2198</v>
      </c>
      <c r="D752" s="190" t="s">
        <v>281</v>
      </c>
      <c r="E752" s="190" t="s">
        <v>132</v>
      </c>
      <c r="F752" s="191">
        <v>31050</v>
      </c>
      <c r="G752" s="190" t="s">
        <v>223</v>
      </c>
      <c r="H752" s="190" t="s">
        <v>620</v>
      </c>
      <c r="I752" s="190" t="s">
        <v>257</v>
      </c>
      <c r="J752" s="190" t="s">
        <v>238</v>
      </c>
      <c r="K752" s="190">
        <v>2010</v>
      </c>
      <c r="L752" s="190" t="s">
        <v>223</v>
      </c>
    </row>
    <row r="753" spans="1:12" ht="17.25" customHeight="1" x14ac:dyDescent="0.2">
      <c r="A753" s="190">
        <v>810390</v>
      </c>
      <c r="B753" s="190" t="s">
        <v>1825</v>
      </c>
      <c r="C753" s="190" t="s">
        <v>317</v>
      </c>
      <c r="D753" s="190" t="s">
        <v>2220</v>
      </c>
      <c r="E753" s="190" t="s">
        <v>132</v>
      </c>
      <c r="F753" s="191">
        <v>36526</v>
      </c>
      <c r="G753" s="190" t="s">
        <v>223</v>
      </c>
      <c r="H753" s="190" t="s">
        <v>620</v>
      </c>
      <c r="I753" s="190" t="s">
        <v>257</v>
      </c>
    </row>
    <row r="754" spans="1:12" ht="17.25" customHeight="1" x14ac:dyDescent="0.2">
      <c r="A754" s="190">
        <v>810393</v>
      </c>
      <c r="B754" s="190" t="s">
        <v>1826</v>
      </c>
      <c r="C754" s="190" t="s">
        <v>2018</v>
      </c>
      <c r="D754" s="190" t="s">
        <v>2019</v>
      </c>
      <c r="E754" s="190" t="s">
        <v>132</v>
      </c>
      <c r="F754" s="191">
        <v>30866</v>
      </c>
      <c r="G754" s="190" t="s">
        <v>645</v>
      </c>
      <c r="H754" s="190" t="s">
        <v>620</v>
      </c>
      <c r="I754" s="190" t="s">
        <v>257</v>
      </c>
      <c r="J754" s="190" t="s">
        <v>1215</v>
      </c>
      <c r="K754" s="190">
        <v>2006</v>
      </c>
      <c r="L754" s="190" t="s">
        <v>228</v>
      </c>
    </row>
    <row r="755" spans="1:12" ht="17.25" customHeight="1" x14ac:dyDescent="0.2">
      <c r="A755" s="190">
        <v>810407</v>
      </c>
      <c r="B755" s="190" t="s">
        <v>1828</v>
      </c>
      <c r="C755" s="190" t="s">
        <v>400</v>
      </c>
      <c r="D755" s="190" t="s">
        <v>119</v>
      </c>
      <c r="E755" s="190" t="s">
        <v>132</v>
      </c>
      <c r="F755" s="191">
        <v>34401</v>
      </c>
      <c r="G755" s="190" t="s">
        <v>223</v>
      </c>
      <c r="H755" s="190" t="s">
        <v>620</v>
      </c>
      <c r="I755" s="190" t="s">
        <v>257</v>
      </c>
      <c r="J755" s="190" t="s">
        <v>1215</v>
      </c>
      <c r="K755" s="190">
        <v>2013</v>
      </c>
      <c r="L755" s="190" t="s">
        <v>223</v>
      </c>
    </row>
    <row r="756" spans="1:12" ht="17.25" customHeight="1" x14ac:dyDescent="0.2">
      <c r="A756" s="190">
        <v>810409</v>
      </c>
      <c r="B756" s="190" t="s">
        <v>1829</v>
      </c>
      <c r="C756" s="190" t="s">
        <v>61</v>
      </c>
      <c r="D756" s="190" t="s">
        <v>87</v>
      </c>
      <c r="E756" s="190" t="s">
        <v>132</v>
      </c>
      <c r="F756" s="191">
        <v>36388</v>
      </c>
      <c r="G756" s="190" t="s">
        <v>223</v>
      </c>
      <c r="H756" s="190" t="s">
        <v>620</v>
      </c>
      <c r="I756" s="190" t="s">
        <v>257</v>
      </c>
      <c r="J756" s="190" t="s">
        <v>1213</v>
      </c>
      <c r="K756" s="190">
        <v>2017</v>
      </c>
      <c r="L756" s="190" t="s">
        <v>223</v>
      </c>
    </row>
    <row r="757" spans="1:12" ht="17.25" customHeight="1" x14ac:dyDescent="0.2">
      <c r="A757" s="190">
        <v>810410</v>
      </c>
      <c r="B757" s="190" t="s">
        <v>1830</v>
      </c>
      <c r="C757" s="190" t="s">
        <v>2117</v>
      </c>
      <c r="D757" s="190" t="s">
        <v>2118</v>
      </c>
      <c r="E757" s="190" t="s">
        <v>132</v>
      </c>
      <c r="F757" s="191">
        <v>36554</v>
      </c>
      <c r="G757" s="190" t="s">
        <v>623</v>
      </c>
      <c r="H757" s="190" t="s">
        <v>620</v>
      </c>
      <c r="I757" s="190" t="s">
        <v>257</v>
      </c>
      <c r="J757" s="190" t="s">
        <v>1213</v>
      </c>
      <c r="K757" s="190">
        <v>2017</v>
      </c>
      <c r="L757" s="190" t="s">
        <v>223</v>
      </c>
    </row>
    <row r="758" spans="1:12" ht="17.25" customHeight="1" x14ac:dyDescent="0.2">
      <c r="A758" s="190">
        <v>810413</v>
      </c>
      <c r="B758" s="190" t="s">
        <v>1831</v>
      </c>
      <c r="C758" s="190" t="s">
        <v>359</v>
      </c>
      <c r="D758" s="190" t="s">
        <v>823</v>
      </c>
      <c r="E758" s="190" t="s">
        <v>132</v>
      </c>
      <c r="F758" s="191">
        <v>34934</v>
      </c>
      <c r="G758" s="190" t="s">
        <v>223</v>
      </c>
      <c r="H758" s="190" t="s">
        <v>620</v>
      </c>
      <c r="I758" s="190" t="s">
        <v>257</v>
      </c>
    </row>
    <row r="759" spans="1:12" ht="17.25" customHeight="1" x14ac:dyDescent="0.2">
      <c r="A759" s="190">
        <v>810477</v>
      </c>
      <c r="B759" s="190" t="s">
        <v>1834</v>
      </c>
      <c r="C759" s="190" t="s">
        <v>83</v>
      </c>
      <c r="D759" s="190" t="s">
        <v>459</v>
      </c>
      <c r="E759" s="190" t="s">
        <v>132</v>
      </c>
      <c r="F759" s="191">
        <v>31584</v>
      </c>
      <c r="G759" s="190" t="s">
        <v>223</v>
      </c>
      <c r="H759" s="190" t="s">
        <v>620</v>
      </c>
      <c r="I759" s="190" t="s">
        <v>257</v>
      </c>
      <c r="J759" s="190" t="s">
        <v>238</v>
      </c>
      <c r="K759" s="190">
        <v>2006</v>
      </c>
      <c r="L759" s="190" t="s">
        <v>223</v>
      </c>
    </row>
    <row r="760" spans="1:12" ht="17.25" customHeight="1" x14ac:dyDescent="0.2">
      <c r="A760" s="190">
        <v>810523</v>
      </c>
      <c r="B760" s="190" t="s">
        <v>1835</v>
      </c>
      <c r="C760" s="190" t="s">
        <v>560</v>
      </c>
      <c r="D760" s="190" t="s">
        <v>719</v>
      </c>
      <c r="E760" s="190" t="s">
        <v>132</v>
      </c>
      <c r="F760" s="191">
        <v>36440</v>
      </c>
      <c r="G760" s="190" t="s">
        <v>223</v>
      </c>
      <c r="H760" s="190" t="s">
        <v>620</v>
      </c>
      <c r="I760" s="190" t="s">
        <v>257</v>
      </c>
      <c r="J760" s="190" t="s">
        <v>238</v>
      </c>
      <c r="K760" s="190">
        <v>2018</v>
      </c>
      <c r="L760" s="190" t="s">
        <v>223</v>
      </c>
    </row>
    <row r="761" spans="1:12" ht="17.25" customHeight="1" x14ac:dyDescent="0.2">
      <c r="A761" s="190">
        <v>810524</v>
      </c>
      <c r="B761" s="190" t="s">
        <v>1836</v>
      </c>
      <c r="C761" s="190" t="s">
        <v>63</v>
      </c>
      <c r="D761" s="190" t="s">
        <v>151</v>
      </c>
      <c r="E761" s="190" t="s">
        <v>132</v>
      </c>
      <c r="F761" s="191">
        <v>29857</v>
      </c>
      <c r="G761" s="190" t="s">
        <v>223</v>
      </c>
      <c r="H761" s="190" t="s">
        <v>620</v>
      </c>
      <c r="I761" s="190" t="s">
        <v>257</v>
      </c>
      <c r="J761" s="190" t="s">
        <v>1218</v>
      </c>
      <c r="K761" s="190">
        <v>1999</v>
      </c>
      <c r="L761" s="190" t="s">
        <v>223</v>
      </c>
    </row>
    <row r="762" spans="1:12" ht="17.25" customHeight="1" x14ac:dyDescent="0.2">
      <c r="A762" s="190">
        <v>810542</v>
      </c>
      <c r="B762" s="190" t="s">
        <v>1839</v>
      </c>
      <c r="C762" s="190" t="s">
        <v>421</v>
      </c>
      <c r="D762" s="190" t="s">
        <v>2211</v>
      </c>
      <c r="E762" s="190" t="s">
        <v>131</v>
      </c>
      <c r="F762" s="191">
        <v>35904</v>
      </c>
      <c r="G762" s="190" t="s">
        <v>223</v>
      </c>
      <c r="H762" s="190" t="s">
        <v>620</v>
      </c>
      <c r="I762" s="190" t="s">
        <v>257</v>
      </c>
    </row>
    <row r="763" spans="1:12" ht="17.25" customHeight="1" x14ac:dyDescent="0.2">
      <c r="A763" s="190">
        <v>810576</v>
      </c>
      <c r="B763" s="190" t="s">
        <v>1840</v>
      </c>
      <c r="C763" s="190" t="s">
        <v>94</v>
      </c>
      <c r="D763" s="190" t="s">
        <v>321</v>
      </c>
      <c r="E763" s="190" t="s">
        <v>132</v>
      </c>
      <c r="F763" s="191">
        <v>35198</v>
      </c>
      <c r="G763" s="190" t="s">
        <v>223</v>
      </c>
      <c r="H763" s="190" t="s">
        <v>620</v>
      </c>
      <c r="I763" s="190" t="s">
        <v>257</v>
      </c>
      <c r="J763" s="190" t="s">
        <v>238</v>
      </c>
      <c r="K763" s="190">
        <v>2014</v>
      </c>
      <c r="L763" s="190" t="s">
        <v>223</v>
      </c>
    </row>
    <row r="764" spans="1:12" ht="17.25" customHeight="1" x14ac:dyDescent="0.2">
      <c r="A764" s="190">
        <v>810625</v>
      </c>
      <c r="B764" s="190" t="s">
        <v>1843</v>
      </c>
      <c r="C764" s="190" t="s">
        <v>2113</v>
      </c>
      <c r="D764" s="190" t="s">
        <v>2114</v>
      </c>
      <c r="E764" s="190" t="s">
        <v>132</v>
      </c>
      <c r="F764" s="191">
        <v>35708</v>
      </c>
      <c r="G764" s="190" t="s">
        <v>623</v>
      </c>
      <c r="H764" s="190" t="s">
        <v>620</v>
      </c>
      <c r="I764" s="190" t="s">
        <v>257</v>
      </c>
    </row>
    <row r="765" spans="1:12" ht="17.25" customHeight="1" x14ac:dyDescent="0.2">
      <c r="A765" s="190">
        <v>810641</v>
      </c>
      <c r="B765" s="190" t="s">
        <v>1844</v>
      </c>
      <c r="C765" s="190" t="s">
        <v>81</v>
      </c>
      <c r="D765" s="190" t="s">
        <v>345</v>
      </c>
      <c r="E765" s="190" t="s">
        <v>131</v>
      </c>
      <c r="F765" s="191">
        <v>35431</v>
      </c>
      <c r="G765" s="190" t="s">
        <v>223</v>
      </c>
      <c r="H765" s="190" t="s">
        <v>620</v>
      </c>
      <c r="I765" s="190" t="s">
        <v>257</v>
      </c>
      <c r="J765" s="190" t="s">
        <v>1213</v>
      </c>
      <c r="K765" s="190">
        <v>2017</v>
      </c>
      <c r="L765" s="190" t="s">
        <v>223</v>
      </c>
    </row>
    <row r="766" spans="1:12" ht="17.25" customHeight="1" x14ac:dyDescent="0.2">
      <c r="A766" s="190">
        <v>810659</v>
      </c>
      <c r="B766" s="190" t="s">
        <v>1846</v>
      </c>
      <c r="C766" s="190" t="s">
        <v>2110</v>
      </c>
      <c r="D766" s="190" t="s">
        <v>2111</v>
      </c>
      <c r="E766" s="190" t="s">
        <v>131</v>
      </c>
      <c r="F766" s="191">
        <v>33071</v>
      </c>
      <c r="G766" s="190" t="s">
        <v>2112</v>
      </c>
      <c r="H766" s="190" t="s">
        <v>620</v>
      </c>
      <c r="I766" s="190" t="s">
        <v>257</v>
      </c>
    </row>
    <row r="767" spans="1:12" ht="17.25" customHeight="1" x14ac:dyDescent="0.2">
      <c r="A767" s="190">
        <v>810677</v>
      </c>
      <c r="B767" s="190" t="s">
        <v>1851</v>
      </c>
      <c r="C767" s="190" t="s">
        <v>456</v>
      </c>
      <c r="D767" s="190" t="s">
        <v>152</v>
      </c>
      <c r="E767" s="190" t="s">
        <v>132</v>
      </c>
      <c r="F767" s="191">
        <v>33030</v>
      </c>
      <c r="G767" s="190" t="s">
        <v>685</v>
      </c>
      <c r="H767" s="190" t="s">
        <v>620</v>
      </c>
      <c r="I767" s="190" t="s">
        <v>257</v>
      </c>
      <c r="J767" s="190" t="s">
        <v>1215</v>
      </c>
      <c r="K767" s="190">
        <v>2008</v>
      </c>
      <c r="L767" s="190" t="s">
        <v>228</v>
      </c>
    </row>
    <row r="768" spans="1:12" ht="17.25" customHeight="1" x14ac:dyDescent="0.2">
      <c r="A768" s="190">
        <v>810678</v>
      </c>
      <c r="B768" s="190" t="s">
        <v>1852</v>
      </c>
      <c r="C768" s="190" t="s">
        <v>96</v>
      </c>
      <c r="D768" s="190" t="s">
        <v>187</v>
      </c>
      <c r="E768" s="190" t="s">
        <v>132</v>
      </c>
      <c r="F768" s="191">
        <v>34170</v>
      </c>
      <c r="G768" s="190" t="s">
        <v>223</v>
      </c>
      <c r="H768" s="190" t="s">
        <v>620</v>
      </c>
      <c r="I768" s="190" t="s">
        <v>257</v>
      </c>
      <c r="J768" s="190" t="s">
        <v>1215</v>
      </c>
      <c r="K768" s="190">
        <v>2014</v>
      </c>
      <c r="L768" s="190" t="s">
        <v>223</v>
      </c>
    </row>
    <row r="769" spans="1:12" ht="17.25" customHeight="1" x14ac:dyDescent="0.2">
      <c r="A769" s="190">
        <v>810691</v>
      </c>
      <c r="B769" s="190" t="s">
        <v>1855</v>
      </c>
      <c r="C769" s="190" t="s">
        <v>777</v>
      </c>
      <c r="D769" s="190" t="s">
        <v>155</v>
      </c>
      <c r="E769" s="190" t="s">
        <v>131</v>
      </c>
      <c r="F769" s="191">
        <v>35855</v>
      </c>
      <c r="G769" s="190" t="s">
        <v>223</v>
      </c>
      <c r="H769" s="190" t="s">
        <v>620</v>
      </c>
      <c r="I769" s="190" t="s">
        <v>257</v>
      </c>
      <c r="J769" s="190" t="s">
        <v>1215</v>
      </c>
      <c r="K769" s="190">
        <v>2015</v>
      </c>
      <c r="L769" s="190" t="s">
        <v>223</v>
      </c>
    </row>
    <row r="770" spans="1:12" ht="17.25" customHeight="1" x14ac:dyDescent="0.2">
      <c r="A770" s="190">
        <v>810705</v>
      </c>
      <c r="B770" s="190" t="s">
        <v>1858</v>
      </c>
      <c r="C770" s="190" t="s">
        <v>340</v>
      </c>
      <c r="D770" s="190" t="s">
        <v>2151</v>
      </c>
      <c r="E770" s="190" t="s">
        <v>131</v>
      </c>
      <c r="F770" s="191">
        <v>32161</v>
      </c>
      <c r="G770" s="190" t="s">
        <v>714</v>
      </c>
      <c r="H770" s="190" t="s">
        <v>620</v>
      </c>
      <c r="I770" s="190" t="s">
        <v>257</v>
      </c>
      <c r="J770" s="190" t="s">
        <v>1215</v>
      </c>
      <c r="K770" s="190">
        <v>2014</v>
      </c>
      <c r="L770" s="190" t="s">
        <v>223</v>
      </c>
    </row>
    <row r="771" spans="1:12" ht="17.25" customHeight="1" x14ac:dyDescent="0.2">
      <c r="A771" s="190">
        <v>810716</v>
      </c>
      <c r="B771" s="190" t="s">
        <v>1859</v>
      </c>
      <c r="C771" s="190" t="s">
        <v>2053</v>
      </c>
      <c r="D771" s="190" t="s">
        <v>669</v>
      </c>
      <c r="E771" s="190" t="s">
        <v>131</v>
      </c>
      <c r="F771" s="191">
        <v>31978</v>
      </c>
      <c r="G771" s="190" t="s">
        <v>623</v>
      </c>
      <c r="H771" s="190" t="s">
        <v>620</v>
      </c>
      <c r="I771" s="190" t="s">
        <v>257</v>
      </c>
      <c r="J771" s="190" t="s">
        <v>1213</v>
      </c>
      <c r="K771" s="190">
        <v>2008</v>
      </c>
      <c r="L771" s="190" t="s">
        <v>223</v>
      </c>
    </row>
    <row r="772" spans="1:12" ht="17.25" customHeight="1" x14ac:dyDescent="0.2">
      <c r="A772" s="190">
        <v>810759</v>
      </c>
      <c r="B772" s="190" t="s">
        <v>1863</v>
      </c>
      <c r="C772" s="190" t="s">
        <v>471</v>
      </c>
      <c r="D772" s="190" t="s">
        <v>151</v>
      </c>
      <c r="E772" s="190" t="s">
        <v>131</v>
      </c>
      <c r="F772" s="191">
        <v>34885</v>
      </c>
      <c r="G772" s="190" t="s">
        <v>223</v>
      </c>
      <c r="H772" s="190" t="s">
        <v>620</v>
      </c>
      <c r="I772" s="190" t="s">
        <v>257</v>
      </c>
      <c r="J772" s="190" t="s">
        <v>238</v>
      </c>
      <c r="K772" s="190">
        <v>2014</v>
      </c>
      <c r="L772" s="190" t="s">
        <v>223</v>
      </c>
    </row>
    <row r="773" spans="1:12" ht="17.25" customHeight="1" x14ac:dyDescent="0.2">
      <c r="A773" s="190">
        <v>810761</v>
      </c>
      <c r="B773" s="190" t="s">
        <v>1864</v>
      </c>
      <c r="C773" s="190" t="s">
        <v>63</v>
      </c>
      <c r="D773" s="190" t="s">
        <v>2043</v>
      </c>
      <c r="E773" s="190" t="s">
        <v>132</v>
      </c>
      <c r="F773" s="191">
        <v>35815</v>
      </c>
      <c r="G773" s="190" t="s">
        <v>623</v>
      </c>
      <c r="H773" s="190" t="s">
        <v>620</v>
      </c>
      <c r="I773" s="190" t="s">
        <v>257</v>
      </c>
      <c r="J773" s="190" t="s">
        <v>641</v>
      </c>
      <c r="K773" s="190">
        <v>2016</v>
      </c>
      <c r="L773" s="190" t="s">
        <v>223</v>
      </c>
    </row>
    <row r="774" spans="1:12" ht="17.25" customHeight="1" x14ac:dyDescent="0.2">
      <c r="A774" s="190">
        <v>810764</v>
      </c>
      <c r="B774" s="190" t="s">
        <v>1865</v>
      </c>
      <c r="C774" s="190" t="s">
        <v>80</v>
      </c>
      <c r="D774" s="190" t="s">
        <v>2009</v>
      </c>
      <c r="E774" s="190" t="s">
        <v>132</v>
      </c>
      <c r="F774" s="191">
        <v>34335</v>
      </c>
      <c r="G774" s="190" t="s">
        <v>2010</v>
      </c>
      <c r="H774" s="190" t="s">
        <v>620</v>
      </c>
      <c r="I774" s="190" t="s">
        <v>257</v>
      </c>
      <c r="J774" s="190" t="s">
        <v>1215</v>
      </c>
      <c r="K774" s="190">
        <v>2011</v>
      </c>
      <c r="L774" s="190" t="s">
        <v>228</v>
      </c>
    </row>
    <row r="775" spans="1:12" ht="17.25" customHeight="1" x14ac:dyDescent="0.2">
      <c r="A775" s="190">
        <v>810783</v>
      </c>
      <c r="B775" s="190" t="s">
        <v>1867</v>
      </c>
      <c r="C775" s="190" t="s">
        <v>88</v>
      </c>
      <c r="D775" s="190" t="s">
        <v>179</v>
      </c>
      <c r="E775" s="190" t="s">
        <v>132</v>
      </c>
      <c r="F775" s="191">
        <v>34524</v>
      </c>
      <c r="G775" s="190" t="s">
        <v>223</v>
      </c>
      <c r="H775" s="190" t="s">
        <v>620</v>
      </c>
      <c r="I775" s="190" t="s">
        <v>257</v>
      </c>
      <c r="J775" s="190" t="s">
        <v>1215</v>
      </c>
      <c r="K775" s="190">
        <v>2012</v>
      </c>
      <c r="L775" s="190" t="s">
        <v>228</v>
      </c>
    </row>
    <row r="776" spans="1:12" ht="17.25" customHeight="1" x14ac:dyDescent="0.2">
      <c r="A776" s="190">
        <v>810784</v>
      </c>
      <c r="B776" s="190" t="s">
        <v>1868</v>
      </c>
      <c r="C776" s="190" t="s">
        <v>476</v>
      </c>
      <c r="D776" s="190" t="s">
        <v>181</v>
      </c>
      <c r="E776" s="190" t="s">
        <v>132</v>
      </c>
      <c r="F776" s="191">
        <v>34700</v>
      </c>
      <c r="G776" s="190" t="s">
        <v>223</v>
      </c>
      <c r="H776" s="190" t="s">
        <v>632</v>
      </c>
      <c r="I776" s="190" t="s">
        <v>257</v>
      </c>
      <c r="J776" s="190" t="s">
        <v>1215</v>
      </c>
      <c r="K776" s="190">
        <v>2014</v>
      </c>
      <c r="L776" s="190" t="s">
        <v>228</v>
      </c>
    </row>
    <row r="777" spans="1:12" ht="17.25" customHeight="1" x14ac:dyDescent="0.2">
      <c r="A777" s="190">
        <v>810791</v>
      </c>
      <c r="B777" s="190" t="s">
        <v>1870</v>
      </c>
      <c r="C777" s="190" t="s">
        <v>1161</v>
      </c>
      <c r="D777" s="190" t="s">
        <v>206</v>
      </c>
      <c r="E777" s="190" t="s">
        <v>132</v>
      </c>
      <c r="F777" s="191">
        <v>34700</v>
      </c>
      <c r="G777" s="190" t="s">
        <v>229</v>
      </c>
      <c r="H777" s="190" t="s">
        <v>620</v>
      </c>
      <c r="I777" s="190" t="s">
        <v>257</v>
      </c>
      <c r="J777" s="190" t="s">
        <v>1215</v>
      </c>
      <c r="K777" s="190">
        <v>2014</v>
      </c>
      <c r="L777" s="190" t="s">
        <v>223</v>
      </c>
    </row>
    <row r="778" spans="1:12" ht="17.25" customHeight="1" x14ac:dyDescent="0.2">
      <c r="A778" s="190">
        <v>810800</v>
      </c>
      <c r="B778" s="190" t="s">
        <v>1873</v>
      </c>
      <c r="C778" s="190" t="s">
        <v>442</v>
      </c>
      <c r="D778" s="190" t="s">
        <v>183</v>
      </c>
      <c r="E778" s="190" t="s">
        <v>132</v>
      </c>
      <c r="F778" s="191">
        <v>32157</v>
      </c>
      <c r="G778" s="190" t="s">
        <v>829</v>
      </c>
      <c r="H778" s="190" t="s">
        <v>620</v>
      </c>
      <c r="I778" s="190" t="s">
        <v>257</v>
      </c>
      <c r="J778" s="190" t="s">
        <v>1215</v>
      </c>
      <c r="K778" s="190">
        <v>2010</v>
      </c>
      <c r="L778" s="190" t="s">
        <v>228</v>
      </c>
    </row>
    <row r="779" spans="1:12" ht="17.25" customHeight="1" x14ac:dyDescent="0.2">
      <c r="A779" s="190">
        <v>810801</v>
      </c>
      <c r="B779" s="190" t="s">
        <v>1874</v>
      </c>
      <c r="C779" s="190" t="s">
        <v>64</v>
      </c>
      <c r="D779" s="190" t="s">
        <v>190</v>
      </c>
      <c r="E779" s="190" t="s">
        <v>132</v>
      </c>
      <c r="F779" s="191">
        <v>34335</v>
      </c>
      <c r="G779" s="190" t="s">
        <v>223</v>
      </c>
      <c r="H779" s="190" t="s">
        <v>620</v>
      </c>
      <c r="I779" s="190" t="s">
        <v>257</v>
      </c>
      <c r="J779" s="190" t="s">
        <v>641</v>
      </c>
      <c r="K779" s="190">
        <v>2013</v>
      </c>
      <c r="L779" s="190" t="s">
        <v>223</v>
      </c>
    </row>
    <row r="780" spans="1:12" ht="17.25" customHeight="1" x14ac:dyDescent="0.2">
      <c r="A780" s="190">
        <v>810809</v>
      </c>
      <c r="B780" s="190" t="s">
        <v>1875</v>
      </c>
      <c r="C780" s="190" t="s">
        <v>286</v>
      </c>
      <c r="D780" s="190" t="s">
        <v>197</v>
      </c>
      <c r="E780" s="190" t="s">
        <v>131</v>
      </c>
      <c r="F780" s="191">
        <v>34700</v>
      </c>
      <c r="G780" s="190" t="s">
        <v>223</v>
      </c>
      <c r="H780" s="190" t="s">
        <v>620</v>
      </c>
      <c r="I780" s="190" t="s">
        <v>257</v>
      </c>
    </row>
    <row r="781" spans="1:12" ht="17.25" customHeight="1" x14ac:dyDescent="0.2">
      <c r="A781" s="190">
        <v>810850</v>
      </c>
      <c r="B781" s="190" t="s">
        <v>1877</v>
      </c>
      <c r="C781" s="190" t="s">
        <v>80</v>
      </c>
      <c r="D781" s="190" t="s">
        <v>148</v>
      </c>
      <c r="E781" s="190" t="s">
        <v>131</v>
      </c>
      <c r="F781" s="191">
        <v>32888</v>
      </c>
      <c r="G781" s="190" t="s">
        <v>519</v>
      </c>
      <c r="H781" s="190" t="s">
        <v>620</v>
      </c>
      <c r="I781" s="190" t="s">
        <v>257</v>
      </c>
      <c r="J781" s="190" t="s">
        <v>1215</v>
      </c>
      <c r="K781" s="190">
        <v>2007</v>
      </c>
      <c r="L781" s="190" t="s">
        <v>223</v>
      </c>
    </row>
    <row r="782" spans="1:12" ht="17.25" customHeight="1" x14ac:dyDescent="0.2">
      <c r="A782" s="190">
        <v>810869</v>
      </c>
      <c r="B782" s="190" t="s">
        <v>1879</v>
      </c>
      <c r="C782" s="190" t="s">
        <v>1168</v>
      </c>
      <c r="D782" s="190" t="s">
        <v>690</v>
      </c>
      <c r="E782" s="190" t="s">
        <v>132</v>
      </c>
      <c r="F782" s="191">
        <v>34700</v>
      </c>
      <c r="G782" s="190" t="s">
        <v>802</v>
      </c>
      <c r="H782" s="190" t="s">
        <v>620</v>
      </c>
      <c r="I782" s="190" t="s">
        <v>257</v>
      </c>
      <c r="J782" s="190" t="s">
        <v>238</v>
      </c>
      <c r="K782" s="190">
        <v>2012</v>
      </c>
      <c r="L782" s="190" t="s">
        <v>228</v>
      </c>
    </row>
    <row r="783" spans="1:12" ht="17.25" customHeight="1" x14ac:dyDescent="0.2">
      <c r="A783" s="190">
        <v>810870</v>
      </c>
      <c r="B783" s="190" t="s">
        <v>1880</v>
      </c>
      <c r="C783" s="190" t="s">
        <v>305</v>
      </c>
      <c r="D783" s="190" t="s">
        <v>147</v>
      </c>
      <c r="E783" s="190" t="s">
        <v>131</v>
      </c>
      <c r="F783" s="191">
        <v>31999</v>
      </c>
      <c r="G783" s="190" t="s">
        <v>223</v>
      </c>
      <c r="H783" s="190" t="s">
        <v>620</v>
      </c>
      <c r="I783" s="190" t="s">
        <v>257</v>
      </c>
      <c r="J783" s="190" t="s">
        <v>1215</v>
      </c>
      <c r="K783" s="190">
        <v>2005</v>
      </c>
      <c r="L783" s="190" t="s">
        <v>223</v>
      </c>
    </row>
    <row r="784" spans="1:12" ht="17.25" customHeight="1" x14ac:dyDescent="0.2">
      <c r="A784" s="190">
        <v>810872</v>
      </c>
      <c r="B784" s="190" t="s">
        <v>1881</v>
      </c>
      <c r="C784" s="190" t="s">
        <v>363</v>
      </c>
      <c r="D784" s="190" t="s">
        <v>2146</v>
      </c>
      <c r="E784" s="190" t="s">
        <v>132</v>
      </c>
      <c r="F784" s="191">
        <v>35346</v>
      </c>
      <c r="G784" s="190" t="s">
        <v>774</v>
      </c>
      <c r="H784" s="190" t="s">
        <v>620</v>
      </c>
      <c r="I784" s="190" t="s">
        <v>257</v>
      </c>
      <c r="J784" s="190" t="s">
        <v>1215</v>
      </c>
      <c r="K784" s="190">
        <v>2014</v>
      </c>
      <c r="L784" s="190" t="s">
        <v>234</v>
      </c>
    </row>
    <row r="785" spans="1:12" ht="17.25" customHeight="1" x14ac:dyDescent="0.2">
      <c r="A785" s="190">
        <v>810877</v>
      </c>
      <c r="B785" s="190" t="s">
        <v>1882</v>
      </c>
      <c r="C785" s="190" t="s">
        <v>420</v>
      </c>
      <c r="D785" s="190" t="s">
        <v>447</v>
      </c>
      <c r="E785" s="190" t="s">
        <v>132</v>
      </c>
      <c r="F785" s="191">
        <v>33878</v>
      </c>
      <c r="G785" s="190" t="s">
        <v>223</v>
      </c>
      <c r="H785" s="190" t="s">
        <v>620</v>
      </c>
      <c r="I785" s="190" t="s">
        <v>257</v>
      </c>
      <c r="J785" s="190" t="s">
        <v>238</v>
      </c>
      <c r="K785" s="190">
        <v>2010</v>
      </c>
      <c r="L785" s="190" t="s">
        <v>228</v>
      </c>
    </row>
    <row r="786" spans="1:12" ht="17.25" customHeight="1" x14ac:dyDescent="0.2">
      <c r="A786" s="190">
        <v>810906</v>
      </c>
      <c r="B786" s="190" t="s">
        <v>1886</v>
      </c>
      <c r="C786" s="190" t="s">
        <v>2099</v>
      </c>
      <c r="D786" s="190" t="s">
        <v>814</v>
      </c>
      <c r="E786" s="190" t="s">
        <v>132</v>
      </c>
      <c r="F786" s="191">
        <v>35345</v>
      </c>
      <c r="G786" s="190" t="s">
        <v>2100</v>
      </c>
      <c r="H786" s="190" t="s">
        <v>620</v>
      </c>
      <c r="I786" s="190" t="s">
        <v>257</v>
      </c>
      <c r="J786" s="190" t="s">
        <v>238</v>
      </c>
      <c r="K786" s="190">
        <v>2015</v>
      </c>
      <c r="L786" s="190" t="s">
        <v>225</v>
      </c>
    </row>
    <row r="787" spans="1:12" ht="17.25" customHeight="1" x14ac:dyDescent="0.2">
      <c r="A787" s="190">
        <v>810907</v>
      </c>
      <c r="B787" s="190" t="s">
        <v>1887</v>
      </c>
      <c r="C787" s="190" t="s">
        <v>835</v>
      </c>
      <c r="D787" s="190" t="s">
        <v>2002</v>
      </c>
      <c r="E787" s="190" t="s">
        <v>132</v>
      </c>
      <c r="F787" s="191">
        <v>36121</v>
      </c>
      <c r="G787" s="190" t="s">
        <v>223</v>
      </c>
      <c r="H787" s="190" t="s">
        <v>620</v>
      </c>
      <c r="I787" s="190" t="s">
        <v>257</v>
      </c>
      <c r="J787" s="190" t="s">
        <v>238</v>
      </c>
      <c r="K787" s="190">
        <v>2016</v>
      </c>
      <c r="L787" s="190" t="s">
        <v>223</v>
      </c>
    </row>
    <row r="788" spans="1:12" ht="17.25" customHeight="1" x14ac:dyDescent="0.2">
      <c r="A788" s="190">
        <v>810909</v>
      </c>
      <c r="B788" s="190" t="s">
        <v>1888</v>
      </c>
      <c r="C788" s="190" t="s">
        <v>2026</v>
      </c>
      <c r="D788" s="190" t="s">
        <v>2027</v>
      </c>
      <c r="E788" s="190" t="s">
        <v>132</v>
      </c>
      <c r="F788" s="191">
        <v>35323</v>
      </c>
      <c r="G788" s="190" t="s">
        <v>1128</v>
      </c>
      <c r="H788" s="190" t="s">
        <v>620</v>
      </c>
      <c r="I788" s="190" t="s">
        <v>257</v>
      </c>
      <c r="J788" s="190" t="s">
        <v>1213</v>
      </c>
      <c r="K788" s="190">
        <v>2014</v>
      </c>
      <c r="L788" s="190" t="s">
        <v>223</v>
      </c>
    </row>
    <row r="789" spans="1:12" ht="17.25" customHeight="1" x14ac:dyDescent="0.2">
      <c r="A789" s="190">
        <v>810914</v>
      </c>
      <c r="B789" s="190" t="s">
        <v>1890</v>
      </c>
      <c r="C789" s="190" t="s">
        <v>66</v>
      </c>
      <c r="D789" s="190" t="s">
        <v>186</v>
      </c>
      <c r="E789" s="190" t="s">
        <v>132</v>
      </c>
      <c r="F789" s="191">
        <v>32555</v>
      </c>
      <c r="G789" s="190" t="s">
        <v>223</v>
      </c>
      <c r="H789" s="190" t="s">
        <v>620</v>
      </c>
      <c r="I789" s="190" t="s">
        <v>257</v>
      </c>
      <c r="J789" s="190" t="s">
        <v>1215</v>
      </c>
      <c r="K789" s="190">
        <v>2011</v>
      </c>
      <c r="L789" s="190" t="s">
        <v>223</v>
      </c>
    </row>
    <row r="790" spans="1:12" ht="17.25" customHeight="1" x14ac:dyDescent="0.2">
      <c r="A790" s="190">
        <v>810932</v>
      </c>
      <c r="B790" s="190" t="s">
        <v>1891</v>
      </c>
      <c r="C790" s="190" t="s">
        <v>63</v>
      </c>
      <c r="D790" s="190" t="s">
        <v>194</v>
      </c>
      <c r="E790" s="190" t="s">
        <v>132</v>
      </c>
      <c r="F790" s="191">
        <v>35171</v>
      </c>
      <c r="G790" s="190" t="s">
        <v>701</v>
      </c>
      <c r="H790" s="190" t="s">
        <v>620</v>
      </c>
      <c r="I790" s="190" t="s">
        <v>257</v>
      </c>
      <c r="J790" s="190" t="s">
        <v>238</v>
      </c>
      <c r="K790" s="190">
        <v>2015</v>
      </c>
      <c r="L790" s="190" t="s">
        <v>228</v>
      </c>
    </row>
    <row r="791" spans="1:12" ht="17.25" customHeight="1" x14ac:dyDescent="0.2">
      <c r="A791" s="190">
        <v>810949</v>
      </c>
      <c r="B791" s="190" t="s">
        <v>1894</v>
      </c>
      <c r="C791" s="190" t="s">
        <v>111</v>
      </c>
      <c r="D791" s="190" t="s">
        <v>793</v>
      </c>
      <c r="E791" s="190" t="s">
        <v>132</v>
      </c>
      <c r="F791" s="191">
        <v>34807</v>
      </c>
      <c r="G791" s="190" t="s">
        <v>701</v>
      </c>
      <c r="H791" s="190" t="s">
        <v>620</v>
      </c>
      <c r="I791" s="190" t="s">
        <v>257</v>
      </c>
      <c r="J791" s="190" t="s">
        <v>238</v>
      </c>
      <c r="K791" s="190">
        <v>2013</v>
      </c>
      <c r="L791" s="190" t="s">
        <v>228</v>
      </c>
    </row>
    <row r="792" spans="1:12" ht="17.25" customHeight="1" x14ac:dyDescent="0.2">
      <c r="A792" s="190">
        <v>810950</v>
      </c>
      <c r="B792" s="190" t="s">
        <v>1895</v>
      </c>
      <c r="C792" s="190" t="s">
        <v>118</v>
      </c>
      <c r="D792" s="190" t="s">
        <v>503</v>
      </c>
      <c r="E792" s="190" t="s">
        <v>132</v>
      </c>
      <c r="F792" s="191">
        <v>36033</v>
      </c>
      <c r="G792" s="190" t="s">
        <v>623</v>
      </c>
      <c r="H792" s="190" t="s">
        <v>621</v>
      </c>
      <c r="I792" s="190" t="s">
        <v>257</v>
      </c>
      <c r="J792" s="190" t="s">
        <v>1215</v>
      </c>
      <c r="K792" s="190">
        <v>2017</v>
      </c>
      <c r="L792" s="190" t="s">
        <v>223</v>
      </c>
    </row>
    <row r="793" spans="1:12" ht="17.25" customHeight="1" x14ac:dyDescent="0.2">
      <c r="A793" s="190">
        <v>810953</v>
      </c>
      <c r="B793" s="190" t="s">
        <v>1896</v>
      </c>
      <c r="C793" s="190" t="s">
        <v>2121</v>
      </c>
      <c r="D793" s="190" t="s">
        <v>2122</v>
      </c>
      <c r="E793" s="190" t="s">
        <v>132</v>
      </c>
      <c r="F793" s="191">
        <v>35431</v>
      </c>
      <c r="G793" s="190" t="s">
        <v>223</v>
      </c>
      <c r="H793" s="190" t="s">
        <v>620</v>
      </c>
      <c r="I793" s="190" t="s">
        <v>257</v>
      </c>
      <c r="J793" s="190" t="s">
        <v>238</v>
      </c>
      <c r="K793" s="190">
        <v>2015</v>
      </c>
      <c r="L793" s="190" t="s">
        <v>223</v>
      </c>
    </row>
    <row r="794" spans="1:12" ht="17.25" customHeight="1" x14ac:dyDescent="0.2">
      <c r="A794" s="190">
        <v>810972</v>
      </c>
      <c r="B794" s="190" t="s">
        <v>1898</v>
      </c>
      <c r="C794" s="190" t="s">
        <v>77</v>
      </c>
      <c r="D794" s="190" t="s">
        <v>682</v>
      </c>
      <c r="E794" s="190" t="s">
        <v>131</v>
      </c>
      <c r="F794" s="191">
        <v>32184</v>
      </c>
      <c r="G794" s="190" t="s">
        <v>1998</v>
      </c>
      <c r="H794" s="190" t="s">
        <v>620</v>
      </c>
      <c r="I794" s="190" t="s">
        <v>257</v>
      </c>
      <c r="J794" s="190" t="s">
        <v>1214</v>
      </c>
      <c r="K794" s="190">
        <v>2006</v>
      </c>
      <c r="L794" s="190" t="s">
        <v>223</v>
      </c>
    </row>
    <row r="795" spans="1:12" ht="17.25" customHeight="1" x14ac:dyDescent="0.2">
      <c r="A795" s="190">
        <v>810990</v>
      </c>
      <c r="B795" s="190" t="s">
        <v>1899</v>
      </c>
      <c r="C795" s="190" t="s">
        <v>833</v>
      </c>
      <c r="D795" s="190" t="s">
        <v>2015</v>
      </c>
      <c r="E795" s="190" t="s">
        <v>131</v>
      </c>
      <c r="F795" s="191">
        <v>32947</v>
      </c>
      <c r="G795" s="190" t="s">
        <v>2016</v>
      </c>
      <c r="H795" s="190" t="s">
        <v>620</v>
      </c>
      <c r="I795" s="190" t="s">
        <v>257</v>
      </c>
      <c r="J795" s="190" t="s">
        <v>1215</v>
      </c>
      <c r="K795" s="190">
        <v>2007</v>
      </c>
      <c r="L795" s="190" t="s">
        <v>224</v>
      </c>
    </row>
    <row r="796" spans="1:12" ht="17.25" customHeight="1" x14ac:dyDescent="0.2">
      <c r="A796" s="190">
        <v>811002</v>
      </c>
      <c r="B796" s="190" t="s">
        <v>1900</v>
      </c>
      <c r="C796" s="190" t="s">
        <v>63</v>
      </c>
      <c r="D796" s="190" t="s">
        <v>295</v>
      </c>
      <c r="E796" s="190" t="s">
        <v>131</v>
      </c>
      <c r="F796" s="191">
        <v>34926</v>
      </c>
      <c r="G796" s="190" t="s">
        <v>231</v>
      </c>
      <c r="H796" s="190" t="s">
        <v>620</v>
      </c>
      <c r="I796" s="190" t="s">
        <v>257</v>
      </c>
      <c r="J796" s="190" t="s">
        <v>238</v>
      </c>
      <c r="K796" s="190">
        <v>2013</v>
      </c>
      <c r="L796" s="190" t="s">
        <v>228</v>
      </c>
    </row>
    <row r="797" spans="1:12" ht="17.25" customHeight="1" x14ac:dyDescent="0.2">
      <c r="A797" s="190">
        <v>811031</v>
      </c>
      <c r="B797" s="190" t="s">
        <v>1901</v>
      </c>
      <c r="C797" s="190" t="s">
        <v>329</v>
      </c>
      <c r="D797" s="190" t="s">
        <v>2057</v>
      </c>
      <c r="E797" s="190" t="s">
        <v>132</v>
      </c>
      <c r="F797" s="191">
        <v>35667</v>
      </c>
      <c r="G797" s="190" t="s">
        <v>623</v>
      </c>
      <c r="H797" s="190" t="s">
        <v>620</v>
      </c>
      <c r="I797" s="190" t="s">
        <v>257</v>
      </c>
      <c r="J797" s="190" t="s">
        <v>238</v>
      </c>
      <c r="K797" s="190">
        <v>2016</v>
      </c>
      <c r="L797" s="190" t="s">
        <v>223</v>
      </c>
    </row>
    <row r="798" spans="1:12" ht="17.25" customHeight="1" x14ac:dyDescent="0.2">
      <c r="A798" s="190">
        <v>811039</v>
      </c>
      <c r="B798" s="190" t="s">
        <v>1903</v>
      </c>
      <c r="C798" s="190" t="s">
        <v>79</v>
      </c>
      <c r="D798" s="190" t="s">
        <v>336</v>
      </c>
      <c r="E798" s="190" t="s">
        <v>132</v>
      </c>
      <c r="F798" s="191">
        <v>34754</v>
      </c>
      <c r="G798" s="190" t="s">
        <v>652</v>
      </c>
      <c r="H798" s="190" t="s">
        <v>620</v>
      </c>
      <c r="I798" s="190" t="s">
        <v>257</v>
      </c>
      <c r="J798" s="190" t="s">
        <v>238</v>
      </c>
      <c r="K798" s="190">
        <v>2014</v>
      </c>
      <c r="L798" s="190" t="s">
        <v>233</v>
      </c>
    </row>
    <row r="799" spans="1:12" ht="17.25" customHeight="1" x14ac:dyDescent="0.2">
      <c r="A799" s="190">
        <v>811042</v>
      </c>
      <c r="B799" s="190" t="s">
        <v>1904</v>
      </c>
      <c r="C799" s="190" t="s">
        <v>1202</v>
      </c>
      <c r="D799" s="190" t="s">
        <v>2214</v>
      </c>
      <c r="E799" s="190" t="s">
        <v>132</v>
      </c>
      <c r="F799" s="191">
        <v>35431</v>
      </c>
      <c r="G799" s="190" t="s">
        <v>2215</v>
      </c>
      <c r="H799" s="190" t="s">
        <v>620</v>
      </c>
      <c r="I799" s="190" t="s">
        <v>257</v>
      </c>
      <c r="J799" s="190" t="s">
        <v>238</v>
      </c>
      <c r="K799" s="190">
        <v>2014</v>
      </c>
      <c r="L799" s="190" t="s">
        <v>226</v>
      </c>
    </row>
    <row r="800" spans="1:12" ht="17.25" customHeight="1" x14ac:dyDescent="0.2">
      <c r="A800" s="190">
        <v>811077</v>
      </c>
      <c r="B800" s="190" t="s">
        <v>1905</v>
      </c>
      <c r="C800" s="190" t="s">
        <v>286</v>
      </c>
      <c r="D800" s="190" t="s">
        <v>362</v>
      </c>
      <c r="E800" s="190" t="s">
        <v>132</v>
      </c>
      <c r="F800" s="191">
        <v>33657</v>
      </c>
      <c r="G800" s="190" t="s">
        <v>223</v>
      </c>
      <c r="H800" s="190" t="s">
        <v>620</v>
      </c>
      <c r="I800" s="190" t="s">
        <v>257</v>
      </c>
      <c r="J800" s="190" t="s">
        <v>1213</v>
      </c>
      <c r="K800" s="190">
        <v>2011</v>
      </c>
      <c r="L800" s="190" t="s">
        <v>223</v>
      </c>
    </row>
    <row r="801" spans="1:12" ht="17.25" customHeight="1" x14ac:dyDescent="0.2">
      <c r="A801" s="190">
        <v>811082</v>
      </c>
      <c r="B801" s="190" t="s">
        <v>1906</v>
      </c>
      <c r="C801" s="190" t="s">
        <v>835</v>
      </c>
      <c r="D801" s="190" t="s">
        <v>486</v>
      </c>
      <c r="E801" s="190" t="s">
        <v>132</v>
      </c>
      <c r="F801" s="191">
        <v>34724</v>
      </c>
      <c r="G801" s="190" t="s">
        <v>230</v>
      </c>
      <c r="H801" s="190" t="s">
        <v>620</v>
      </c>
      <c r="I801" s="190" t="s">
        <v>257</v>
      </c>
      <c r="J801" s="190" t="s">
        <v>1215</v>
      </c>
      <c r="K801" s="190">
        <v>2014</v>
      </c>
      <c r="L801" s="190" t="s">
        <v>223</v>
      </c>
    </row>
    <row r="802" spans="1:12" ht="17.25" customHeight="1" x14ac:dyDescent="0.2">
      <c r="A802" s="190">
        <v>811096</v>
      </c>
      <c r="B802" s="190" t="s">
        <v>1907</v>
      </c>
      <c r="C802" s="190" t="s">
        <v>80</v>
      </c>
      <c r="D802" s="190" t="s">
        <v>2011</v>
      </c>
      <c r="E802" s="190" t="s">
        <v>132</v>
      </c>
      <c r="F802" s="191">
        <v>30437</v>
      </c>
      <c r="G802" s="190" t="s">
        <v>223</v>
      </c>
      <c r="H802" s="190" t="s">
        <v>620</v>
      </c>
      <c r="I802" s="190" t="s">
        <v>257</v>
      </c>
      <c r="J802" s="190" t="s">
        <v>1218</v>
      </c>
      <c r="K802" s="190">
        <v>2002</v>
      </c>
      <c r="L802" s="190" t="s">
        <v>223</v>
      </c>
    </row>
    <row r="803" spans="1:12" ht="17.25" customHeight="1" x14ac:dyDescent="0.2">
      <c r="A803" s="190">
        <v>811105</v>
      </c>
      <c r="B803" s="190" t="s">
        <v>1908</v>
      </c>
      <c r="C803" s="190" t="s">
        <v>2042</v>
      </c>
      <c r="D803" s="190" t="s">
        <v>2043</v>
      </c>
      <c r="E803" s="190" t="s">
        <v>132</v>
      </c>
      <c r="F803" s="191">
        <v>35307</v>
      </c>
      <c r="G803" s="190" t="s">
        <v>701</v>
      </c>
      <c r="H803" s="190" t="s">
        <v>620</v>
      </c>
      <c r="I803" s="190" t="s">
        <v>257</v>
      </c>
      <c r="J803" s="190" t="s">
        <v>238</v>
      </c>
      <c r="K803" s="190">
        <v>2014</v>
      </c>
      <c r="L803" s="190" t="s">
        <v>228</v>
      </c>
    </row>
    <row r="804" spans="1:12" ht="17.25" customHeight="1" x14ac:dyDescent="0.2">
      <c r="A804" s="190">
        <v>811120</v>
      </c>
      <c r="B804" s="190" t="s">
        <v>1909</v>
      </c>
      <c r="C804" s="190" t="s">
        <v>282</v>
      </c>
      <c r="D804" s="190" t="s">
        <v>197</v>
      </c>
      <c r="E804" s="190" t="s">
        <v>132</v>
      </c>
      <c r="F804" s="191">
        <v>34900</v>
      </c>
      <c r="G804" s="190" t="s">
        <v>223</v>
      </c>
      <c r="H804" s="190" t="s">
        <v>620</v>
      </c>
      <c r="I804" s="190" t="s">
        <v>257</v>
      </c>
      <c r="J804" s="190" t="s">
        <v>238</v>
      </c>
      <c r="K804" s="190">
        <v>2013</v>
      </c>
      <c r="L804" s="190" t="s">
        <v>223</v>
      </c>
    </row>
    <row r="805" spans="1:12" ht="17.25" customHeight="1" x14ac:dyDescent="0.2">
      <c r="A805" s="190">
        <v>811129</v>
      </c>
      <c r="B805" s="190" t="s">
        <v>1910</v>
      </c>
      <c r="C805" s="190" t="s">
        <v>63</v>
      </c>
      <c r="D805" s="190" t="s">
        <v>2167</v>
      </c>
      <c r="E805" s="190" t="s">
        <v>132</v>
      </c>
      <c r="F805" s="191">
        <v>34423</v>
      </c>
      <c r="G805" s="190" t="s">
        <v>744</v>
      </c>
      <c r="H805" s="190" t="s">
        <v>620</v>
      </c>
      <c r="I805" s="190" t="s">
        <v>257</v>
      </c>
      <c r="J805" s="190" t="s">
        <v>238</v>
      </c>
      <c r="K805" s="190">
        <v>2012</v>
      </c>
      <c r="L805" s="190" t="s">
        <v>228</v>
      </c>
    </row>
    <row r="806" spans="1:12" ht="17.25" customHeight="1" x14ac:dyDescent="0.2">
      <c r="A806" s="190">
        <v>811142</v>
      </c>
      <c r="B806" s="190" t="s">
        <v>1912</v>
      </c>
      <c r="C806" s="190" t="s">
        <v>323</v>
      </c>
      <c r="D806" s="190" t="s">
        <v>290</v>
      </c>
      <c r="E806" s="190" t="s">
        <v>132</v>
      </c>
      <c r="F806" s="191">
        <v>31413</v>
      </c>
      <c r="G806" s="190" t="s">
        <v>223</v>
      </c>
      <c r="H806" s="190" t="s">
        <v>620</v>
      </c>
      <c r="I806" s="190" t="s">
        <v>257</v>
      </c>
      <c r="J806" s="190" t="s">
        <v>1215</v>
      </c>
      <c r="K806" s="190">
        <v>2004</v>
      </c>
      <c r="L806" s="190" t="s">
        <v>223</v>
      </c>
    </row>
    <row r="807" spans="1:12" ht="17.25" customHeight="1" x14ac:dyDescent="0.2">
      <c r="A807" s="190">
        <v>811150</v>
      </c>
      <c r="B807" s="190" t="s">
        <v>1913</v>
      </c>
      <c r="C807" s="190" t="s">
        <v>329</v>
      </c>
      <c r="D807" s="190" t="s">
        <v>375</v>
      </c>
      <c r="E807" s="190" t="s">
        <v>132</v>
      </c>
      <c r="F807" s="191">
        <v>36406</v>
      </c>
      <c r="G807" s="190" t="s">
        <v>223</v>
      </c>
      <c r="H807" s="190" t="s">
        <v>621</v>
      </c>
      <c r="I807" s="190" t="s">
        <v>257</v>
      </c>
      <c r="J807" s="190" t="s">
        <v>238</v>
      </c>
      <c r="K807" s="190">
        <v>2016</v>
      </c>
      <c r="L807" s="190" t="s">
        <v>228</v>
      </c>
    </row>
    <row r="808" spans="1:12" ht="17.25" customHeight="1" x14ac:dyDescent="0.2">
      <c r="A808" s="190">
        <v>811153</v>
      </c>
      <c r="B808" s="190" t="s">
        <v>1915</v>
      </c>
      <c r="C808" s="190" t="s">
        <v>77</v>
      </c>
      <c r="D808" s="190" t="s">
        <v>1999</v>
      </c>
      <c r="E808" s="190" t="s">
        <v>132</v>
      </c>
      <c r="F808" s="191">
        <v>34932</v>
      </c>
      <c r="G808" s="190" t="s">
        <v>2000</v>
      </c>
      <c r="H808" s="190" t="s">
        <v>620</v>
      </c>
      <c r="I808" s="190" t="s">
        <v>257</v>
      </c>
      <c r="J808" s="190" t="s">
        <v>641</v>
      </c>
      <c r="K808" s="190">
        <v>2013</v>
      </c>
      <c r="L808" s="190" t="s">
        <v>228</v>
      </c>
    </row>
    <row r="809" spans="1:12" ht="17.25" customHeight="1" x14ac:dyDescent="0.2">
      <c r="A809" s="190">
        <v>811167</v>
      </c>
      <c r="B809" s="190" t="s">
        <v>1916</v>
      </c>
      <c r="C809" s="190" t="s">
        <v>323</v>
      </c>
      <c r="D809" s="190" t="s">
        <v>290</v>
      </c>
      <c r="E809" s="190" t="s">
        <v>132</v>
      </c>
      <c r="F809" s="191">
        <v>32647</v>
      </c>
      <c r="G809" s="190" t="s">
        <v>223</v>
      </c>
      <c r="H809" s="190" t="s">
        <v>620</v>
      </c>
      <c r="I809" s="190" t="s">
        <v>257</v>
      </c>
      <c r="J809" s="190" t="s">
        <v>1215</v>
      </c>
      <c r="K809" s="190">
        <v>2008</v>
      </c>
      <c r="L809" s="190" t="s">
        <v>223</v>
      </c>
    </row>
    <row r="810" spans="1:12" ht="17.25" customHeight="1" x14ac:dyDescent="0.2">
      <c r="A810" s="190">
        <v>811173</v>
      </c>
      <c r="B810" s="190" t="s">
        <v>1917</v>
      </c>
      <c r="C810" s="190" t="s">
        <v>311</v>
      </c>
      <c r="D810" s="190" t="s">
        <v>179</v>
      </c>
      <c r="E810" s="190" t="s">
        <v>132</v>
      </c>
      <c r="F810" s="191">
        <v>34865</v>
      </c>
      <c r="G810" s="190" t="s">
        <v>679</v>
      </c>
      <c r="H810" s="190" t="s">
        <v>620</v>
      </c>
      <c r="I810" s="190" t="s">
        <v>257</v>
      </c>
      <c r="J810" s="190" t="s">
        <v>238</v>
      </c>
      <c r="K810" s="190">
        <v>2013</v>
      </c>
      <c r="L810" s="190" t="s">
        <v>228</v>
      </c>
    </row>
    <row r="811" spans="1:12" ht="17.25" customHeight="1" x14ac:dyDescent="0.2">
      <c r="A811" s="190">
        <v>811175</v>
      </c>
      <c r="B811" s="190" t="s">
        <v>1918</v>
      </c>
      <c r="C811" s="190" t="s">
        <v>63</v>
      </c>
      <c r="D811" s="190" t="s">
        <v>524</v>
      </c>
      <c r="E811" s="190" t="s">
        <v>132</v>
      </c>
      <c r="F811" s="191">
        <v>36025</v>
      </c>
      <c r="G811" s="190" t="s">
        <v>223</v>
      </c>
      <c r="H811" s="190" t="s">
        <v>620</v>
      </c>
      <c r="I811" s="190" t="s">
        <v>257</v>
      </c>
      <c r="J811" s="190" t="s">
        <v>1213</v>
      </c>
      <c r="K811" s="190">
        <v>2016</v>
      </c>
      <c r="L811" s="190" t="s">
        <v>223</v>
      </c>
    </row>
    <row r="812" spans="1:12" ht="17.25" customHeight="1" x14ac:dyDescent="0.2">
      <c r="A812" s="190">
        <v>811188</v>
      </c>
      <c r="B812" s="190" t="s">
        <v>1920</v>
      </c>
      <c r="C812" s="190" t="s">
        <v>329</v>
      </c>
      <c r="D812" s="190" t="s">
        <v>1141</v>
      </c>
      <c r="E812" s="190" t="s">
        <v>132</v>
      </c>
      <c r="F812" s="191">
        <v>35796</v>
      </c>
      <c r="G812" s="190" t="s">
        <v>223</v>
      </c>
      <c r="H812" s="190" t="s">
        <v>620</v>
      </c>
      <c r="I812" s="190" t="s">
        <v>257</v>
      </c>
      <c r="J812" s="190" t="s">
        <v>238</v>
      </c>
      <c r="K812" s="190">
        <v>2015</v>
      </c>
      <c r="L812" s="190" t="s">
        <v>223</v>
      </c>
    </row>
    <row r="813" spans="1:12" ht="17.25" customHeight="1" x14ac:dyDescent="0.2">
      <c r="A813" s="190">
        <v>811209</v>
      </c>
      <c r="B813" s="190" t="s">
        <v>1922</v>
      </c>
      <c r="C813" s="190" t="s">
        <v>482</v>
      </c>
      <c r="D813" s="190" t="s">
        <v>2171</v>
      </c>
      <c r="E813" s="190" t="s">
        <v>132</v>
      </c>
      <c r="F813" s="191">
        <v>35428</v>
      </c>
      <c r="G813" s="190" t="s">
        <v>623</v>
      </c>
      <c r="H813" s="190" t="s">
        <v>621</v>
      </c>
      <c r="I813" s="190" t="s">
        <v>257</v>
      </c>
      <c r="J813" s="190" t="s">
        <v>1215</v>
      </c>
      <c r="K813" s="190">
        <v>2014</v>
      </c>
      <c r="L813" s="190" t="s">
        <v>223</v>
      </c>
    </row>
    <row r="814" spans="1:12" ht="17.25" customHeight="1" x14ac:dyDescent="0.2">
      <c r="A814" s="190">
        <v>811218</v>
      </c>
      <c r="B814" s="190" t="s">
        <v>1923</v>
      </c>
      <c r="C814" s="190" t="s">
        <v>1114</v>
      </c>
      <c r="D814" s="190" t="s">
        <v>2126</v>
      </c>
      <c r="E814" s="190" t="s">
        <v>132</v>
      </c>
      <c r="F814" s="191">
        <v>31586</v>
      </c>
      <c r="G814" s="190" t="s">
        <v>671</v>
      </c>
      <c r="H814" s="190" t="s">
        <v>620</v>
      </c>
      <c r="I814" s="190" t="s">
        <v>257</v>
      </c>
      <c r="J814" s="190" t="s">
        <v>238</v>
      </c>
      <c r="K814" s="190">
        <v>2004</v>
      </c>
      <c r="L814" s="190" t="s">
        <v>234</v>
      </c>
    </row>
    <row r="815" spans="1:12" ht="17.25" customHeight="1" x14ac:dyDescent="0.2">
      <c r="A815" s="190">
        <v>811226</v>
      </c>
      <c r="B815" s="190" t="s">
        <v>667</v>
      </c>
      <c r="C815" s="190" t="s">
        <v>340</v>
      </c>
      <c r="D815" s="190" t="s">
        <v>189</v>
      </c>
      <c r="E815" s="190" t="s">
        <v>132</v>
      </c>
      <c r="F815" s="191">
        <v>35825</v>
      </c>
      <c r="G815" s="190" t="s">
        <v>233</v>
      </c>
      <c r="H815" s="190" t="s">
        <v>620</v>
      </c>
      <c r="I815" s="190" t="s">
        <v>257</v>
      </c>
      <c r="J815" s="190" t="s">
        <v>1213</v>
      </c>
      <c r="K815" s="190">
        <v>2015</v>
      </c>
      <c r="L815" s="190" t="s">
        <v>233</v>
      </c>
    </row>
    <row r="816" spans="1:12" ht="17.25" customHeight="1" x14ac:dyDescent="0.2">
      <c r="A816" s="190">
        <v>811238</v>
      </c>
      <c r="B816" s="190" t="s">
        <v>1924</v>
      </c>
      <c r="C816" s="190" t="s">
        <v>88</v>
      </c>
      <c r="D816" s="190" t="s">
        <v>149</v>
      </c>
      <c r="E816" s="190" t="s">
        <v>132</v>
      </c>
      <c r="F816" s="191">
        <v>27760</v>
      </c>
      <c r="G816" s="190" t="s">
        <v>223</v>
      </c>
      <c r="H816" s="190" t="s">
        <v>620</v>
      </c>
      <c r="I816" s="190" t="s">
        <v>257</v>
      </c>
      <c r="J816" s="190" t="s">
        <v>238</v>
      </c>
      <c r="K816" s="190">
        <v>1993</v>
      </c>
      <c r="L816" s="190" t="s">
        <v>223</v>
      </c>
    </row>
    <row r="817" spans="1:12" ht="17.25" customHeight="1" x14ac:dyDescent="0.2">
      <c r="A817" s="190">
        <v>811279</v>
      </c>
      <c r="B817" s="190" t="s">
        <v>1925</v>
      </c>
      <c r="C817" s="190" t="s">
        <v>63</v>
      </c>
      <c r="D817" s="190" t="s">
        <v>1209</v>
      </c>
      <c r="E817" s="190" t="s">
        <v>131</v>
      </c>
      <c r="F817" s="191">
        <v>35810</v>
      </c>
      <c r="G817" s="190" t="s">
        <v>722</v>
      </c>
      <c r="H817" s="190" t="s">
        <v>620</v>
      </c>
      <c r="I817" s="190" t="s">
        <v>257</v>
      </c>
      <c r="J817" s="190" t="s">
        <v>238</v>
      </c>
      <c r="K817" s="190">
        <v>2015</v>
      </c>
      <c r="L817" s="190" t="s">
        <v>223</v>
      </c>
    </row>
    <row r="818" spans="1:12" ht="17.25" customHeight="1" x14ac:dyDescent="0.2">
      <c r="A818" s="190">
        <v>811299</v>
      </c>
      <c r="B818" s="190" t="s">
        <v>1926</v>
      </c>
      <c r="C818" s="190" t="s">
        <v>1187</v>
      </c>
      <c r="D818" s="190" t="s">
        <v>173</v>
      </c>
      <c r="E818" s="190" t="s">
        <v>132</v>
      </c>
      <c r="F818" s="191">
        <v>33970</v>
      </c>
      <c r="G818" s="190" t="s">
        <v>223</v>
      </c>
      <c r="H818" s="190" t="s">
        <v>620</v>
      </c>
      <c r="I818" s="190" t="s">
        <v>257</v>
      </c>
      <c r="J818" s="190" t="s">
        <v>238</v>
      </c>
      <c r="K818" s="190">
        <v>2011</v>
      </c>
      <c r="L818" s="190" t="s">
        <v>223</v>
      </c>
    </row>
    <row r="819" spans="1:12" ht="17.25" customHeight="1" x14ac:dyDescent="0.2">
      <c r="A819" s="190">
        <v>811302</v>
      </c>
      <c r="B819" s="190" t="s">
        <v>1927</v>
      </c>
      <c r="C819" s="190" t="s">
        <v>435</v>
      </c>
      <c r="D819" s="190" t="s">
        <v>165</v>
      </c>
      <c r="E819" s="190" t="s">
        <v>132</v>
      </c>
      <c r="F819" s="191">
        <v>34487</v>
      </c>
      <c r="G819" s="190" t="s">
        <v>623</v>
      </c>
      <c r="H819" s="190" t="s">
        <v>620</v>
      </c>
      <c r="I819" s="190" t="s">
        <v>257</v>
      </c>
      <c r="J819" s="190" t="s">
        <v>238</v>
      </c>
      <c r="K819" s="190">
        <v>2013</v>
      </c>
      <c r="L819" s="190" t="s">
        <v>223</v>
      </c>
    </row>
    <row r="820" spans="1:12" ht="17.25" customHeight="1" x14ac:dyDescent="0.2">
      <c r="A820" s="190">
        <v>811358</v>
      </c>
      <c r="B820" s="190" t="s">
        <v>1928</v>
      </c>
      <c r="C820" s="190" t="s">
        <v>63</v>
      </c>
      <c r="D820" s="190" t="s">
        <v>151</v>
      </c>
      <c r="E820" s="190" t="s">
        <v>132</v>
      </c>
      <c r="F820" s="191">
        <v>29443</v>
      </c>
      <c r="G820" s="190" t="s">
        <v>834</v>
      </c>
      <c r="H820" s="190" t="s">
        <v>620</v>
      </c>
      <c r="I820" s="190" t="s">
        <v>257</v>
      </c>
      <c r="J820" s="190" t="s">
        <v>1215</v>
      </c>
      <c r="K820" s="190">
        <v>2001</v>
      </c>
      <c r="L820" s="190" t="s">
        <v>223</v>
      </c>
    </row>
    <row r="821" spans="1:12" ht="17.25" customHeight="1" x14ac:dyDescent="0.2">
      <c r="A821" s="190">
        <v>811363</v>
      </c>
      <c r="B821" s="190" t="s">
        <v>1930</v>
      </c>
      <c r="C821" s="190" t="s">
        <v>366</v>
      </c>
      <c r="D821" s="190" t="s">
        <v>2137</v>
      </c>
      <c r="E821" s="190" t="s">
        <v>132</v>
      </c>
      <c r="F821" s="191">
        <v>32266</v>
      </c>
      <c r="G821" s="190" t="s">
        <v>672</v>
      </c>
      <c r="H821" s="190" t="s">
        <v>620</v>
      </c>
      <c r="I821" s="190" t="s">
        <v>257</v>
      </c>
      <c r="J821" s="190" t="s">
        <v>238</v>
      </c>
      <c r="K821" s="190">
        <v>2006</v>
      </c>
      <c r="L821" s="190" t="s">
        <v>228</v>
      </c>
    </row>
    <row r="822" spans="1:12" ht="17.25" customHeight="1" x14ac:dyDescent="0.2">
      <c r="A822" s="190">
        <v>811374</v>
      </c>
      <c r="B822" s="190" t="s">
        <v>1931</v>
      </c>
      <c r="C822" s="190" t="s">
        <v>2108</v>
      </c>
      <c r="D822" s="190" t="s">
        <v>2109</v>
      </c>
      <c r="E822" s="190" t="s">
        <v>132</v>
      </c>
      <c r="F822" s="191">
        <v>35065</v>
      </c>
      <c r="G822" s="190" t="s">
        <v>1090</v>
      </c>
      <c r="H822" s="190" t="s">
        <v>620</v>
      </c>
      <c r="I822" s="190" t="s">
        <v>257</v>
      </c>
      <c r="J822" s="190" t="s">
        <v>238</v>
      </c>
      <c r="K822" s="190">
        <v>2014</v>
      </c>
      <c r="L822" s="190" t="s">
        <v>224</v>
      </c>
    </row>
    <row r="823" spans="1:12" ht="17.25" customHeight="1" x14ac:dyDescent="0.2">
      <c r="A823" s="190">
        <v>811376</v>
      </c>
      <c r="B823" s="190" t="s">
        <v>1932</v>
      </c>
      <c r="C823" s="190" t="s">
        <v>353</v>
      </c>
      <c r="D823" s="190" t="s">
        <v>158</v>
      </c>
      <c r="E823" s="190" t="s">
        <v>131</v>
      </c>
      <c r="F823" s="191">
        <v>34094</v>
      </c>
      <c r="G823" s="190" t="s">
        <v>622</v>
      </c>
      <c r="H823" s="190" t="s">
        <v>620</v>
      </c>
      <c r="I823" s="190" t="s">
        <v>257</v>
      </c>
      <c r="J823" s="190" t="s">
        <v>1215</v>
      </c>
      <c r="K823" s="190">
        <v>2012</v>
      </c>
      <c r="L823" s="190" t="s">
        <v>223</v>
      </c>
    </row>
    <row r="824" spans="1:12" ht="17.25" customHeight="1" x14ac:dyDescent="0.2">
      <c r="A824" s="190">
        <v>811433</v>
      </c>
      <c r="B824" s="190" t="s">
        <v>1933</v>
      </c>
      <c r="C824" s="190" t="s">
        <v>2228</v>
      </c>
      <c r="D824" s="190" t="s">
        <v>2229</v>
      </c>
      <c r="E824" s="190" t="s">
        <v>132</v>
      </c>
      <c r="F824" s="191">
        <v>35065</v>
      </c>
      <c r="G824" s="190" t="s">
        <v>623</v>
      </c>
      <c r="H824" s="190" t="s">
        <v>620</v>
      </c>
      <c r="I824" s="190" t="s">
        <v>257</v>
      </c>
      <c r="J824" s="190" t="s">
        <v>1215</v>
      </c>
      <c r="K824" s="190">
        <v>2017</v>
      </c>
      <c r="L824" s="190" t="s">
        <v>223</v>
      </c>
    </row>
    <row r="825" spans="1:12" ht="17.25" customHeight="1" x14ac:dyDescent="0.2">
      <c r="A825" s="190">
        <v>811443</v>
      </c>
      <c r="B825" s="190" t="s">
        <v>1935</v>
      </c>
      <c r="C825" s="190" t="s">
        <v>2160</v>
      </c>
      <c r="D825" s="190" t="s">
        <v>183</v>
      </c>
      <c r="E825" s="190" t="s">
        <v>132</v>
      </c>
      <c r="F825" s="191">
        <v>32054</v>
      </c>
      <c r="G825" s="190" t="s">
        <v>223</v>
      </c>
      <c r="H825" s="190" t="s">
        <v>620</v>
      </c>
      <c r="I825" s="190" t="s">
        <v>257</v>
      </c>
      <c r="J825" s="190" t="s">
        <v>1213</v>
      </c>
      <c r="K825" s="190">
        <v>2005</v>
      </c>
      <c r="L825" s="190" t="s">
        <v>223</v>
      </c>
    </row>
    <row r="826" spans="1:12" ht="17.25" customHeight="1" x14ac:dyDescent="0.2">
      <c r="A826" s="190">
        <v>811449</v>
      </c>
      <c r="B826" s="190" t="s">
        <v>1936</v>
      </c>
      <c r="C826" s="190" t="s">
        <v>109</v>
      </c>
      <c r="D826" s="190" t="s">
        <v>379</v>
      </c>
      <c r="E826" s="190" t="s">
        <v>132</v>
      </c>
      <c r="F826" s="191">
        <v>29952</v>
      </c>
      <c r="G826" s="190" t="s">
        <v>2120</v>
      </c>
      <c r="H826" s="190" t="s">
        <v>620</v>
      </c>
      <c r="I826" s="190" t="s">
        <v>257</v>
      </c>
      <c r="J826" s="190" t="s">
        <v>1213</v>
      </c>
      <c r="K826" s="190">
        <v>2000</v>
      </c>
      <c r="L826" s="190" t="s">
        <v>226</v>
      </c>
    </row>
    <row r="827" spans="1:12" ht="17.25" customHeight="1" x14ac:dyDescent="0.2">
      <c r="A827" s="190">
        <v>811453</v>
      </c>
      <c r="B827" s="190" t="s">
        <v>1436</v>
      </c>
      <c r="C827" s="190" t="s">
        <v>376</v>
      </c>
      <c r="D827" s="190" t="s">
        <v>2202</v>
      </c>
      <c r="E827" s="190" t="s">
        <v>131</v>
      </c>
      <c r="F827" s="191">
        <v>35431</v>
      </c>
      <c r="G827" s="190" t="s">
        <v>701</v>
      </c>
      <c r="H827" s="190" t="s">
        <v>620</v>
      </c>
      <c r="I827" s="190" t="s">
        <v>257</v>
      </c>
      <c r="J827" s="190" t="s">
        <v>238</v>
      </c>
      <c r="K827" s="190">
        <v>2014</v>
      </c>
      <c r="L827" s="190" t="s">
        <v>228</v>
      </c>
    </row>
    <row r="828" spans="1:12" ht="17.25" customHeight="1" x14ac:dyDescent="0.2">
      <c r="A828" s="190">
        <v>811468</v>
      </c>
      <c r="B828" s="190" t="s">
        <v>1939</v>
      </c>
      <c r="C828" s="190" t="s">
        <v>59</v>
      </c>
      <c r="D828" s="190" t="s">
        <v>149</v>
      </c>
      <c r="E828" s="190" t="s">
        <v>131</v>
      </c>
      <c r="F828" s="191">
        <v>35796</v>
      </c>
      <c r="G828" s="190" t="s">
        <v>230</v>
      </c>
      <c r="H828" s="190" t="s">
        <v>620</v>
      </c>
      <c r="I828" s="190" t="s">
        <v>257</v>
      </c>
      <c r="J828" s="190" t="s">
        <v>238</v>
      </c>
      <c r="K828" s="190">
        <v>2017</v>
      </c>
      <c r="L828" s="190" t="s">
        <v>223</v>
      </c>
    </row>
    <row r="829" spans="1:12" ht="17.25" customHeight="1" x14ac:dyDescent="0.2">
      <c r="A829" s="190">
        <v>811472</v>
      </c>
      <c r="B829" s="190" t="s">
        <v>1940</v>
      </c>
      <c r="C829" s="190" t="s">
        <v>60</v>
      </c>
      <c r="D829" s="190" t="s">
        <v>324</v>
      </c>
      <c r="E829" s="190" t="s">
        <v>131</v>
      </c>
      <c r="F829" s="191">
        <v>35765</v>
      </c>
      <c r="G829" s="190" t="s">
        <v>223</v>
      </c>
      <c r="H829" s="190" t="s">
        <v>621</v>
      </c>
      <c r="I829" s="190" t="s">
        <v>257</v>
      </c>
      <c r="J829" s="190" t="s">
        <v>1213</v>
      </c>
      <c r="K829" s="190">
        <v>2014</v>
      </c>
      <c r="L829" s="190" t="s">
        <v>223</v>
      </c>
    </row>
    <row r="830" spans="1:12" ht="17.25" customHeight="1" x14ac:dyDescent="0.2">
      <c r="A830" s="190">
        <v>811536</v>
      </c>
      <c r="B830" s="190" t="s">
        <v>1942</v>
      </c>
      <c r="C830" s="190" t="s">
        <v>2119</v>
      </c>
      <c r="D830" s="190" t="s">
        <v>147</v>
      </c>
      <c r="E830" s="190" t="s">
        <v>131</v>
      </c>
      <c r="F830" s="191">
        <v>33878</v>
      </c>
      <c r="G830" s="190" t="s">
        <v>623</v>
      </c>
      <c r="H830" s="190" t="s">
        <v>620</v>
      </c>
      <c r="I830" s="190" t="s">
        <v>257</v>
      </c>
      <c r="J830" s="190" t="s">
        <v>1215</v>
      </c>
      <c r="K830" s="190">
        <v>2010</v>
      </c>
      <c r="L830" s="190" t="s">
        <v>223</v>
      </c>
    </row>
    <row r="831" spans="1:12" ht="17.25" customHeight="1" x14ac:dyDescent="0.2">
      <c r="A831" s="190">
        <v>811603</v>
      </c>
      <c r="B831" s="190" t="s">
        <v>1944</v>
      </c>
      <c r="C831" s="190" t="s">
        <v>92</v>
      </c>
      <c r="D831" s="190" t="s">
        <v>206</v>
      </c>
      <c r="E831" s="190" t="s">
        <v>132</v>
      </c>
      <c r="F831" s="191">
        <v>33580</v>
      </c>
      <c r="G831" s="190" t="s">
        <v>223</v>
      </c>
      <c r="H831" s="190" t="s">
        <v>620</v>
      </c>
      <c r="I831" s="190" t="s">
        <v>257</v>
      </c>
      <c r="J831" s="190" t="s">
        <v>238</v>
      </c>
      <c r="K831" s="190">
        <v>2011</v>
      </c>
      <c r="L831" s="190" t="s">
        <v>223</v>
      </c>
    </row>
    <row r="832" spans="1:12" ht="17.25" customHeight="1" x14ac:dyDescent="0.2">
      <c r="A832" s="190">
        <v>811604</v>
      </c>
      <c r="B832" s="190" t="s">
        <v>1945</v>
      </c>
      <c r="C832" s="190" t="s">
        <v>2179</v>
      </c>
      <c r="D832" s="190" t="s">
        <v>2180</v>
      </c>
      <c r="E832" s="190" t="s">
        <v>132</v>
      </c>
      <c r="F832" s="191">
        <v>36251</v>
      </c>
      <c r="G832" s="190" t="s">
        <v>623</v>
      </c>
      <c r="H832" s="190" t="s">
        <v>620</v>
      </c>
      <c r="I832" s="190" t="s">
        <v>257</v>
      </c>
      <c r="J832" s="190" t="s">
        <v>1213</v>
      </c>
      <c r="K832" s="190">
        <v>2016</v>
      </c>
      <c r="L832" s="190" t="s">
        <v>223</v>
      </c>
    </row>
    <row r="833" spans="1:12" ht="17.25" customHeight="1" x14ac:dyDescent="0.2">
      <c r="A833" s="190">
        <v>811613</v>
      </c>
      <c r="B833" s="190" t="s">
        <v>1946</v>
      </c>
      <c r="C833" s="190" t="s">
        <v>98</v>
      </c>
      <c r="D833" s="190" t="s">
        <v>463</v>
      </c>
      <c r="E833" s="190" t="s">
        <v>132</v>
      </c>
      <c r="F833" s="191">
        <v>34700</v>
      </c>
      <c r="G833" s="190" t="s">
        <v>223</v>
      </c>
      <c r="H833" s="190" t="s">
        <v>621</v>
      </c>
      <c r="I833" s="190" t="s">
        <v>257</v>
      </c>
      <c r="J833" s="190" t="s">
        <v>238</v>
      </c>
      <c r="K833" s="190">
        <v>2013</v>
      </c>
      <c r="L833" s="190" t="s">
        <v>223</v>
      </c>
    </row>
    <row r="834" spans="1:12" ht="17.25" customHeight="1" x14ac:dyDescent="0.2">
      <c r="A834" s="190">
        <v>811628</v>
      </c>
      <c r="B834" s="190" t="s">
        <v>1948</v>
      </c>
      <c r="C834" s="190" t="s">
        <v>66</v>
      </c>
      <c r="D834" s="190" t="s">
        <v>186</v>
      </c>
      <c r="E834" s="190" t="s">
        <v>132</v>
      </c>
      <c r="F834" s="191">
        <v>31019</v>
      </c>
      <c r="G834" s="190" t="s">
        <v>223</v>
      </c>
      <c r="H834" s="190" t="s">
        <v>620</v>
      </c>
      <c r="I834" s="190" t="s">
        <v>257</v>
      </c>
      <c r="J834" s="190" t="s">
        <v>1215</v>
      </c>
      <c r="K834" s="190">
        <v>2003</v>
      </c>
      <c r="L834" s="190" t="s">
        <v>223</v>
      </c>
    </row>
    <row r="835" spans="1:12" ht="17.25" customHeight="1" x14ac:dyDescent="0.2">
      <c r="A835" s="190">
        <v>811643</v>
      </c>
      <c r="B835" s="190" t="s">
        <v>1949</v>
      </c>
      <c r="C835" s="190" t="s">
        <v>2144</v>
      </c>
      <c r="D835" s="190" t="s">
        <v>2145</v>
      </c>
      <c r="E835" s="190" t="s">
        <v>131</v>
      </c>
      <c r="F835" s="191">
        <v>31207</v>
      </c>
      <c r="G835" s="190" t="s">
        <v>223</v>
      </c>
      <c r="H835" s="190" t="s">
        <v>620</v>
      </c>
      <c r="I835" s="190" t="s">
        <v>257</v>
      </c>
      <c r="J835" s="190" t="s">
        <v>1214</v>
      </c>
      <c r="K835" s="190">
        <v>2003</v>
      </c>
      <c r="L835" s="190" t="s">
        <v>223</v>
      </c>
    </row>
    <row r="836" spans="1:12" ht="17.25" customHeight="1" x14ac:dyDescent="0.2">
      <c r="A836" s="190">
        <v>811652</v>
      </c>
      <c r="B836" s="190" t="s">
        <v>1950</v>
      </c>
      <c r="C836" s="190" t="s">
        <v>2123</v>
      </c>
      <c r="D836" s="190" t="s">
        <v>321</v>
      </c>
      <c r="E836" s="190" t="s">
        <v>132</v>
      </c>
      <c r="F836" s="191">
        <v>31789</v>
      </c>
      <c r="G836" s="190" t="s">
        <v>695</v>
      </c>
      <c r="H836" s="190" t="s">
        <v>620</v>
      </c>
      <c r="I836" s="190" t="s">
        <v>257</v>
      </c>
      <c r="J836" s="190" t="s">
        <v>238</v>
      </c>
      <c r="K836" s="190">
        <v>2003</v>
      </c>
      <c r="L836" s="190" t="s">
        <v>223</v>
      </c>
    </row>
    <row r="837" spans="1:12" ht="17.25" customHeight="1" x14ac:dyDescent="0.2">
      <c r="A837" s="190">
        <v>811662</v>
      </c>
      <c r="B837" s="190" t="s">
        <v>1951</v>
      </c>
      <c r="C837" s="190" t="s">
        <v>313</v>
      </c>
      <c r="D837" s="190" t="s">
        <v>196</v>
      </c>
      <c r="E837" s="190" t="s">
        <v>132</v>
      </c>
      <c r="F837" s="191">
        <v>34700</v>
      </c>
      <c r="G837" s="190" t="s">
        <v>223</v>
      </c>
      <c r="H837" s="190" t="s">
        <v>620</v>
      </c>
      <c r="I837" s="190" t="s">
        <v>257</v>
      </c>
    </row>
    <row r="838" spans="1:12" ht="17.25" customHeight="1" x14ac:dyDescent="0.2">
      <c r="A838" s="190">
        <v>811680</v>
      </c>
      <c r="B838" s="190" t="s">
        <v>1954</v>
      </c>
      <c r="C838" s="190" t="s">
        <v>337</v>
      </c>
      <c r="D838" s="190" t="s">
        <v>409</v>
      </c>
      <c r="E838" s="190" t="s">
        <v>132</v>
      </c>
      <c r="F838" s="191">
        <v>29771</v>
      </c>
      <c r="G838" s="190" t="s">
        <v>2093</v>
      </c>
      <c r="H838" s="190" t="s">
        <v>620</v>
      </c>
      <c r="I838" s="190" t="s">
        <v>257</v>
      </c>
      <c r="J838" s="190" t="s">
        <v>238</v>
      </c>
      <c r="K838" s="190">
        <v>2000</v>
      </c>
      <c r="L838" s="190" t="s">
        <v>232</v>
      </c>
    </row>
    <row r="839" spans="1:12" ht="17.25" customHeight="1" x14ac:dyDescent="0.2">
      <c r="A839" s="190">
        <v>811689</v>
      </c>
      <c r="B839" s="190" t="s">
        <v>1955</v>
      </c>
      <c r="C839" s="190" t="s">
        <v>479</v>
      </c>
      <c r="D839" s="190" t="s">
        <v>155</v>
      </c>
      <c r="E839" s="190" t="s">
        <v>132</v>
      </c>
      <c r="F839" s="191">
        <v>31778</v>
      </c>
      <c r="G839" s="190" t="s">
        <v>223</v>
      </c>
      <c r="H839" s="190" t="s">
        <v>620</v>
      </c>
      <c r="I839" s="190" t="s">
        <v>257</v>
      </c>
      <c r="J839" s="190" t="s">
        <v>238</v>
      </c>
      <c r="K839" s="190">
        <v>2005</v>
      </c>
      <c r="L839" s="190" t="s">
        <v>223</v>
      </c>
    </row>
    <row r="840" spans="1:12" ht="17.25" customHeight="1" x14ac:dyDescent="0.2">
      <c r="A840" s="190">
        <v>811690</v>
      </c>
      <c r="B840" s="190" t="s">
        <v>1956</v>
      </c>
      <c r="C840" s="190" t="s">
        <v>666</v>
      </c>
      <c r="D840" s="190" t="s">
        <v>125</v>
      </c>
      <c r="E840" s="190" t="s">
        <v>132</v>
      </c>
      <c r="F840" s="191">
        <v>34220</v>
      </c>
      <c r="G840" s="190" t="s">
        <v>223</v>
      </c>
      <c r="H840" s="190" t="s">
        <v>620</v>
      </c>
      <c r="I840" s="190" t="s">
        <v>257</v>
      </c>
      <c r="J840" s="190" t="s">
        <v>1215</v>
      </c>
      <c r="K840" s="190">
        <v>2001</v>
      </c>
      <c r="L840" s="190" t="s">
        <v>223</v>
      </c>
    </row>
    <row r="841" spans="1:12" ht="17.25" customHeight="1" x14ac:dyDescent="0.2">
      <c r="A841" s="190">
        <v>811693</v>
      </c>
      <c r="B841" s="190" t="s">
        <v>1957</v>
      </c>
      <c r="C841" s="190" t="s">
        <v>68</v>
      </c>
      <c r="D841" s="190" t="s">
        <v>185</v>
      </c>
      <c r="E841" s="190" t="s">
        <v>132</v>
      </c>
      <c r="F841" s="191">
        <v>36043</v>
      </c>
      <c r="G841" s="190" t="s">
        <v>2052</v>
      </c>
      <c r="H841" s="190" t="s">
        <v>620</v>
      </c>
      <c r="I841" s="190" t="s">
        <v>257</v>
      </c>
      <c r="J841" s="190" t="s">
        <v>238</v>
      </c>
      <c r="K841" s="190">
        <v>2016</v>
      </c>
      <c r="L841" s="190" t="s">
        <v>228</v>
      </c>
    </row>
    <row r="842" spans="1:12" ht="17.25" customHeight="1" x14ac:dyDescent="0.2">
      <c r="A842" s="190">
        <v>811703</v>
      </c>
      <c r="B842" s="190" t="s">
        <v>1959</v>
      </c>
      <c r="C842" s="190" t="s">
        <v>80</v>
      </c>
      <c r="D842" s="190" t="s">
        <v>797</v>
      </c>
      <c r="E842" s="190" t="s">
        <v>132</v>
      </c>
      <c r="F842" s="191">
        <v>34906</v>
      </c>
      <c r="G842" s="190" t="s">
        <v>2012</v>
      </c>
      <c r="H842" s="190" t="s">
        <v>624</v>
      </c>
      <c r="I842" s="190" t="s">
        <v>257</v>
      </c>
      <c r="J842" s="190" t="s">
        <v>1213</v>
      </c>
      <c r="K842" s="190">
        <v>2013</v>
      </c>
      <c r="L842" s="190" t="s">
        <v>228</v>
      </c>
    </row>
    <row r="843" spans="1:12" ht="17.25" customHeight="1" x14ac:dyDescent="0.2">
      <c r="A843" s="190">
        <v>811726</v>
      </c>
      <c r="B843" s="190" t="s">
        <v>1960</v>
      </c>
      <c r="C843" s="190" t="s">
        <v>505</v>
      </c>
      <c r="D843" s="190" t="s">
        <v>399</v>
      </c>
      <c r="E843" s="190" t="s">
        <v>132</v>
      </c>
      <c r="F843" s="191">
        <v>33974</v>
      </c>
      <c r="G843" s="190" t="s">
        <v>623</v>
      </c>
      <c r="H843" s="190" t="s">
        <v>620</v>
      </c>
      <c r="I843" s="190" t="s">
        <v>257</v>
      </c>
      <c r="J843" s="190" t="s">
        <v>238</v>
      </c>
      <c r="K843" s="190">
        <v>2010</v>
      </c>
      <c r="L843" s="190" t="s">
        <v>223</v>
      </c>
    </row>
    <row r="844" spans="1:12" ht="17.25" customHeight="1" x14ac:dyDescent="0.2">
      <c r="A844" s="190">
        <v>811729</v>
      </c>
      <c r="B844" s="190" t="s">
        <v>1961</v>
      </c>
      <c r="C844" s="190" t="s">
        <v>670</v>
      </c>
      <c r="D844" s="190" t="s">
        <v>514</v>
      </c>
      <c r="E844" s="190" t="s">
        <v>132</v>
      </c>
      <c r="F844" s="191">
        <v>32455</v>
      </c>
      <c r="G844" s="190" t="s">
        <v>223</v>
      </c>
      <c r="H844" s="190" t="s">
        <v>620</v>
      </c>
      <c r="I844" s="190" t="s">
        <v>257</v>
      </c>
      <c r="J844" s="190" t="s">
        <v>238</v>
      </c>
      <c r="K844" s="190">
        <v>2017</v>
      </c>
      <c r="L844" s="190" t="s">
        <v>223</v>
      </c>
    </row>
    <row r="845" spans="1:12" ht="17.25" customHeight="1" x14ac:dyDescent="0.2">
      <c r="A845" s="190">
        <v>811732</v>
      </c>
      <c r="B845" s="190" t="s">
        <v>1962</v>
      </c>
      <c r="C845" s="190" t="s">
        <v>2192</v>
      </c>
      <c r="D845" s="190" t="s">
        <v>160</v>
      </c>
      <c r="E845" s="190" t="s">
        <v>132</v>
      </c>
      <c r="F845" s="191">
        <v>35290</v>
      </c>
      <c r="G845" s="190" t="s">
        <v>223</v>
      </c>
      <c r="H845" s="190" t="s">
        <v>620</v>
      </c>
      <c r="I845" s="190" t="s">
        <v>257</v>
      </c>
    </row>
    <row r="846" spans="1:12" ht="17.25" customHeight="1" x14ac:dyDescent="0.2">
      <c r="A846" s="190">
        <v>811768</v>
      </c>
      <c r="B846" s="190" t="s">
        <v>1964</v>
      </c>
      <c r="C846" s="190" t="s">
        <v>79</v>
      </c>
      <c r="D846" s="190" t="s">
        <v>179</v>
      </c>
      <c r="E846" s="190" t="s">
        <v>132</v>
      </c>
      <c r="F846" s="191">
        <v>35091</v>
      </c>
      <c r="G846" s="190" t="s">
        <v>223</v>
      </c>
      <c r="H846" s="190" t="s">
        <v>620</v>
      </c>
      <c r="I846" s="190" t="s">
        <v>257</v>
      </c>
      <c r="J846" s="190" t="s">
        <v>238</v>
      </c>
      <c r="K846" s="190">
        <v>2013</v>
      </c>
      <c r="L846" s="190" t="s">
        <v>223</v>
      </c>
    </row>
    <row r="847" spans="1:12" ht="17.25" customHeight="1" x14ac:dyDescent="0.2">
      <c r="A847" s="190">
        <v>811778</v>
      </c>
      <c r="B847" s="190" t="s">
        <v>1965</v>
      </c>
      <c r="C847" s="190" t="s">
        <v>421</v>
      </c>
      <c r="D847" s="190" t="s">
        <v>178</v>
      </c>
      <c r="E847" s="190" t="s">
        <v>132</v>
      </c>
      <c r="F847" s="191">
        <v>35152</v>
      </c>
      <c r="G847" s="190" t="s">
        <v>223</v>
      </c>
      <c r="H847" s="190" t="s">
        <v>620</v>
      </c>
      <c r="I847" s="190" t="s">
        <v>257</v>
      </c>
    </row>
    <row r="848" spans="1:12" ht="17.25" customHeight="1" x14ac:dyDescent="0.2">
      <c r="A848" s="190">
        <v>811802</v>
      </c>
      <c r="B848" s="190" t="s">
        <v>1966</v>
      </c>
      <c r="C848" s="190" t="s">
        <v>63</v>
      </c>
      <c r="D848" s="190" t="s">
        <v>2168</v>
      </c>
      <c r="E848" s="190" t="s">
        <v>132</v>
      </c>
      <c r="F848" s="191">
        <v>34700</v>
      </c>
      <c r="G848" s="190" t="s">
        <v>720</v>
      </c>
      <c r="H848" s="190" t="s">
        <v>620</v>
      </c>
      <c r="I848" s="190" t="s">
        <v>257</v>
      </c>
      <c r="J848" s="190" t="s">
        <v>1215</v>
      </c>
      <c r="K848" s="190">
        <v>2014</v>
      </c>
      <c r="L848" s="190" t="s">
        <v>228</v>
      </c>
    </row>
    <row r="849" spans="1:12" ht="17.25" customHeight="1" x14ac:dyDescent="0.2">
      <c r="A849" s="190">
        <v>811811</v>
      </c>
      <c r="B849" s="190" t="s">
        <v>1968</v>
      </c>
      <c r="C849" s="190" t="s">
        <v>63</v>
      </c>
      <c r="D849" s="190" t="s">
        <v>1230</v>
      </c>
      <c r="E849" s="190" t="s">
        <v>131</v>
      </c>
      <c r="F849" s="191">
        <v>36108</v>
      </c>
      <c r="G849" s="190" t="s">
        <v>672</v>
      </c>
      <c r="H849" s="190" t="s">
        <v>621</v>
      </c>
      <c r="I849" s="190" t="s">
        <v>257</v>
      </c>
      <c r="J849" s="190" t="s">
        <v>1215</v>
      </c>
      <c r="K849" s="190">
        <v>2016</v>
      </c>
      <c r="L849" s="190" t="s">
        <v>223</v>
      </c>
    </row>
    <row r="850" spans="1:12" ht="17.25" customHeight="1" x14ac:dyDescent="0.2">
      <c r="A850" s="190">
        <v>811813</v>
      </c>
      <c r="B850" s="190" t="s">
        <v>1969</v>
      </c>
      <c r="C850" s="190" t="s">
        <v>298</v>
      </c>
      <c r="D850" s="190" t="s">
        <v>336</v>
      </c>
      <c r="E850" s="190" t="s">
        <v>131</v>
      </c>
      <c r="F850" s="191">
        <v>33110</v>
      </c>
      <c r="G850" s="190" t="s">
        <v>223</v>
      </c>
      <c r="H850" s="190" t="s">
        <v>620</v>
      </c>
      <c r="I850" s="190" t="s">
        <v>257</v>
      </c>
      <c r="J850" s="190" t="s">
        <v>238</v>
      </c>
      <c r="K850" s="190">
        <v>2010</v>
      </c>
      <c r="L850" s="190" t="s">
        <v>223</v>
      </c>
    </row>
    <row r="851" spans="1:12" ht="17.25" customHeight="1" x14ac:dyDescent="0.2">
      <c r="A851" s="190">
        <v>811835</v>
      </c>
      <c r="B851" s="190" t="s">
        <v>1973</v>
      </c>
      <c r="C851" s="190" t="s">
        <v>298</v>
      </c>
      <c r="D851" s="190" t="s">
        <v>185</v>
      </c>
      <c r="E851" s="190" t="s">
        <v>132</v>
      </c>
      <c r="F851" s="191">
        <v>34335</v>
      </c>
      <c r="G851" s="190" t="s">
        <v>672</v>
      </c>
      <c r="H851" s="190" t="s">
        <v>621</v>
      </c>
      <c r="I851" s="190" t="s">
        <v>257</v>
      </c>
    </row>
    <row r="852" spans="1:12" ht="17.25" customHeight="1" x14ac:dyDescent="0.2">
      <c r="A852" s="190">
        <v>811842</v>
      </c>
      <c r="B852" s="190" t="s">
        <v>1976</v>
      </c>
      <c r="C852" s="190" t="s">
        <v>315</v>
      </c>
      <c r="D852" s="190" t="s">
        <v>303</v>
      </c>
      <c r="E852" s="190" t="s">
        <v>132</v>
      </c>
      <c r="F852" s="191">
        <v>30682</v>
      </c>
      <c r="G852" s="190" t="s">
        <v>223</v>
      </c>
      <c r="H852" s="190" t="s">
        <v>620</v>
      </c>
      <c r="I852" s="190" t="s">
        <v>257</v>
      </c>
      <c r="J852" s="190" t="s">
        <v>1215</v>
      </c>
      <c r="K852" s="190">
        <v>2004</v>
      </c>
      <c r="L852" s="190" t="s">
        <v>223</v>
      </c>
    </row>
    <row r="853" spans="1:12" ht="17.25" customHeight="1" x14ac:dyDescent="0.2">
      <c r="A853" s="190">
        <v>811851</v>
      </c>
      <c r="B853" s="190" t="s">
        <v>1977</v>
      </c>
      <c r="C853" s="190" t="s">
        <v>2049</v>
      </c>
      <c r="D853" s="190" t="s">
        <v>2050</v>
      </c>
      <c r="E853" s="190" t="s">
        <v>132</v>
      </c>
      <c r="F853" s="191">
        <v>31121</v>
      </c>
      <c r="G853" s="190" t="s">
        <v>233</v>
      </c>
      <c r="H853" s="190" t="s">
        <v>620</v>
      </c>
      <c r="I853" s="190" t="s">
        <v>257</v>
      </c>
    </row>
    <row r="854" spans="1:12" ht="17.25" customHeight="1" x14ac:dyDescent="0.2">
      <c r="A854" s="190">
        <v>811852</v>
      </c>
      <c r="B854" s="190" t="s">
        <v>1978</v>
      </c>
      <c r="C854" s="190" t="s">
        <v>123</v>
      </c>
      <c r="D854" s="190" t="s">
        <v>557</v>
      </c>
      <c r="E854" s="190" t="s">
        <v>132</v>
      </c>
      <c r="F854" s="191">
        <v>35149</v>
      </c>
      <c r="G854" s="190" t="s">
        <v>223</v>
      </c>
      <c r="H854" s="190" t="s">
        <v>620</v>
      </c>
      <c r="I854" s="190" t="s">
        <v>257</v>
      </c>
      <c r="J854" s="190" t="s">
        <v>1215</v>
      </c>
      <c r="K854" s="190">
        <v>2015</v>
      </c>
      <c r="L854" s="190" t="s">
        <v>223</v>
      </c>
    </row>
    <row r="855" spans="1:12" ht="17.25" customHeight="1" x14ac:dyDescent="0.2">
      <c r="A855" s="190">
        <v>811856</v>
      </c>
      <c r="B855" s="190" t="s">
        <v>1979</v>
      </c>
      <c r="C855" s="190" t="s">
        <v>2155</v>
      </c>
      <c r="D855" s="190" t="s">
        <v>147</v>
      </c>
      <c r="E855" s="190" t="s">
        <v>132</v>
      </c>
      <c r="F855" s="191">
        <v>33166</v>
      </c>
      <c r="G855" s="190" t="s">
        <v>223</v>
      </c>
      <c r="H855" s="190" t="s">
        <v>620</v>
      </c>
      <c r="I855" s="190" t="s">
        <v>257</v>
      </c>
      <c r="J855" s="190" t="s">
        <v>238</v>
      </c>
      <c r="K855" s="190">
        <v>2008</v>
      </c>
      <c r="L855" s="190" t="s">
        <v>223</v>
      </c>
    </row>
    <row r="856" spans="1:12" ht="17.25" customHeight="1" x14ac:dyDescent="0.2">
      <c r="A856" s="190">
        <v>811858</v>
      </c>
      <c r="B856" s="190" t="s">
        <v>1980</v>
      </c>
      <c r="C856" s="190" t="s">
        <v>1093</v>
      </c>
      <c r="D856" s="190" t="s">
        <v>208</v>
      </c>
      <c r="E856" s="190" t="s">
        <v>132</v>
      </c>
      <c r="F856" s="191">
        <v>35153</v>
      </c>
      <c r="G856" s="190" t="s">
        <v>223</v>
      </c>
      <c r="H856" s="190" t="s">
        <v>620</v>
      </c>
      <c r="I856" s="190" t="s">
        <v>257</v>
      </c>
      <c r="J856" s="190" t="s">
        <v>1215</v>
      </c>
      <c r="K856" s="190">
        <v>2014</v>
      </c>
      <c r="L856" s="190" t="s">
        <v>228</v>
      </c>
    </row>
    <row r="857" spans="1:12" ht="17.25" customHeight="1" x14ac:dyDescent="0.2">
      <c r="A857" s="190">
        <v>811868</v>
      </c>
      <c r="B857" s="190" t="s">
        <v>1981</v>
      </c>
      <c r="C857" s="190" t="s">
        <v>320</v>
      </c>
      <c r="D857" s="190" t="s">
        <v>206</v>
      </c>
      <c r="E857" s="190" t="s">
        <v>131</v>
      </c>
      <c r="F857" s="191">
        <v>35837</v>
      </c>
      <c r="G857" s="190" t="s">
        <v>223</v>
      </c>
      <c r="H857" s="190" t="s">
        <v>620</v>
      </c>
      <c r="I857" s="190" t="s">
        <v>257</v>
      </c>
      <c r="J857" s="190" t="s">
        <v>1215</v>
      </c>
      <c r="K857" s="190">
        <v>2016</v>
      </c>
      <c r="L857" s="190" t="s">
        <v>223</v>
      </c>
    </row>
    <row r="858" spans="1:12" ht="17.25" customHeight="1" x14ac:dyDescent="0.2">
      <c r="A858" s="190">
        <v>811879</v>
      </c>
      <c r="B858" s="190" t="s">
        <v>1983</v>
      </c>
      <c r="C858" s="190" t="s">
        <v>94</v>
      </c>
      <c r="D858" s="190" t="s">
        <v>523</v>
      </c>
      <c r="E858" s="190" t="s">
        <v>132</v>
      </c>
      <c r="F858" s="191">
        <v>35683</v>
      </c>
      <c r="G858" s="190" t="s">
        <v>2133</v>
      </c>
      <c r="H858" s="190" t="s">
        <v>621</v>
      </c>
      <c r="I858" s="190" t="s">
        <v>257</v>
      </c>
      <c r="J858" s="190" t="s">
        <v>1215</v>
      </c>
      <c r="K858" s="190">
        <v>2016</v>
      </c>
      <c r="L858" s="190" t="s">
        <v>223</v>
      </c>
    </row>
    <row r="859" spans="1:12" ht="17.25" customHeight="1" x14ac:dyDescent="0.2">
      <c r="A859" s="190">
        <v>811886</v>
      </c>
      <c r="B859" s="190" t="s">
        <v>1984</v>
      </c>
      <c r="C859" s="190" t="s">
        <v>423</v>
      </c>
      <c r="D859" s="190" t="s">
        <v>339</v>
      </c>
      <c r="E859" s="190" t="s">
        <v>131</v>
      </c>
      <c r="F859" s="191">
        <v>35107</v>
      </c>
      <c r="G859" s="190" t="s">
        <v>686</v>
      </c>
      <c r="H859" s="190" t="s">
        <v>620</v>
      </c>
      <c r="I859" s="190" t="s">
        <v>257</v>
      </c>
      <c r="J859" s="190" t="s">
        <v>1215</v>
      </c>
      <c r="K859" s="190">
        <v>2015</v>
      </c>
      <c r="L859" s="190" t="s">
        <v>223</v>
      </c>
    </row>
    <row r="860" spans="1:12" ht="17.25" customHeight="1" x14ac:dyDescent="0.2">
      <c r="A860" s="190">
        <v>811894</v>
      </c>
      <c r="B860" s="190" t="s">
        <v>1986</v>
      </c>
      <c r="C860" s="190" t="s">
        <v>80</v>
      </c>
      <c r="D860" s="190" t="s">
        <v>177</v>
      </c>
      <c r="E860" s="190" t="s">
        <v>131</v>
      </c>
      <c r="F860" s="191">
        <v>35827</v>
      </c>
      <c r="G860" s="190" t="s">
        <v>672</v>
      </c>
      <c r="H860" s="190" t="s">
        <v>621</v>
      </c>
      <c r="I860" s="190" t="s">
        <v>257</v>
      </c>
      <c r="J860" s="190" t="s">
        <v>1215</v>
      </c>
      <c r="K860" s="190">
        <v>2016</v>
      </c>
      <c r="L860" s="190" t="s">
        <v>223</v>
      </c>
    </row>
    <row r="861" spans="1:12" ht="17.25" customHeight="1" x14ac:dyDescent="0.2">
      <c r="A861" s="190">
        <v>811906</v>
      </c>
      <c r="B861" s="190" t="s">
        <v>1989</v>
      </c>
      <c r="C861" s="190" t="s">
        <v>73</v>
      </c>
      <c r="D861" s="190" t="s">
        <v>436</v>
      </c>
      <c r="E861" s="190" t="s">
        <v>132</v>
      </c>
      <c r="F861" s="191">
        <v>32537</v>
      </c>
      <c r="G861" s="190" t="s">
        <v>623</v>
      </c>
      <c r="H861" s="190" t="s">
        <v>620</v>
      </c>
      <c r="I861" s="190" t="s">
        <v>257</v>
      </c>
      <c r="J861" s="190" t="s">
        <v>238</v>
      </c>
      <c r="K861" s="190">
        <v>2005</v>
      </c>
      <c r="L861" s="190" t="s">
        <v>231</v>
      </c>
    </row>
    <row r="862" spans="1:12" ht="17.25" customHeight="1" x14ac:dyDescent="0.2">
      <c r="A862" s="190">
        <v>811915</v>
      </c>
      <c r="B862" s="190" t="s">
        <v>1991</v>
      </c>
      <c r="C862" s="190" t="s">
        <v>323</v>
      </c>
      <c r="D862" s="190" t="s">
        <v>2139</v>
      </c>
      <c r="E862" s="190" t="s">
        <v>132</v>
      </c>
      <c r="F862" s="191">
        <v>34608</v>
      </c>
      <c r="G862" s="190" t="s">
        <v>223</v>
      </c>
      <c r="H862" s="190" t="s">
        <v>620</v>
      </c>
      <c r="I862" s="190" t="s">
        <v>257</v>
      </c>
      <c r="J862" s="190" t="s">
        <v>1215</v>
      </c>
      <c r="K862" s="190">
        <v>2013</v>
      </c>
      <c r="L862" s="190" t="s">
        <v>225</v>
      </c>
    </row>
    <row r="863" spans="1:12" ht="17.25" customHeight="1" x14ac:dyDescent="0.2">
      <c r="A863" s="190">
        <v>811918</v>
      </c>
      <c r="B863" s="190" t="s">
        <v>1992</v>
      </c>
      <c r="C863" s="190" t="s">
        <v>2053</v>
      </c>
      <c r="D863" s="190" t="s">
        <v>1055</v>
      </c>
      <c r="E863" s="190" t="s">
        <v>131</v>
      </c>
      <c r="F863" s="191">
        <v>35996</v>
      </c>
      <c r="G863" s="190" t="s">
        <v>223</v>
      </c>
      <c r="H863" s="190" t="s">
        <v>621</v>
      </c>
      <c r="I863" s="190" t="s">
        <v>257</v>
      </c>
      <c r="J863" s="190" t="s">
        <v>1215</v>
      </c>
      <c r="K863" s="190">
        <v>2016</v>
      </c>
      <c r="L863" s="190" t="s">
        <v>228</v>
      </c>
    </row>
    <row r="864" spans="1:12" ht="17.25" customHeight="1" x14ac:dyDescent="0.2">
      <c r="A864" s="190">
        <v>811919</v>
      </c>
      <c r="B864" s="190" t="s">
        <v>1993</v>
      </c>
      <c r="C864" s="190" t="s">
        <v>1130</v>
      </c>
      <c r="D864" s="190" t="s">
        <v>1120</v>
      </c>
      <c r="E864" s="190" t="s">
        <v>132</v>
      </c>
      <c r="F864" s="191">
        <v>29587</v>
      </c>
      <c r="G864" s="190" t="s">
        <v>623</v>
      </c>
      <c r="H864" s="190" t="s">
        <v>620</v>
      </c>
      <c r="I864" s="190" t="s">
        <v>257</v>
      </c>
      <c r="J864" s="190" t="s">
        <v>1215</v>
      </c>
      <c r="K864" s="190">
        <v>2002</v>
      </c>
      <c r="L864" s="190" t="s">
        <v>231</v>
      </c>
    </row>
    <row r="865" spans="1:12" ht="17.25" customHeight="1" x14ac:dyDescent="0.2">
      <c r="A865" s="190">
        <v>811920</v>
      </c>
      <c r="B865" s="190" t="s">
        <v>1994</v>
      </c>
      <c r="C865" s="190" t="s">
        <v>392</v>
      </c>
      <c r="D865" s="190" t="s">
        <v>324</v>
      </c>
      <c r="E865" s="190" t="s">
        <v>132</v>
      </c>
      <c r="F865" s="191">
        <v>36161</v>
      </c>
      <c r="G865" s="190" t="s">
        <v>223</v>
      </c>
      <c r="H865" s="190" t="s">
        <v>620</v>
      </c>
      <c r="I865" s="190" t="s">
        <v>257</v>
      </c>
      <c r="J865" s="190" t="s">
        <v>641</v>
      </c>
      <c r="K865" s="190">
        <v>2018</v>
      </c>
      <c r="L865" s="190" t="s">
        <v>223</v>
      </c>
    </row>
    <row r="866" spans="1:12" ht="17.25" customHeight="1" x14ac:dyDescent="0.2">
      <c r="A866" s="190">
        <v>811923</v>
      </c>
      <c r="B866" s="190" t="s">
        <v>1995</v>
      </c>
      <c r="C866" s="190" t="s">
        <v>479</v>
      </c>
      <c r="D866" s="190" t="s">
        <v>589</v>
      </c>
      <c r="E866" s="190" t="s">
        <v>131</v>
      </c>
      <c r="F866" s="191">
        <v>35431</v>
      </c>
      <c r="G866" s="190" t="s">
        <v>223</v>
      </c>
      <c r="H866" s="190" t="s">
        <v>620</v>
      </c>
      <c r="I866" s="190" t="s">
        <v>257</v>
      </c>
      <c r="J866" s="190" t="s">
        <v>1215</v>
      </c>
      <c r="K866" s="190">
        <v>2014</v>
      </c>
      <c r="L866" s="190" t="s">
        <v>228</v>
      </c>
    </row>
    <row r="867" spans="1:12" ht="17.25" customHeight="1" x14ac:dyDescent="0.2">
      <c r="A867" s="190">
        <v>811924</v>
      </c>
      <c r="B867" s="190" t="s">
        <v>1996</v>
      </c>
      <c r="C867" s="190" t="s">
        <v>72</v>
      </c>
      <c r="D867" s="190" t="s">
        <v>351</v>
      </c>
      <c r="E867" s="190" t="s">
        <v>131</v>
      </c>
      <c r="F867" s="191">
        <v>33059</v>
      </c>
      <c r="G867" s="190" t="s">
        <v>223</v>
      </c>
      <c r="H867" s="190" t="s">
        <v>620</v>
      </c>
      <c r="I867" s="190" t="s">
        <v>257</v>
      </c>
      <c r="J867" s="190" t="s">
        <v>238</v>
      </c>
      <c r="K867" s="190">
        <v>2008</v>
      </c>
      <c r="L867" s="190" t="s">
        <v>223</v>
      </c>
    </row>
    <row r="868" spans="1:12" ht="17.25" customHeight="1" x14ac:dyDescent="0.2">
      <c r="A868" s="190">
        <v>811966</v>
      </c>
      <c r="B868" s="190" t="s">
        <v>893</v>
      </c>
      <c r="C868" s="190" t="s">
        <v>57</v>
      </c>
      <c r="D868" s="190" t="s">
        <v>1048</v>
      </c>
      <c r="E868" s="190" t="s">
        <v>132</v>
      </c>
      <c r="F868" s="191">
        <v>35065</v>
      </c>
      <c r="G868" s="190" t="s">
        <v>223</v>
      </c>
      <c r="H868" s="190" t="s">
        <v>621</v>
      </c>
      <c r="I868" s="190" t="s">
        <v>257</v>
      </c>
      <c r="J868" s="190" t="s">
        <v>238</v>
      </c>
      <c r="K868" s="190">
        <v>2014</v>
      </c>
      <c r="L868" s="190" t="s">
        <v>223</v>
      </c>
    </row>
    <row r="869" spans="1:12" ht="17.25" customHeight="1" x14ac:dyDescent="0.2">
      <c r="A869" s="190">
        <v>812075</v>
      </c>
      <c r="B869" s="190" t="s">
        <v>896</v>
      </c>
      <c r="C869" s="190" t="s">
        <v>74</v>
      </c>
      <c r="D869" s="190" t="s">
        <v>475</v>
      </c>
      <c r="E869" s="190" t="s">
        <v>132</v>
      </c>
      <c r="F869" s="191">
        <v>35796</v>
      </c>
      <c r="G869" s="190" t="s">
        <v>223</v>
      </c>
      <c r="H869" s="190" t="s">
        <v>620</v>
      </c>
      <c r="I869" s="190" t="s">
        <v>257</v>
      </c>
      <c r="J869" s="190" t="s">
        <v>1215</v>
      </c>
      <c r="K869" s="190">
        <v>2016</v>
      </c>
      <c r="L869" s="190" t="s">
        <v>223</v>
      </c>
    </row>
    <row r="870" spans="1:12" ht="17.25" customHeight="1" x14ac:dyDescent="0.2">
      <c r="A870" s="190">
        <v>812081</v>
      </c>
      <c r="B870" s="190" t="s">
        <v>899</v>
      </c>
      <c r="C870" s="190" t="s">
        <v>363</v>
      </c>
      <c r="D870" s="190" t="s">
        <v>324</v>
      </c>
      <c r="E870" s="190" t="s">
        <v>132</v>
      </c>
      <c r="F870" s="191">
        <v>36516</v>
      </c>
      <c r="G870" s="190" t="s">
        <v>671</v>
      </c>
      <c r="H870" s="190" t="s">
        <v>620</v>
      </c>
      <c r="I870" s="190" t="s">
        <v>257</v>
      </c>
      <c r="J870" s="190" t="s">
        <v>238</v>
      </c>
      <c r="K870" s="190">
        <v>2017</v>
      </c>
      <c r="L870" s="190" t="s">
        <v>228</v>
      </c>
    </row>
    <row r="871" spans="1:12" ht="17.25" customHeight="1" x14ac:dyDescent="0.2">
      <c r="A871" s="190">
        <v>812114</v>
      </c>
      <c r="B871" s="190" t="s">
        <v>904</v>
      </c>
      <c r="C871" s="190" t="s">
        <v>363</v>
      </c>
      <c r="D871" s="190" t="s">
        <v>582</v>
      </c>
      <c r="E871" s="190" t="s">
        <v>132</v>
      </c>
      <c r="F871" s="191">
        <v>32905</v>
      </c>
      <c r="G871" s="190" t="s">
        <v>727</v>
      </c>
      <c r="H871" s="190" t="s">
        <v>620</v>
      </c>
      <c r="I871" s="190" t="s">
        <v>257</v>
      </c>
      <c r="J871" s="190" t="s">
        <v>1215</v>
      </c>
      <c r="K871" s="190">
        <v>2013</v>
      </c>
      <c r="L871" s="190" t="s">
        <v>230</v>
      </c>
    </row>
    <row r="872" spans="1:12" ht="17.25" customHeight="1" x14ac:dyDescent="0.2">
      <c r="A872" s="190">
        <v>812142</v>
      </c>
      <c r="B872" s="190" t="s">
        <v>906</v>
      </c>
      <c r="C872" s="190" t="s">
        <v>1057</v>
      </c>
      <c r="D872" s="190" t="s">
        <v>1058</v>
      </c>
      <c r="E872" s="190" t="s">
        <v>132</v>
      </c>
      <c r="F872" s="191">
        <v>31930</v>
      </c>
      <c r="G872" s="190" t="s">
        <v>1059</v>
      </c>
      <c r="H872" s="190" t="s">
        <v>620</v>
      </c>
      <c r="I872" s="190" t="s">
        <v>257</v>
      </c>
      <c r="J872" s="190" t="s">
        <v>238</v>
      </c>
      <c r="K872" s="190">
        <v>2006</v>
      </c>
      <c r="L872" s="190" t="s">
        <v>228</v>
      </c>
    </row>
    <row r="873" spans="1:12" ht="17.25" customHeight="1" x14ac:dyDescent="0.2">
      <c r="A873" s="190">
        <v>812144</v>
      </c>
      <c r="B873" s="190" t="s">
        <v>907</v>
      </c>
      <c r="C873" s="190" t="s">
        <v>591</v>
      </c>
      <c r="D873" s="190" t="s">
        <v>1060</v>
      </c>
      <c r="E873" s="190" t="s">
        <v>132</v>
      </c>
      <c r="F873" s="191">
        <v>29395</v>
      </c>
      <c r="G873" s="190" t="s">
        <v>646</v>
      </c>
      <c r="H873" s="190" t="s">
        <v>620</v>
      </c>
      <c r="I873" s="190" t="s">
        <v>257</v>
      </c>
      <c r="J873" s="190" t="s">
        <v>1213</v>
      </c>
      <c r="K873" s="190">
        <v>1998</v>
      </c>
      <c r="L873" s="190" t="s">
        <v>233</v>
      </c>
    </row>
    <row r="874" spans="1:12" ht="17.25" customHeight="1" x14ac:dyDescent="0.2">
      <c r="A874" s="190">
        <v>812145</v>
      </c>
      <c r="B874" s="190" t="s">
        <v>908</v>
      </c>
      <c r="C874" s="190" t="s">
        <v>57</v>
      </c>
      <c r="D874" s="190" t="s">
        <v>465</v>
      </c>
      <c r="E874" s="190" t="s">
        <v>131</v>
      </c>
      <c r="F874" s="191">
        <v>30702</v>
      </c>
      <c r="G874" s="190" t="s">
        <v>223</v>
      </c>
      <c r="H874" s="190" t="s">
        <v>620</v>
      </c>
      <c r="I874" s="190" t="s">
        <v>257</v>
      </c>
      <c r="J874" s="190" t="s">
        <v>238</v>
      </c>
      <c r="K874" s="190">
        <v>2003</v>
      </c>
      <c r="L874" s="190" t="s">
        <v>223</v>
      </c>
    </row>
    <row r="875" spans="1:12" ht="17.25" customHeight="1" x14ac:dyDescent="0.2">
      <c r="A875" s="190">
        <v>812186</v>
      </c>
      <c r="B875" s="190" t="s">
        <v>913</v>
      </c>
      <c r="C875" s="190" t="s">
        <v>353</v>
      </c>
      <c r="D875" s="190" t="s">
        <v>793</v>
      </c>
      <c r="E875" s="190" t="s">
        <v>132</v>
      </c>
      <c r="F875" s="191">
        <v>33981</v>
      </c>
      <c r="G875" s="190" t="s">
        <v>1068</v>
      </c>
      <c r="H875" s="190" t="s">
        <v>620</v>
      </c>
      <c r="I875" s="190" t="s">
        <v>257</v>
      </c>
      <c r="J875" s="190" t="s">
        <v>238</v>
      </c>
      <c r="K875" s="190">
        <v>2010</v>
      </c>
      <c r="L875" s="190" t="s">
        <v>228</v>
      </c>
    </row>
    <row r="876" spans="1:12" ht="17.25" customHeight="1" x14ac:dyDescent="0.2">
      <c r="A876" s="190">
        <v>812205</v>
      </c>
      <c r="B876" s="190" t="s">
        <v>914</v>
      </c>
      <c r="C876" s="190" t="s">
        <v>1071</v>
      </c>
      <c r="D876" s="190" t="s">
        <v>152</v>
      </c>
      <c r="E876" s="190" t="s">
        <v>132</v>
      </c>
      <c r="F876" s="191">
        <v>33741</v>
      </c>
      <c r="G876" s="190" t="s">
        <v>623</v>
      </c>
      <c r="H876" s="190" t="s">
        <v>620</v>
      </c>
      <c r="I876" s="190" t="s">
        <v>257</v>
      </c>
      <c r="J876" s="190" t="s">
        <v>238</v>
      </c>
      <c r="K876" s="190">
        <v>2010</v>
      </c>
      <c r="L876" s="190" t="s">
        <v>223</v>
      </c>
    </row>
    <row r="877" spans="1:12" ht="17.25" customHeight="1" x14ac:dyDescent="0.2">
      <c r="A877" s="190">
        <v>812206</v>
      </c>
      <c r="B877" s="190" t="s">
        <v>915</v>
      </c>
      <c r="C877" s="190" t="s">
        <v>63</v>
      </c>
      <c r="D877" s="190" t="s">
        <v>162</v>
      </c>
      <c r="E877" s="190" t="s">
        <v>132</v>
      </c>
      <c r="F877" s="191">
        <v>36175</v>
      </c>
      <c r="G877" s="190" t="s">
        <v>223</v>
      </c>
      <c r="H877" s="190" t="s">
        <v>620</v>
      </c>
      <c r="I877" s="190" t="s">
        <v>257</v>
      </c>
      <c r="J877" s="190" t="s">
        <v>238</v>
      </c>
      <c r="K877" s="190">
        <v>2016</v>
      </c>
      <c r="L877" s="190" t="s">
        <v>223</v>
      </c>
    </row>
    <row r="878" spans="1:12" ht="17.25" customHeight="1" x14ac:dyDescent="0.2">
      <c r="A878" s="190">
        <v>812214</v>
      </c>
      <c r="B878" s="190" t="s">
        <v>917</v>
      </c>
      <c r="C878" s="190" t="s">
        <v>1072</v>
      </c>
      <c r="D878" s="190" t="s">
        <v>413</v>
      </c>
      <c r="E878" s="190" t="s">
        <v>132</v>
      </c>
      <c r="F878" s="191">
        <v>30246</v>
      </c>
      <c r="G878" s="190" t="s">
        <v>1073</v>
      </c>
      <c r="H878" s="190" t="s">
        <v>620</v>
      </c>
      <c r="I878" s="190" t="s">
        <v>257</v>
      </c>
      <c r="J878" s="190" t="s">
        <v>1215</v>
      </c>
      <c r="K878" s="190">
        <v>2000</v>
      </c>
      <c r="L878" s="190" t="s">
        <v>223</v>
      </c>
    </row>
    <row r="879" spans="1:12" ht="17.25" customHeight="1" x14ac:dyDescent="0.2">
      <c r="A879" s="190">
        <v>812222</v>
      </c>
      <c r="B879" s="190" t="s">
        <v>918</v>
      </c>
      <c r="C879" s="190" t="s">
        <v>63</v>
      </c>
      <c r="D879" s="190" t="s">
        <v>300</v>
      </c>
      <c r="E879" s="190" t="s">
        <v>132</v>
      </c>
      <c r="F879" s="191">
        <v>31347</v>
      </c>
      <c r="G879" s="190" t="s">
        <v>223</v>
      </c>
      <c r="H879" s="190" t="s">
        <v>620</v>
      </c>
      <c r="I879" s="190" t="s">
        <v>257</v>
      </c>
      <c r="J879" s="190" t="s">
        <v>1215</v>
      </c>
      <c r="K879" s="190">
        <v>2003</v>
      </c>
      <c r="L879" s="190" t="s">
        <v>223</v>
      </c>
    </row>
    <row r="880" spans="1:12" ht="17.25" customHeight="1" x14ac:dyDescent="0.2">
      <c r="A880" s="190">
        <v>812225</v>
      </c>
      <c r="B880" s="190" t="s">
        <v>919</v>
      </c>
      <c r="C880" s="190" t="s">
        <v>1074</v>
      </c>
      <c r="D880" s="190" t="s">
        <v>439</v>
      </c>
      <c r="E880" s="190" t="s">
        <v>132</v>
      </c>
      <c r="F880" s="191">
        <v>30663</v>
      </c>
      <c r="G880" s="190" t="s">
        <v>816</v>
      </c>
      <c r="H880" s="190" t="s">
        <v>620</v>
      </c>
      <c r="I880" s="190" t="s">
        <v>257</v>
      </c>
      <c r="J880" s="190" t="s">
        <v>238</v>
      </c>
      <c r="K880" s="190">
        <v>2001</v>
      </c>
      <c r="L880" s="190" t="s">
        <v>228</v>
      </c>
    </row>
    <row r="881" spans="1:12" ht="17.25" customHeight="1" x14ac:dyDescent="0.2">
      <c r="A881" s="190">
        <v>812227</v>
      </c>
      <c r="B881" s="190" t="s">
        <v>920</v>
      </c>
      <c r="C881" s="190" t="s">
        <v>396</v>
      </c>
      <c r="D881" s="190" t="s">
        <v>295</v>
      </c>
      <c r="E881" s="190" t="s">
        <v>132</v>
      </c>
      <c r="F881" s="191">
        <v>36526</v>
      </c>
      <c r="G881" s="190" t="s">
        <v>223</v>
      </c>
      <c r="H881" s="190" t="s">
        <v>620</v>
      </c>
      <c r="I881" s="190" t="s">
        <v>257</v>
      </c>
      <c r="J881" s="190" t="s">
        <v>238</v>
      </c>
      <c r="K881" s="190">
        <v>2017</v>
      </c>
      <c r="L881" s="190" t="s">
        <v>223</v>
      </c>
    </row>
    <row r="882" spans="1:12" ht="17.25" customHeight="1" x14ac:dyDescent="0.2">
      <c r="A882" s="190">
        <v>812234</v>
      </c>
      <c r="B882" s="190" t="s">
        <v>921</v>
      </c>
      <c r="C882" s="190" t="s">
        <v>109</v>
      </c>
      <c r="D882" s="190" t="s">
        <v>182</v>
      </c>
      <c r="E882" s="190" t="s">
        <v>131</v>
      </c>
      <c r="F882" s="191">
        <v>35521</v>
      </c>
      <c r="G882" s="190" t="s">
        <v>223</v>
      </c>
      <c r="H882" s="190" t="s">
        <v>620</v>
      </c>
      <c r="I882" s="190" t="s">
        <v>257</v>
      </c>
      <c r="J882" s="190" t="s">
        <v>238</v>
      </c>
      <c r="K882" s="190">
        <v>2015</v>
      </c>
      <c r="L882" s="190" t="s">
        <v>223</v>
      </c>
    </row>
    <row r="883" spans="1:12" ht="17.25" customHeight="1" x14ac:dyDescent="0.2">
      <c r="A883" s="190">
        <v>812253</v>
      </c>
      <c r="B883" s="190" t="s">
        <v>922</v>
      </c>
      <c r="C883" s="190" t="s">
        <v>63</v>
      </c>
      <c r="D883" s="190" t="s">
        <v>1075</v>
      </c>
      <c r="E883" s="190" t="s">
        <v>132</v>
      </c>
      <c r="F883" s="191">
        <v>36526</v>
      </c>
      <c r="G883" s="190" t="s">
        <v>623</v>
      </c>
      <c r="H883" s="190" t="s">
        <v>620</v>
      </c>
      <c r="I883" s="190" t="s">
        <v>257</v>
      </c>
      <c r="J883" s="190" t="s">
        <v>238</v>
      </c>
      <c r="K883" s="190">
        <v>2018</v>
      </c>
      <c r="L883" s="190" t="s">
        <v>223</v>
      </c>
    </row>
    <row r="884" spans="1:12" ht="17.25" customHeight="1" x14ac:dyDescent="0.2">
      <c r="A884" s="190">
        <v>812290</v>
      </c>
      <c r="B884" s="190" t="s">
        <v>925</v>
      </c>
      <c r="C884" s="190" t="s">
        <v>378</v>
      </c>
      <c r="D884" s="190" t="s">
        <v>190</v>
      </c>
      <c r="E884" s="190" t="s">
        <v>131</v>
      </c>
      <c r="F884" s="191">
        <v>34720</v>
      </c>
      <c r="G884" s="190" t="s">
        <v>229</v>
      </c>
      <c r="H884" s="190" t="s">
        <v>620</v>
      </c>
      <c r="I884" s="190" t="s">
        <v>257</v>
      </c>
      <c r="J884" s="190" t="s">
        <v>1214</v>
      </c>
      <c r="K884" s="190">
        <v>2013</v>
      </c>
      <c r="L884" s="190" t="s">
        <v>229</v>
      </c>
    </row>
    <row r="885" spans="1:12" ht="17.25" customHeight="1" x14ac:dyDescent="0.2">
      <c r="A885" s="190">
        <v>812295</v>
      </c>
      <c r="B885" s="190" t="s">
        <v>926</v>
      </c>
      <c r="C885" s="190" t="s">
        <v>317</v>
      </c>
      <c r="D885" s="190" t="s">
        <v>825</v>
      </c>
      <c r="E885" s="190" t="s">
        <v>132</v>
      </c>
      <c r="F885" s="191">
        <v>32169</v>
      </c>
      <c r="G885" s="190" t="s">
        <v>223</v>
      </c>
      <c r="H885" s="190" t="s">
        <v>620</v>
      </c>
      <c r="I885" s="190" t="s">
        <v>257</v>
      </c>
      <c r="J885" s="190" t="s">
        <v>238</v>
      </c>
      <c r="K885" s="190">
        <v>2006</v>
      </c>
      <c r="L885" s="190" t="s">
        <v>223</v>
      </c>
    </row>
    <row r="886" spans="1:12" ht="17.25" customHeight="1" x14ac:dyDescent="0.2">
      <c r="A886" s="190">
        <v>812311</v>
      </c>
      <c r="B886" s="190" t="s">
        <v>927</v>
      </c>
      <c r="C886" s="190" t="s">
        <v>63</v>
      </c>
      <c r="D886" s="190" t="s">
        <v>1081</v>
      </c>
      <c r="E886" s="190" t="s">
        <v>131</v>
      </c>
      <c r="F886" s="191">
        <v>32721</v>
      </c>
      <c r="G886" s="190" t="s">
        <v>674</v>
      </c>
      <c r="H886" s="190" t="s">
        <v>620</v>
      </c>
      <c r="I886" s="190" t="s">
        <v>257</v>
      </c>
      <c r="J886" s="190" t="s">
        <v>1215</v>
      </c>
      <c r="K886" s="190">
        <v>2008</v>
      </c>
      <c r="L886" s="190" t="s">
        <v>234</v>
      </c>
    </row>
    <row r="887" spans="1:12" ht="17.25" customHeight="1" x14ac:dyDescent="0.2">
      <c r="A887" s="190">
        <v>812327</v>
      </c>
      <c r="B887" s="190" t="s">
        <v>928</v>
      </c>
      <c r="C887" s="190" t="s">
        <v>450</v>
      </c>
      <c r="D887" s="190" t="s">
        <v>1082</v>
      </c>
      <c r="E887" s="190" t="s">
        <v>132</v>
      </c>
      <c r="F887" s="191">
        <v>29629</v>
      </c>
      <c r="G887" s="190" t="s">
        <v>647</v>
      </c>
      <c r="H887" s="190" t="s">
        <v>620</v>
      </c>
      <c r="I887" s="190" t="s">
        <v>257</v>
      </c>
      <c r="J887" s="190" t="s">
        <v>238</v>
      </c>
      <c r="K887" s="190">
        <v>1999</v>
      </c>
      <c r="L887" s="190" t="s">
        <v>228</v>
      </c>
    </row>
    <row r="888" spans="1:12" ht="17.25" customHeight="1" x14ac:dyDescent="0.2">
      <c r="A888" s="190">
        <v>812350</v>
      </c>
      <c r="B888" s="190" t="s">
        <v>931</v>
      </c>
      <c r="C888" s="190" t="s">
        <v>329</v>
      </c>
      <c r="D888" s="190" t="s">
        <v>181</v>
      </c>
      <c r="E888" s="190" t="s">
        <v>132</v>
      </c>
      <c r="F888" s="191">
        <v>34074</v>
      </c>
      <c r="G888" s="190" t="s">
        <v>223</v>
      </c>
      <c r="H888" s="190" t="s">
        <v>620</v>
      </c>
      <c r="I888" s="190" t="s">
        <v>257</v>
      </c>
      <c r="J888" s="190" t="s">
        <v>1221</v>
      </c>
      <c r="K888" s="190">
        <v>2017</v>
      </c>
      <c r="L888" s="190" t="s">
        <v>223</v>
      </c>
    </row>
    <row r="889" spans="1:12" ht="17.25" customHeight="1" x14ac:dyDescent="0.2">
      <c r="A889" s="190">
        <v>812368</v>
      </c>
      <c r="B889" s="190" t="s">
        <v>932</v>
      </c>
      <c r="C889" s="190" t="s">
        <v>323</v>
      </c>
      <c r="D889" s="190" t="s">
        <v>1088</v>
      </c>
      <c r="E889" s="190" t="s">
        <v>132</v>
      </c>
      <c r="F889" s="191">
        <v>35087</v>
      </c>
      <c r="G889" s="190" t="s">
        <v>652</v>
      </c>
      <c r="H889" s="190" t="s">
        <v>620</v>
      </c>
      <c r="I889" s="190" t="s">
        <v>257</v>
      </c>
      <c r="J889" s="190" t="s">
        <v>238</v>
      </c>
      <c r="K889" s="190">
        <v>2013</v>
      </c>
      <c r="L889" s="190" t="s">
        <v>233</v>
      </c>
    </row>
    <row r="890" spans="1:12" ht="17.25" customHeight="1" x14ac:dyDescent="0.2">
      <c r="A890" s="190">
        <v>812390</v>
      </c>
      <c r="B890" s="190" t="s">
        <v>935</v>
      </c>
      <c r="C890" s="190" t="s">
        <v>57</v>
      </c>
      <c r="D890" s="190" t="s">
        <v>152</v>
      </c>
      <c r="E890" s="190" t="s">
        <v>131</v>
      </c>
      <c r="F890" s="191">
        <v>34354</v>
      </c>
      <c r="G890" s="190" t="s">
        <v>815</v>
      </c>
      <c r="H890" s="190" t="s">
        <v>620</v>
      </c>
      <c r="I890" s="190" t="s">
        <v>257</v>
      </c>
      <c r="J890" s="190" t="s">
        <v>238</v>
      </c>
      <c r="K890" s="190">
        <v>2011</v>
      </c>
      <c r="L890" s="190" t="s">
        <v>228</v>
      </c>
    </row>
    <row r="891" spans="1:12" ht="17.25" customHeight="1" x14ac:dyDescent="0.2">
      <c r="A891" s="190">
        <v>812392</v>
      </c>
      <c r="B891" s="190" t="s">
        <v>936</v>
      </c>
      <c r="C891" s="190" t="s">
        <v>63</v>
      </c>
      <c r="D891" s="190" t="s">
        <v>433</v>
      </c>
      <c r="E891" s="190" t="s">
        <v>132</v>
      </c>
      <c r="F891" s="191">
        <v>31999</v>
      </c>
      <c r="G891" s="190" t="s">
        <v>223</v>
      </c>
      <c r="H891" s="190" t="s">
        <v>620</v>
      </c>
      <c r="I891" s="190" t="s">
        <v>257</v>
      </c>
      <c r="J891" s="190" t="s">
        <v>238</v>
      </c>
      <c r="K891" s="190">
        <v>2005</v>
      </c>
      <c r="L891" s="190" t="s">
        <v>223</v>
      </c>
    </row>
    <row r="892" spans="1:12" ht="17.25" customHeight="1" x14ac:dyDescent="0.2">
      <c r="A892" s="190">
        <v>812414</v>
      </c>
      <c r="B892" s="190" t="s">
        <v>938</v>
      </c>
      <c r="C892" s="190" t="s">
        <v>477</v>
      </c>
      <c r="D892" s="190" t="s">
        <v>467</v>
      </c>
      <c r="E892" s="190" t="s">
        <v>132</v>
      </c>
      <c r="F892" s="191">
        <v>32887</v>
      </c>
      <c r="G892" s="190" t="s">
        <v>223</v>
      </c>
      <c r="H892" s="190" t="s">
        <v>620</v>
      </c>
      <c r="I892" s="190" t="s">
        <v>257</v>
      </c>
      <c r="J892" s="190" t="s">
        <v>1215</v>
      </c>
      <c r="K892" s="190">
        <v>2007</v>
      </c>
      <c r="L892" s="190" t="s">
        <v>223</v>
      </c>
    </row>
    <row r="893" spans="1:12" ht="17.25" customHeight="1" x14ac:dyDescent="0.2">
      <c r="A893" s="190">
        <v>812425</v>
      </c>
      <c r="B893" s="190" t="s">
        <v>939</v>
      </c>
      <c r="C893" s="190" t="s">
        <v>63</v>
      </c>
      <c r="D893" s="190" t="s">
        <v>483</v>
      </c>
      <c r="E893" s="190" t="s">
        <v>132</v>
      </c>
      <c r="F893" s="191">
        <v>34265</v>
      </c>
      <c r="G893" s="190" t="s">
        <v>744</v>
      </c>
      <c r="H893" s="190" t="s">
        <v>620</v>
      </c>
      <c r="I893" s="190" t="s">
        <v>257</v>
      </c>
      <c r="J893" s="190" t="s">
        <v>238</v>
      </c>
      <c r="K893" s="190">
        <v>2011</v>
      </c>
      <c r="L893" s="190" t="s">
        <v>223</v>
      </c>
    </row>
    <row r="894" spans="1:12" ht="17.25" customHeight="1" x14ac:dyDescent="0.2">
      <c r="A894" s="190">
        <v>812438</v>
      </c>
      <c r="B894" s="190" t="s">
        <v>941</v>
      </c>
      <c r="C894" s="190" t="s">
        <v>1096</v>
      </c>
      <c r="D894" s="190" t="s">
        <v>1097</v>
      </c>
      <c r="E894" s="190" t="s">
        <v>132</v>
      </c>
      <c r="F894" s="191">
        <v>36180</v>
      </c>
      <c r="G894" s="190" t="s">
        <v>229</v>
      </c>
      <c r="H894" s="190" t="s">
        <v>620</v>
      </c>
      <c r="I894" s="190" t="s">
        <v>257</v>
      </c>
      <c r="J894" s="190" t="s">
        <v>1215</v>
      </c>
      <c r="K894" s="190">
        <v>2015</v>
      </c>
      <c r="L894" s="190" t="s">
        <v>223</v>
      </c>
    </row>
    <row r="895" spans="1:12" ht="17.25" customHeight="1" x14ac:dyDescent="0.2">
      <c r="A895" s="190">
        <v>812439</v>
      </c>
      <c r="B895" s="190" t="s">
        <v>942</v>
      </c>
      <c r="C895" s="190" t="s">
        <v>492</v>
      </c>
      <c r="D895" s="190" t="s">
        <v>211</v>
      </c>
      <c r="E895" s="190" t="s">
        <v>132</v>
      </c>
      <c r="F895" s="191">
        <v>35073</v>
      </c>
      <c r="G895" s="190" t="s">
        <v>223</v>
      </c>
      <c r="H895" s="190" t="s">
        <v>620</v>
      </c>
      <c r="I895" s="190" t="s">
        <v>257</v>
      </c>
      <c r="J895" s="190" t="s">
        <v>1215</v>
      </c>
      <c r="K895" s="190">
        <v>2013</v>
      </c>
      <c r="L895" s="190" t="s">
        <v>223</v>
      </c>
    </row>
    <row r="896" spans="1:12" ht="17.25" customHeight="1" x14ac:dyDescent="0.2">
      <c r="A896" s="190">
        <v>812441</v>
      </c>
      <c r="B896" s="190" t="s">
        <v>943</v>
      </c>
      <c r="C896" s="190" t="s">
        <v>80</v>
      </c>
      <c r="D896" s="190" t="s">
        <v>409</v>
      </c>
      <c r="E896" s="190" t="s">
        <v>132</v>
      </c>
      <c r="F896" s="191">
        <v>31811</v>
      </c>
      <c r="G896" s="190" t="s">
        <v>223</v>
      </c>
      <c r="H896" s="190" t="s">
        <v>620</v>
      </c>
      <c r="I896" s="190" t="s">
        <v>257</v>
      </c>
      <c r="J896" s="190" t="s">
        <v>1215</v>
      </c>
      <c r="K896" s="190">
        <v>2005</v>
      </c>
      <c r="L896" s="190" t="s">
        <v>223</v>
      </c>
    </row>
    <row r="897" spans="1:12" ht="17.25" customHeight="1" x14ac:dyDescent="0.2">
      <c r="A897" s="190">
        <v>812470</v>
      </c>
      <c r="B897" s="190" t="s">
        <v>946</v>
      </c>
      <c r="C897" s="190" t="s">
        <v>1098</v>
      </c>
      <c r="D897" s="190" t="s">
        <v>1099</v>
      </c>
      <c r="E897" s="190" t="s">
        <v>132</v>
      </c>
      <c r="F897" s="191">
        <v>32027</v>
      </c>
      <c r="G897" s="190" t="s">
        <v>223</v>
      </c>
      <c r="H897" s="190" t="s">
        <v>620</v>
      </c>
      <c r="I897" s="190" t="s">
        <v>257</v>
      </c>
      <c r="J897" s="190" t="s">
        <v>238</v>
      </c>
      <c r="K897" s="190">
        <v>2005</v>
      </c>
      <c r="L897" s="190" t="s">
        <v>223</v>
      </c>
    </row>
    <row r="898" spans="1:12" ht="17.25" customHeight="1" x14ac:dyDescent="0.2">
      <c r="A898" s="190">
        <v>812520</v>
      </c>
      <c r="B898" s="190" t="s">
        <v>949</v>
      </c>
      <c r="C898" s="190" t="s">
        <v>1103</v>
      </c>
      <c r="D898" s="190" t="s">
        <v>417</v>
      </c>
      <c r="E898" s="190" t="s">
        <v>132</v>
      </c>
      <c r="F898" s="191">
        <v>35451</v>
      </c>
      <c r="G898" s="190" t="s">
        <v>223</v>
      </c>
      <c r="H898" s="190" t="s">
        <v>620</v>
      </c>
      <c r="I898" s="190" t="s">
        <v>257</v>
      </c>
      <c r="J898" s="190" t="s">
        <v>1214</v>
      </c>
      <c r="K898" s="190">
        <v>2014</v>
      </c>
      <c r="L898" s="190" t="s">
        <v>223</v>
      </c>
    </row>
    <row r="899" spans="1:12" ht="17.25" customHeight="1" x14ac:dyDescent="0.2">
      <c r="A899" s="190">
        <v>812533</v>
      </c>
      <c r="B899" s="190" t="s">
        <v>952</v>
      </c>
      <c r="C899" s="190" t="s">
        <v>59</v>
      </c>
      <c r="D899" s="190" t="s">
        <v>306</v>
      </c>
      <c r="E899" s="190" t="s">
        <v>132</v>
      </c>
      <c r="F899" s="191">
        <v>30426</v>
      </c>
      <c r="G899" s="190" t="s">
        <v>223</v>
      </c>
      <c r="H899" s="190" t="s">
        <v>620</v>
      </c>
      <c r="I899" s="190" t="s">
        <v>257</v>
      </c>
      <c r="J899" s="190" t="s">
        <v>1215</v>
      </c>
      <c r="K899" s="190">
        <v>2003</v>
      </c>
      <c r="L899" s="190" t="s">
        <v>223</v>
      </c>
    </row>
    <row r="900" spans="1:12" ht="17.25" customHeight="1" x14ac:dyDescent="0.2">
      <c r="A900" s="190">
        <v>812551</v>
      </c>
      <c r="B900" s="190" t="s">
        <v>953</v>
      </c>
      <c r="C900" s="190" t="s">
        <v>66</v>
      </c>
      <c r="D900" s="190" t="s">
        <v>1105</v>
      </c>
      <c r="E900" s="190" t="s">
        <v>131</v>
      </c>
      <c r="F900" s="191">
        <v>29800</v>
      </c>
      <c r="G900" s="190" t="s">
        <v>1106</v>
      </c>
      <c r="H900" s="190" t="s">
        <v>620</v>
      </c>
      <c r="I900" s="190" t="s">
        <v>257</v>
      </c>
    </row>
    <row r="901" spans="1:12" ht="17.25" customHeight="1" x14ac:dyDescent="0.2">
      <c r="A901" s="190">
        <v>812560</v>
      </c>
      <c r="B901" s="190" t="s">
        <v>954</v>
      </c>
      <c r="C901" s="190" t="s">
        <v>707</v>
      </c>
      <c r="D901" s="190" t="s">
        <v>1107</v>
      </c>
      <c r="E901" s="190" t="s">
        <v>131</v>
      </c>
      <c r="F901" s="191">
        <v>31719</v>
      </c>
      <c r="G901" s="190" t="s">
        <v>1108</v>
      </c>
      <c r="H901" s="190" t="s">
        <v>620</v>
      </c>
      <c r="I901" s="190" t="s">
        <v>257</v>
      </c>
      <c r="J901" s="190" t="s">
        <v>238</v>
      </c>
      <c r="K901" s="190">
        <v>2004</v>
      </c>
      <c r="L901" s="190" t="s">
        <v>229</v>
      </c>
    </row>
    <row r="902" spans="1:12" ht="17.25" customHeight="1" x14ac:dyDescent="0.2">
      <c r="A902" s="190">
        <v>812668</v>
      </c>
      <c r="B902" s="190" t="s">
        <v>961</v>
      </c>
      <c r="C902" s="190" t="s">
        <v>343</v>
      </c>
      <c r="D902" s="190" t="s">
        <v>179</v>
      </c>
      <c r="E902" s="190" t="s">
        <v>131</v>
      </c>
      <c r="F902" s="191">
        <v>35906</v>
      </c>
      <c r="G902" s="190" t="s">
        <v>223</v>
      </c>
      <c r="H902" s="190" t="s">
        <v>621</v>
      </c>
      <c r="I902" s="190" t="s">
        <v>257</v>
      </c>
      <c r="J902" s="190" t="s">
        <v>238</v>
      </c>
      <c r="K902" s="190">
        <v>2016</v>
      </c>
      <c r="L902" s="190" t="s">
        <v>228</v>
      </c>
    </row>
    <row r="903" spans="1:12" ht="17.25" customHeight="1" x14ac:dyDescent="0.2">
      <c r="A903" s="190">
        <v>812669</v>
      </c>
      <c r="B903" s="190" t="s">
        <v>962</v>
      </c>
      <c r="C903" s="190" t="s">
        <v>66</v>
      </c>
      <c r="D903" s="190" t="s">
        <v>1117</v>
      </c>
      <c r="E903" s="190" t="s">
        <v>131</v>
      </c>
      <c r="F903" s="191">
        <v>31905</v>
      </c>
      <c r="G903" s="190" t="s">
        <v>1118</v>
      </c>
      <c r="H903" s="190" t="s">
        <v>620</v>
      </c>
      <c r="I903" s="190" t="s">
        <v>257</v>
      </c>
      <c r="J903" s="190" t="s">
        <v>1215</v>
      </c>
      <c r="K903" s="190">
        <v>2005</v>
      </c>
      <c r="L903" s="190" t="s">
        <v>225</v>
      </c>
    </row>
    <row r="904" spans="1:12" ht="17.25" customHeight="1" x14ac:dyDescent="0.2">
      <c r="A904" s="190">
        <v>812676</v>
      </c>
      <c r="B904" s="190" t="s">
        <v>964</v>
      </c>
      <c r="C904" s="190" t="s">
        <v>1083</v>
      </c>
      <c r="D904" s="190" t="s">
        <v>201</v>
      </c>
      <c r="E904" s="190" t="s">
        <v>132</v>
      </c>
      <c r="F904" s="191">
        <v>31644</v>
      </c>
      <c r="G904" s="190" t="s">
        <v>1119</v>
      </c>
      <c r="H904" s="190" t="s">
        <v>620</v>
      </c>
      <c r="I904" s="190" t="s">
        <v>257</v>
      </c>
      <c r="J904" s="190" t="s">
        <v>1213</v>
      </c>
      <c r="K904" s="190">
        <v>2006</v>
      </c>
      <c r="L904" s="190" t="s">
        <v>230</v>
      </c>
    </row>
    <row r="905" spans="1:12" ht="17.25" customHeight="1" x14ac:dyDescent="0.2">
      <c r="A905" s="190">
        <v>812677</v>
      </c>
      <c r="B905" s="190" t="s">
        <v>965</v>
      </c>
      <c r="C905" s="190" t="s">
        <v>318</v>
      </c>
      <c r="D905" s="190" t="s">
        <v>344</v>
      </c>
      <c r="E905" s="190" t="s">
        <v>132</v>
      </c>
      <c r="F905" s="191">
        <v>32278</v>
      </c>
      <c r="G905" s="190" t="s">
        <v>684</v>
      </c>
      <c r="H905" s="190" t="s">
        <v>621</v>
      </c>
      <c r="I905" s="190" t="s">
        <v>257</v>
      </c>
      <c r="J905" s="190" t="s">
        <v>1213</v>
      </c>
      <c r="K905" s="190">
        <v>2006</v>
      </c>
      <c r="L905" s="190" t="s">
        <v>228</v>
      </c>
    </row>
    <row r="906" spans="1:12" ht="17.25" customHeight="1" x14ac:dyDescent="0.2">
      <c r="A906" s="190">
        <v>812699</v>
      </c>
      <c r="B906" s="190" t="s">
        <v>966</v>
      </c>
      <c r="C906" s="190" t="s">
        <v>61</v>
      </c>
      <c r="D906" s="190" t="s">
        <v>171</v>
      </c>
      <c r="E906" s="190" t="s">
        <v>132</v>
      </c>
      <c r="F906" s="191">
        <v>34867</v>
      </c>
      <c r="G906" s="190" t="s">
        <v>223</v>
      </c>
      <c r="H906" s="190" t="s">
        <v>620</v>
      </c>
      <c r="I906" s="190" t="s">
        <v>257</v>
      </c>
      <c r="J906" s="190" t="s">
        <v>238</v>
      </c>
      <c r="K906" s="190">
        <v>2014</v>
      </c>
      <c r="L906" s="190" t="s">
        <v>223</v>
      </c>
    </row>
    <row r="907" spans="1:12" ht="17.25" customHeight="1" x14ac:dyDescent="0.2">
      <c r="A907" s="190">
        <v>812736</v>
      </c>
      <c r="B907" s="190" t="s">
        <v>969</v>
      </c>
      <c r="C907" s="190" t="s">
        <v>286</v>
      </c>
      <c r="D907" s="190" t="s">
        <v>497</v>
      </c>
      <c r="E907" s="190" t="s">
        <v>132</v>
      </c>
      <c r="F907" s="191">
        <v>33248</v>
      </c>
      <c r="G907" s="190" t="s">
        <v>735</v>
      </c>
      <c r="H907" s="190" t="s">
        <v>620</v>
      </c>
      <c r="I907" s="190" t="s">
        <v>257</v>
      </c>
      <c r="J907" s="190" t="s">
        <v>238</v>
      </c>
      <c r="K907" s="190">
        <v>2009</v>
      </c>
      <c r="L907" s="190" t="s">
        <v>223</v>
      </c>
    </row>
    <row r="908" spans="1:12" ht="17.25" customHeight="1" x14ac:dyDescent="0.2">
      <c r="A908" s="190">
        <v>812798</v>
      </c>
      <c r="B908" s="190" t="s">
        <v>973</v>
      </c>
      <c r="C908" s="190" t="s">
        <v>91</v>
      </c>
      <c r="D908" s="190" t="s">
        <v>119</v>
      </c>
      <c r="E908" s="190" t="s">
        <v>131</v>
      </c>
      <c r="F908" s="191">
        <v>36450</v>
      </c>
      <c r="G908" s="190" t="s">
        <v>223</v>
      </c>
      <c r="H908" s="190" t="s">
        <v>620</v>
      </c>
      <c r="I908" s="190" t="s">
        <v>257</v>
      </c>
      <c r="J908" s="190" t="s">
        <v>1214</v>
      </c>
      <c r="K908" s="190">
        <v>2019</v>
      </c>
      <c r="L908" s="190" t="s">
        <v>223</v>
      </c>
    </row>
    <row r="909" spans="1:12" ht="17.25" customHeight="1" x14ac:dyDescent="0.2">
      <c r="A909" s="190">
        <v>812848</v>
      </c>
      <c r="B909" s="190" t="s">
        <v>975</v>
      </c>
      <c r="C909" s="190" t="s">
        <v>63</v>
      </c>
      <c r="D909" s="190" t="s">
        <v>178</v>
      </c>
      <c r="E909" s="190" t="s">
        <v>132</v>
      </c>
      <c r="F909" s="191">
        <v>31892</v>
      </c>
      <c r="G909" s="190" t="s">
        <v>230</v>
      </c>
      <c r="H909" s="190" t="s">
        <v>620</v>
      </c>
      <c r="I909" s="190" t="s">
        <v>257</v>
      </c>
      <c r="J909" s="190" t="s">
        <v>641</v>
      </c>
      <c r="K909" s="190">
        <v>2005</v>
      </c>
      <c r="L909" s="190" t="s">
        <v>230</v>
      </c>
    </row>
    <row r="910" spans="1:12" ht="17.25" customHeight="1" x14ac:dyDescent="0.2">
      <c r="A910" s="190">
        <v>812879</v>
      </c>
      <c r="B910" s="190" t="s">
        <v>978</v>
      </c>
      <c r="C910" s="190" t="s">
        <v>59</v>
      </c>
      <c r="D910" s="190" t="s">
        <v>1136</v>
      </c>
      <c r="E910" s="190" t="s">
        <v>132</v>
      </c>
      <c r="F910" s="191">
        <v>33239</v>
      </c>
      <c r="G910" s="190" t="s">
        <v>820</v>
      </c>
      <c r="H910" s="190" t="s">
        <v>620</v>
      </c>
      <c r="I910" s="190" t="s">
        <v>257</v>
      </c>
      <c r="J910" s="190" t="s">
        <v>238</v>
      </c>
      <c r="K910" s="190">
        <v>2009</v>
      </c>
      <c r="L910" s="190" t="s">
        <v>223</v>
      </c>
    </row>
    <row r="911" spans="1:12" ht="17.25" customHeight="1" x14ac:dyDescent="0.2">
      <c r="A911" s="190">
        <v>812887</v>
      </c>
      <c r="B911" s="190" t="s">
        <v>980</v>
      </c>
      <c r="C911" s="190" t="s">
        <v>1137</v>
      </c>
      <c r="D911" s="190" t="s">
        <v>426</v>
      </c>
      <c r="E911" s="190" t="s">
        <v>131</v>
      </c>
      <c r="F911" s="191">
        <v>27259</v>
      </c>
      <c r="G911" s="190" t="s">
        <v>1138</v>
      </c>
      <c r="H911" s="190" t="s">
        <v>620</v>
      </c>
      <c r="I911" s="190" t="s">
        <v>257</v>
      </c>
      <c r="J911" s="190" t="s">
        <v>1215</v>
      </c>
      <c r="K911" s="190">
        <v>1992</v>
      </c>
      <c r="L911" s="190" t="s">
        <v>226</v>
      </c>
    </row>
    <row r="912" spans="1:12" ht="17.25" customHeight="1" x14ac:dyDescent="0.2">
      <c r="A912" s="190">
        <v>812898</v>
      </c>
      <c r="B912" s="190" t="s">
        <v>981</v>
      </c>
      <c r="C912" s="190" t="s">
        <v>86</v>
      </c>
      <c r="D912" s="190" t="s">
        <v>183</v>
      </c>
      <c r="E912" s="190" t="s">
        <v>132</v>
      </c>
      <c r="F912" s="191">
        <v>33239</v>
      </c>
      <c r="G912" s="190" t="s">
        <v>802</v>
      </c>
      <c r="H912" s="190" t="s">
        <v>620</v>
      </c>
      <c r="I912" s="190" t="s">
        <v>257</v>
      </c>
      <c r="J912" s="190" t="s">
        <v>1218</v>
      </c>
      <c r="K912" s="190">
        <v>2008</v>
      </c>
      <c r="L912" s="190" t="s">
        <v>228</v>
      </c>
    </row>
    <row r="913" spans="1:12" ht="17.25" customHeight="1" x14ac:dyDescent="0.2">
      <c r="A913" s="190">
        <v>812929</v>
      </c>
      <c r="B913" s="190" t="s">
        <v>984</v>
      </c>
      <c r="C913" s="190" t="s">
        <v>64</v>
      </c>
      <c r="D913" s="190" t="s">
        <v>168</v>
      </c>
      <c r="E913" s="190" t="s">
        <v>131</v>
      </c>
      <c r="F913" s="191">
        <v>31787</v>
      </c>
      <c r="G913" s="190" t="s">
        <v>223</v>
      </c>
      <c r="H913" s="190" t="s">
        <v>620</v>
      </c>
      <c r="I913" s="190" t="s">
        <v>257</v>
      </c>
      <c r="J913" s="190" t="s">
        <v>1213</v>
      </c>
      <c r="K913" s="190">
        <v>2006</v>
      </c>
      <c r="L913" s="190" t="s">
        <v>223</v>
      </c>
    </row>
    <row r="914" spans="1:12" ht="17.25" customHeight="1" x14ac:dyDescent="0.2">
      <c r="A914" s="190">
        <v>812993</v>
      </c>
      <c r="B914" s="190" t="s">
        <v>986</v>
      </c>
      <c r="C914" s="190" t="s">
        <v>1131</v>
      </c>
      <c r="D914" s="190" t="s">
        <v>208</v>
      </c>
      <c r="E914" s="190" t="s">
        <v>131</v>
      </c>
      <c r="F914" s="191">
        <v>36192</v>
      </c>
      <c r="G914" s="190" t="s">
        <v>223</v>
      </c>
      <c r="H914" s="190" t="s">
        <v>620</v>
      </c>
      <c r="I914" s="190" t="s">
        <v>257</v>
      </c>
      <c r="J914" s="190" t="s">
        <v>238</v>
      </c>
      <c r="K914" s="190">
        <v>2017</v>
      </c>
      <c r="L914" s="190" t="s">
        <v>223</v>
      </c>
    </row>
    <row r="915" spans="1:12" ht="17.25" customHeight="1" x14ac:dyDescent="0.2">
      <c r="A915" s="190">
        <v>813074</v>
      </c>
      <c r="B915" s="190" t="s">
        <v>990</v>
      </c>
      <c r="C915" s="190" t="s">
        <v>63</v>
      </c>
      <c r="D915" s="190" t="s">
        <v>415</v>
      </c>
      <c r="E915" s="190" t="s">
        <v>131</v>
      </c>
      <c r="F915" s="191">
        <v>34335</v>
      </c>
      <c r="G915" s="190" t="s">
        <v>1087</v>
      </c>
      <c r="H915" s="190" t="s">
        <v>620</v>
      </c>
      <c r="I915" s="190" t="s">
        <v>257</v>
      </c>
      <c r="J915" s="190" t="s">
        <v>238</v>
      </c>
      <c r="K915" s="190">
        <v>2017</v>
      </c>
      <c r="L915" s="190" t="s">
        <v>223</v>
      </c>
    </row>
    <row r="916" spans="1:12" ht="17.25" customHeight="1" x14ac:dyDescent="0.2">
      <c r="A916" s="190">
        <v>813100</v>
      </c>
      <c r="B916" s="190" t="s">
        <v>991</v>
      </c>
      <c r="C916" s="190" t="s">
        <v>408</v>
      </c>
      <c r="D916" s="190" t="s">
        <v>153</v>
      </c>
      <c r="E916" s="190" t="s">
        <v>132</v>
      </c>
      <c r="F916" s="191">
        <v>35889</v>
      </c>
      <c r="G916" s="190" t="s">
        <v>223</v>
      </c>
      <c r="H916" s="190" t="s">
        <v>620</v>
      </c>
      <c r="I916" s="190" t="s">
        <v>257</v>
      </c>
      <c r="J916" s="190" t="s">
        <v>238</v>
      </c>
      <c r="K916" s="190">
        <v>2017</v>
      </c>
      <c r="L916" s="190" t="s">
        <v>228</v>
      </c>
    </row>
    <row r="917" spans="1:12" ht="17.25" customHeight="1" x14ac:dyDescent="0.2">
      <c r="A917" s="190">
        <v>813113</v>
      </c>
      <c r="B917" s="190" t="s">
        <v>994</v>
      </c>
      <c r="C917" s="190" t="s">
        <v>65</v>
      </c>
      <c r="D917" s="190" t="s">
        <v>506</v>
      </c>
      <c r="E917" s="190" t="s">
        <v>131</v>
      </c>
      <c r="F917" s="191">
        <v>30853</v>
      </c>
      <c r="G917" s="190" t="s">
        <v>730</v>
      </c>
      <c r="H917" s="190" t="s">
        <v>620</v>
      </c>
      <c r="I917" s="190" t="s">
        <v>257</v>
      </c>
      <c r="J917" s="190" t="s">
        <v>238</v>
      </c>
      <c r="K917" s="190">
        <v>2002</v>
      </c>
      <c r="L917" s="190" t="s">
        <v>228</v>
      </c>
    </row>
    <row r="918" spans="1:12" ht="17.25" customHeight="1" x14ac:dyDescent="0.2">
      <c r="A918" s="190">
        <v>813163</v>
      </c>
      <c r="B918" s="190" t="s">
        <v>996</v>
      </c>
      <c r="C918" s="190" t="s">
        <v>1151</v>
      </c>
      <c r="D918" s="190" t="s">
        <v>335</v>
      </c>
      <c r="E918" s="190" t="s">
        <v>131</v>
      </c>
      <c r="F918" s="191">
        <v>31274</v>
      </c>
      <c r="G918" s="190" t="s">
        <v>1152</v>
      </c>
      <c r="H918" s="190" t="s">
        <v>620</v>
      </c>
      <c r="I918" s="190" t="s">
        <v>257</v>
      </c>
      <c r="J918" s="190" t="s">
        <v>1213</v>
      </c>
      <c r="K918" s="190">
        <v>2005</v>
      </c>
      <c r="L918" s="190" t="s">
        <v>224</v>
      </c>
    </row>
    <row r="919" spans="1:12" ht="17.25" customHeight="1" x14ac:dyDescent="0.2">
      <c r="A919" s="190">
        <v>813168</v>
      </c>
      <c r="B919" s="190" t="s">
        <v>997</v>
      </c>
      <c r="C919" s="190" t="s">
        <v>509</v>
      </c>
      <c r="D919" s="190" t="s">
        <v>743</v>
      </c>
      <c r="E919" s="190" t="s">
        <v>131</v>
      </c>
      <c r="F919" s="191">
        <v>35626</v>
      </c>
      <c r="G919" s="190" t="s">
        <v>223</v>
      </c>
      <c r="H919" s="190" t="s">
        <v>620</v>
      </c>
      <c r="I919" s="190" t="s">
        <v>257</v>
      </c>
      <c r="J919" s="190" t="s">
        <v>238</v>
      </c>
      <c r="K919" s="190">
        <v>2016</v>
      </c>
      <c r="L919" s="190" t="s">
        <v>233</v>
      </c>
    </row>
    <row r="920" spans="1:12" ht="17.25" customHeight="1" x14ac:dyDescent="0.2">
      <c r="A920" s="190">
        <v>813210</v>
      </c>
      <c r="B920" s="190" t="s">
        <v>998</v>
      </c>
      <c r="C920" s="190" t="s">
        <v>63</v>
      </c>
      <c r="D920" s="190" t="s">
        <v>1156</v>
      </c>
      <c r="E920" s="190" t="s">
        <v>132</v>
      </c>
      <c r="F920" s="191">
        <v>26536</v>
      </c>
      <c r="G920" s="190" t="s">
        <v>223</v>
      </c>
      <c r="H920" s="190" t="s">
        <v>620</v>
      </c>
      <c r="I920" s="190" t="s">
        <v>257</v>
      </c>
      <c r="J920" s="190" t="s">
        <v>238</v>
      </c>
      <c r="K920" s="190">
        <v>1992</v>
      </c>
      <c r="L920" s="190" t="s">
        <v>223</v>
      </c>
    </row>
    <row r="921" spans="1:12" ht="17.25" customHeight="1" x14ac:dyDescent="0.2">
      <c r="A921" s="190">
        <v>813237</v>
      </c>
      <c r="B921" s="190" t="s">
        <v>1000</v>
      </c>
      <c r="C921" s="190" t="s">
        <v>590</v>
      </c>
      <c r="D921" s="190" t="s">
        <v>179</v>
      </c>
      <c r="E921" s="190" t="s">
        <v>132</v>
      </c>
      <c r="F921" s="191">
        <v>30682</v>
      </c>
      <c r="G921" s="190" t="s">
        <v>223</v>
      </c>
      <c r="H921" s="190" t="s">
        <v>620</v>
      </c>
      <c r="I921" s="190" t="s">
        <v>257</v>
      </c>
      <c r="J921" s="190" t="s">
        <v>1215</v>
      </c>
      <c r="K921" s="190">
        <v>2001</v>
      </c>
      <c r="L921" s="190" t="s">
        <v>223</v>
      </c>
    </row>
    <row r="922" spans="1:12" ht="17.25" customHeight="1" x14ac:dyDescent="0.2">
      <c r="A922" s="190">
        <v>813247</v>
      </c>
      <c r="B922" s="190" t="s">
        <v>1001</v>
      </c>
      <c r="C922" s="190" t="s">
        <v>91</v>
      </c>
      <c r="D922" s="190" t="s">
        <v>1162</v>
      </c>
      <c r="E922" s="190" t="s">
        <v>132</v>
      </c>
      <c r="F922" s="191">
        <v>32339</v>
      </c>
      <c r="G922" s="190" t="s">
        <v>223</v>
      </c>
      <c r="H922" s="190" t="s">
        <v>620</v>
      </c>
      <c r="I922" s="190" t="s">
        <v>257</v>
      </c>
      <c r="J922" s="190" t="s">
        <v>1215</v>
      </c>
      <c r="K922" s="190">
        <v>2006</v>
      </c>
      <c r="L922" s="190" t="s">
        <v>234</v>
      </c>
    </row>
    <row r="923" spans="1:12" ht="17.25" customHeight="1" x14ac:dyDescent="0.2">
      <c r="A923" s="190">
        <v>813257</v>
      </c>
      <c r="B923" s="190" t="s">
        <v>1002</v>
      </c>
      <c r="C923" s="190" t="s">
        <v>61</v>
      </c>
      <c r="D923" s="190" t="s">
        <v>354</v>
      </c>
      <c r="E923" s="190" t="s">
        <v>132</v>
      </c>
      <c r="F923" s="191">
        <v>34029</v>
      </c>
      <c r="G923" s="190" t="s">
        <v>519</v>
      </c>
      <c r="H923" s="190" t="s">
        <v>620</v>
      </c>
      <c r="I923" s="190" t="s">
        <v>257</v>
      </c>
      <c r="J923" s="190" t="s">
        <v>238</v>
      </c>
      <c r="K923" s="190">
        <v>2013</v>
      </c>
      <c r="L923" s="190" t="s">
        <v>225</v>
      </c>
    </row>
    <row r="924" spans="1:12" ht="17.25" customHeight="1" x14ac:dyDescent="0.2">
      <c r="A924" s="190">
        <v>813341</v>
      </c>
      <c r="B924" s="190" t="s">
        <v>1006</v>
      </c>
      <c r="C924" s="190" t="s">
        <v>65</v>
      </c>
      <c r="D924" s="190" t="s">
        <v>522</v>
      </c>
      <c r="E924" s="190" t="s">
        <v>132</v>
      </c>
      <c r="F924" s="191">
        <v>30960</v>
      </c>
      <c r="G924" s="190" t="s">
        <v>1169</v>
      </c>
      <c r="H924" s="190" t="s">
        <v>620</v>
      </c>
      <c r="I924" s="190" t="s">
        <v>257</v>
      </c>
      <c r="J924" s="190" t="s">
        <v>1223</v>
      </c>
      <c r="K924" s="190">
        <v>2002</v>
      </c>
      <c r="L924" s="190" t="s">
        <v>228</v>
      </c>
    </row>
    <row r="925" spans="1:12" ht="17.25" customHeight="1" x14ac:dyDescent="0.2">
      <c r="A925" s="190">
        <v>813361</v>
      </c>
      <c r="B925" s="190" t="s">
        <v>1008</v>
      </c>
      <c r="C925" s="190" t="s">
        <v>398</v>
      </c>
      <c r="D925" s="190" t="s">
        <v>285</v>
      </c>
      <c r="E925" s="190" t="s">
        <v>132</v>
      </c>
      <c r="F925" s="191">
        <v>32819</v>
      </c>
      <c r="G925" s="190" t="s">
        <v>684</v>
      </c>
      <c r="H925" s="190" t="s">
        <v>621</v>
      </c>
      <c r="I925" s="190" t="s">
        <v>257</v>
      </c>
      <c r="J925" s="190" t="s">
        <v>238</v>
      </c>
      <c r="K925" s="190">
        <v>2007</v>
      </c>
      <c r="L925" s="190" t="s">
        <v>223</v>
      </c>
    </row>
    <row r="926" spans="1:12" ht="17.25" customHeight="1" x14ac:dyDescent="0.2">
      <c r="A926" s="190">
        <v>813373</v>
      </c>
      <c r="B926" s="190" t="s">
        <v>1010</v>
      </c>
      <c r="C926" s="190" t="s">
        <v>367</v>
      </c>
      <c r="D926" s="190" t="s">
        <v>158</v>
      </c>
      <c r="E926" s="190" t="s">
        <v>131</v>
      </c>
      <c r="F926" s="191">
        <v>32441</v>
      </c>
      <c r="G926" s="190" t="s">
        <v>223</v>
      </c>
      <c r="H926" s="190" t="s">
        <v>620</v>
      </c>
      <c r="I926" s="190" t="s">
        <v>257</v>
      </c>
    </row>
    <row r="927" spans="1:12" ht="17.25" customHeight="1" x14ac:dyDescent="0.2">
      <c r="A927" s="190">
        <v>813389</v>
      </c>
      <c r="B927" s="190" t="s">
        <v>1011</v>
      </c>
      <c r="C927" s="190" t="s">
        <v>448</v>
      </c>
      <c r="D927" s="190" t="s">
        <v>381</v>
      </c>
      <c r="E927" s="190" t="s">
        <v>131</v>
      </c>
      <c r="F927" s="191">
        <v>36254</v>
      </c>
      <c r="G927" s="190" t="s">
        <v>223</v>
      </c>
      <c r="H927" s="190" t="s">
        <v>621</v>
      </c>
      <c r="I927" s="190" t="s">
        <v>257</v>
      </c>
    </row>
    <row r="928" spans="1:12" ht="17.25" customHeight="1" x14ac:dyDescent="0.2">
      <c r="A928" s="190">
        <v>813395</v>
      </c>
      <c r="B928" s="190" t="s">
        <v>1013</v>
      </c>
      <c r="C928" s="190" t="s">
        <v>59</v>
      </c>
      <c r="D928" s="190" t="s">
        <v>1172</v>
      </c>
      <c r="E928" s="190" t="s">
        <v>132</v>
      </c>
      <c r="F928" s="191">
        <v>30421</v>
      </c>
      <c r="G928" s="190" t="s">
        <v>223</v>
      </c>
      <c r="H928" s="190" t="s">
        <v>620</v>
      </c>
      <c r="I928" s="190" t="s">
        <v>257</v>
      </c>
      <c r="J928" s="190" t="s">
        <v>1213</v>
      </c>
      <c r="K928" s="190">
        <v>2011</v>
      </c>
      <c r="L928" s="190" t="s">
        <v>224</v>
      </c>
    </row>
    <row r="929" spans="1:12" ht="17.25" customHeight="1" x14ac:dyDescent="0.2">
      <c r="A929" s="190">
        <v>813399</v>
      </c>
      <c r="B929" s="190" t="s">
        <v>1014</v>
      </c>
      <c r="C929" s="190" t="s">
        <v>304</v>
      </c>
      <c r="D929" s="190" t="s">
        <v>1173</v>
      </c>
      <c r="E929" s="190" t="s">
        <v>132</v>
      </c>
      <c r="F929" s="191">
        <v>35626</v>
      </c>
      <c r="G929" s="190" t="s">
        <v>223</v>
      </c>
      <c r="H929" s="190" t="s">
        <v>620</v>
      </c>
      <c r="I929" s="190" t="s">
        <v>257</v>
      </c>
      <c r="J929" s="190" t="s">
        <v>238</v>
      </c>
      <c r="K929" s="190">
        <v>2018</v>
      </c>
      <c r="L929" s="190" t="s">
        <v>223</v>
      </c>
    </row>
    <row r="930" spans="1:12" ht="17.25" customHeight="1" x14ac:dyDescent="0.2">
      <c r="A930" s="190">
        <v>813404</v>
      </c>
      <c r="B930" s="190" t="s">
        <v>1015</v>
      </c>
      <c r="C930" s="190" t="s">
        <v>485</v>
      </c>
      <c r="D930" s="190" t="s">
        <v>499</v>
      </c>
      <c r="E930" s="190" t="s">
        <v>131</v>
      </c>
      <c r="F930" s="191">
        <v>35796</v>
      </c>
      <c r="G930" s="190" t="s">
        <v>808</v>
      </c>
      <c r="H930" s="190" t="s">
        <v>620</v>
      </c>
      <c r="I930" s="190" t="s">
        <v>257</v>
      </c>
      <c r="J930" s="190" t="s">
        <v>238</v>
      </c>
      <c r="K930" s="190">
        <v>2015</v>
      </c>
      <c r="L930" s="190" t="s">
        <v>234</v>
      </c>
    </row>
    <row r="931" spans="1:12" ht="17.25" customHeight="1" x14ac:dyDescent="0.2">
      <c r="A931" s="190">
        <v>813410</v>
      </c>
      <c r="B931" s="190" t="s">
        <v>1017</v>
      </c>
      <c r="C931" s="190" t="s">
        <v>78</v>
      </c>
      <c r="D931" s="190" t="s">
        <v>1174</v>
      </c>
      <c r="E931" s="190" t="s">
        <v>132</v>
      </c>
      <c r="F931" s="191">
        <v>31709</v>
      </c>
      <c r="G931" s="190" t="s">
        <v>223</v>
      </c>
      <c r="H931" s="190" t="s">
        <v>620</v>
      </c>
      <c r="I931" s="190" t="s">
        <v>257</v>
      </c>
      <c r="J931" s="190" t="s">
        <v>1215</v>
      </c>
      <c r="K931" s="190">
        <v>2011</v>
      </c>
      <c r="L931" s="190" t="s">
        <v>223</v>
      </c>
    </row>
    <row r="932" spans="1:12" ht="17.25" customHeight="1" x14ac:dyDescent="0.2">
      <c r="A932" s="190">
        <v>813416</v>
      </c>
      <c r="B932" s="190" t="s">
        <v>1019</v>
      </c>
      <c r="C932" s="190" t="s">
        <v>114</v>
      </c>
      <c r="D932" s="190" t="s">
        <v>413</v>
      </c>
      <c r="E932" s="190" t="s">
        <v>131</v>
      </c>
      <c r="F932" s="191">
        <v>35094</v>
      </c>
      <c r="G932" s="190" t="s">
        <v>223</v>
      </c>
      <c r="H932" s="190" t="s">
        <v>620</v>
      </c>
      <c r="I932" s="190" t="s">
        <v>257</v>
      </c>
      <c r="J932" s="190" t="s">
        <v>1215</v>
      </c>
      <c r="K932" s="190">
        <v>2014</v>
      </c>
      <c r="L932" s="190" t="s">
        <v>223</v>
      </c>
    </row>
    <row r="933" spans="1:12" ht="17.25" customHeight="1" x14ac:dyDescent="0.2">
      <c r="A933" s="190">
        <v>813422</v>
      </c>
      <c r="B933" s="190" t="s">
        <v>1020</v>
      </c>
      <c r="C933" s="190" t="s">
        <v>307</v>
      </c>
      <c r="D933" s="190" t="s">
        <v>319</v>
      </c>
      <c r="E933" s="190" t="s">
        <v>132</v>
      </c>
      <c r="F933" s="191">
        <v>36262</v>
      </c>
      <c r="G933" s="190" t="s">
        <v>223</v>
      </c>
      <c r="H933" s="190" t="s">
        <v>620</v>
      </c>
      <c r="I933" s="190" t="s">
        <v>257</v>
      </c>
      <c r="J933" s="190" t="s">
        <v>1215</v>
      </c>
      <c r="K933" s="190">
        <v>2017</v>
      </c>
      <c r="L933" s="190" t="s">
        <v>223</v>
      </c>
    </row>
    <row r="934" spans="1:12" ht="17.25" customHeight="1" x14ac:dyDescent="0.2">
      <c r="A934" s="190">
        <v>813423</v>
      </c>
      <c r="B934" s="190" t="s">
        <v>1021</v>
      </c>
      <c r="C934" s="190" t="s">
        <v>282</v>
      </c>
      <c r="D934" s="190" t="s">
        <v>183</v>
      </c>
      <c r="E934" s="190" t="s">
        <v>131</v>
      </c>
      <c r="F934" s="191">
        <v>36472</v>
      </c>
      <c r="G934" s="190" t="s">
        <v>740</v>
      </c>
      <c r="H934" s="190" t="s">
        <v>620</v>
      </c>
      <c r="I934" s="190" t="s">
        <v>257</v>
      </c>
      <c r="J934" s="190" t="s">
        <v>1215</v>
      </c>
      <c r="K934" s="190">
        <v>2016</v>
      </c>
      <c r="L934" s="190" t="s">
        <v>228</v>
      </c>
    </row>
    <row r="935" spans="1:12" ht="17.25" customHeight="1" x14ac:dyDescent="0.2">
      <c r="A935" s="190">
        <v>813432</v>
      </c>
      <c r="B935" s="190" t="s">
        <v>1026</v>
      </c>
      <c r="C935" s="190" t="s">
        <v>110</v>
      </c>
      <c r="D935" s="190" t="s">
        <v>384</v>
      </c>
      <c r="E935" s="190" t="s">
        <v>131</v>
      </c>
      <c r="F935" s="191">
        <v>35800</v>
      </c>
      <c r="G935" s="190" t="s">
        <v>223</v>
      </c>
      <c r="H935" s="190" t="s">
        <v>620</v>
      </c>
      <c r="I935" s="190" t="s">
        <v>257</v>
      </c>
      <c r="J935" s="190" t="s">
        <v>1214</v>
      </c>
      <c r="K935" s="190">
        <v>2017</v>
      </c>
      <c r="L935" s="190" t="s">
        <v>223</v>
      </c>
    </row>
    <row r="936" spans="1:12" ht="17.25" customHeight="1" x14ac:dyDescent="0.2">
      <c r="A936" s="190">
        <v>813467</v>
      </c>
      <c r="B936" s="190" t="s">
        <v>1027</v>
      </c>
      <c r="C936" s="190" t="s">
        <v>63</v>
      </c>
      <c r="D936" s="190" t="s">
        <v>377</v>
      </c>
      <c r="E936" s="190" t="s">
        <v>131</v>
      </c>
      <c r="F936" s="191">
        <v>35936</v>
      </c>
      <c r="G936" s="190" t="s">
        <v>705</v>
      </c>
      <c r="H936" s="190" t="s">
        <v>620</v>
      </c>
      <c r="I936" s="190" t="s">
        <v>257</v>
      </c>
      <c r="J936" s="190" t="s">
        <v>238</v>
      </c>
      <c r="K936" s="190">
        <v>2016</v>
      </c>
      <c r="L936" s="190" t="s">
        <v>228</v>
      </c>
    </row>
    <row r="937" spans="1:12" ht="17.25" customHeight="1" x14ac:dyDescent="0.2">
      <c r="A937" s="190">
        <v>813927</v>
      </c>
      <c r="B937" s="190" t="s">
        <v>1034</v>
      </c>
      <c r="C937" s="190" t="s">
        <v>66</v>
      </c>
      <c r="D937" s="190" t="s">
        <v>187</v>
      </c>
      <c r="E937" s="190" t="s">
        <v>132</v>
      </c>
      <c r="F937" s="191">
        <v>28491</v>
      </c>
      <c r="G937" s="190" t="s">
        <v>223</v>
      </c>
      <c r="H937" s="190" t="s">
        <v>620</v>
      </c>
      <c r="I937" s="190" t="s">
        <v>257</v>
      </c>
      <c r="J937" s="190" t="s">
        <v>238</v>
      </c>
      <c r="K937" s="190">
        <v>1997</v>
      </c>
      <c r="L937" s="190" t="s">
        <v>223</v>
      </c>
    </row>
    <row r="938" spans="1:12" ht="17.25" customHeight="1" x14ac:dyDescent="0.2">
      <c r="A938" s="190">
        <v>814203</v>
      </c>
      <c r="B938" s="190" t="s">
        <v>1037</v>
      </c>
      <c r="C938" s="190" t="s">
        <v>476</v>
      </c>
      <c r="D938" s="190" t="s">
        <v>194</v>
      </c>
      <c r="E938" s="190" t="s">
        <v>131</v>
      </c>
      <c r="F938" s="191">
        <v>36787</v>
      </c>
      <c r="G938" s="190" t="s">
        <v>1212</v>
      </c>
      <c r="H938" s="190" t="s">
        <v>621</v>
      </c>
      <c r="I938" s="190" t="s">
        <v>257</v>
      </c>
      <c r="J938" s="190" t="s">
        <v>238</v>
      </c>
      <c r="K938" s="190">
        <v>2018</v>
      </c>
      <c r="L938" s="190" t="s">
        <v>228</v>
      </c>
    </row>
    <row r="939" spans="1:12" ht="17.25" customHeight="1" x14ac:dyDescent="0.2">
      <c r="A939" s="190">
        <v>814222</v>
      </c>
      <c r="B939" s="190" t="s">
        <v>1042</v>
      </c>
      <c r="C939" s="190" t="s">
        <v>88</v>
      </c>
      <c r="D939" s="190" t="s">
        <v>447</v>
      </c>
      <c r="E939" s="190" t="s">
        <v>132</v>
      </c>
      <c r="F939" s="191">
        <v>35431</v>
      </c>
      <c r="G939" s="190" t="s">
        <v>802</v>
      </c>
      <c r="H939" s="190" t="s">
        <v>620</v>
      </c>
      <c r="I939" s="190" t="s">
        <v>257</v>
      </c>
    </row>
    <row r="940" spans="1:12" ht="17.25" customHeight="1" x14ac:dyDescent="0.2">
      <c r="A940" s="190">
        <v>813443</v>
      </c>
      <c r="B940" s="190" t="s">
        <v>2310</v>
      </c>
      <c r="C940" s="190" t="s">
        <v>2311</v>
      </c>
      <c r="D940" s="190" t="s">
        <v>347</v>
      </c>
      <c r="E940" s="190" t="s">
        <v>131</v>
      </c>
      <c r="F940" s="191">
        <v>35065</v>
      </c>
      <c r="G940" s="190" t="s">
        <v>223</v>
      </c>
      <c r="H940" s="190" t="s">
        <v>620</v>
      </c>
      <c r="I940" s="190" t="s">
        <v>257</v>
      </c>
      <c r="J940" s="190" t="s">
        <v>238</v>
      </c>
      <c r="K940" s="190">
        <v>2012</v>
      </c>
      <c r="L940" s="190" t="s">
        <v>234</v>
      </c>
    </row>
    <row r="941" spans="1:12" ht="17.25" customHeight="1" x14ac:dyDescent="0.2">
      <c r="A941" s="190">
        <v>809144</v>
      </c>
      <c r="B941" s="190" t="s">
        <v>2312</v>
      </c>
      <c r="C941" s="190" t="s">
        <v>63</v>
      </c>
      <c r="D941" s="190" t="s">
        <v>168</v>
      </c>
      <c r="E941" s="190" t="s">
        <v>132</v>
      </c>
      <c r="F941" s="191">
        <v>36437</v>
      </c>
      <c r="G941" s="190" t="s">
        <v>223</v>
      </c>
      <c r="H941" s="190" t="s">
        <v>620</v>
      </c>
      <c r="I941" s="190" t="s">
        <v>257</v>
      </c>
    </row>
    <row r="942" spans="1:12" ht="17.25" customHeight="1" x14ac:dyDescent="0.2">
      <c r="A942" s="190">
        <v>806835</v>
      </c>
      <c r="B942" s="190" t="s">
        <v>2313</v>
      </c>
      <c r="C942" s="190" t="s">
        <v>63</v>
      </c>
      <c r="D942" s="190" t="s">
        <v>458</v>
      </c>
      <c r="E942" s="190" t="s">
        <v>132</v>
      </c>
      <c r="F942" s="191">
        <v>32462</v>
      </c>
      <c r="G942" s="190" t="s">
        <v>223</v>
      </c>
      <c r="H942" s="190" t="s">
        <v>620</v>
      </c>
      <c r="I942" s="190" t="s">
        <v>255</v>
      </c>
      <c r="J942" s="190" t="s">
        <v>1215</v>
      </c>
      <c r="K942" s="190">
        <v>2007</v>
      </c>
      <c r="L942" s="190" t="s">
        <v>223</v>
      </c>
    </row>
    <row r="943" spans="1:12" ht="17.25" customHeight="1" x14ac:dyDescent="0.2"/>
    <row r="944" spans="1:12" ht="17.25" customHeight="1" x14ac:dyDescent="0.2"/>
    <row r="945" ht="17.25" customHeight="1" x14ac:dyDescent="0.2"/>
    <row r="946" ht="17.25" customHeight="1" x14ac:dyDescent="0.2"/>
    <row r="947" ht="17.25" customHeight="1" x14ac:dyDescent="0.2"/>
    <row r="948" ht="17.25" customHeight="1" x14ac:dyDescent="0.2"/>
    <row r="949" ht="17.25" customHeight="1" x14ac:dyDescent="0.2"/>
    <row r="950" ht="17.25" customHeight="1" x14ac:dyDescent="0.2"/>
    <row r="951" ht="17.25" customHeight="1" x14ac:dyDescent="0.2"/>
    <row r="952" ht="17.25" customHeight="1" x14ac:dyDescent="0.2"/>
    <row r="953" ht="17.25" customHeight="1" x14ac:dyDescent="0.2"/>
    <row r="954" ht="17.25" customHeight="1" x14ac:dyDescent="0.2"/>
    <row r="955" ht="17.25" customHeight="1" x14ac:dyDescent="0.2"/>
    <row r="956" ht="17.25" customHeight="1" x14ac:dyDescent="0.2"/>
    <row r="957" ht="17.25" customHeight="1" x14ac:dyDescent="0.2"/>
    <row r="958" ht="17.25" customHeight="1" x14ac:dyDescent="0.2"/>
    <row r="959" ht="17.25" customHeight="1" x14ac:dyDescent="0.2"/>
    <row r="960" ht="17.25" customHeight="1" x14ac:dyDescent="0.2"/>
    <row r="961" ht="17.25" customHeight="1" x14ac:dyDescent="0.2"/>
    <row r="962" ht="17.25" customHeight="1" x14ac:dyDescent="0.2"/>
    <row r="963" ht="17.25" customHeight="1" x14ac:dyDescent="0.2"/>
    <row r="964" ht="17.25" customHeight="1" x14ac:dyDescent="0.2"/>
    <row r="965" ht="17.25" customHeight="1" x14ac:dyDescent="0.2"/>
    <row r="966" ht="17.25" customHeight="1" x14ac:dyDescent="0.2"/>
    <row r="967" ht="17.25" customHeight="1" x14ac:dyDescent="0.2"/>
    <row r="968" ht="17.25" customHeight="1" x14ac:dyDescent="0.2"/>
    <row r="969" ht="17.25" customHeight="1" x14ac:dyDescent="0.2"/>
    <row r="970" ht="17.25" customHeight="1" x14ac:dyDescent="0.2"/>
    <row r="971" ht="17.25" customHeight="1" x14ac:dyDescent="0.2"/>
    <row r="972" ht="17.25" customHeight="1" x14ac:dyDescent="0.2"/>
    <row r="973" ht="17.25" customHeight="1" x14ac:dyDescent="0.2"/>
    <row r="974" ht="17.25" customHeight="1" x14ac:dyDescent="0.2"/>
    <row r="975" ht="17.25" customHeight="1" x14ac:dyDescent="0.2"/>
    <row r="976" ht="17.25" customHeight="1" x14ac:dyDescent="0.2"/>
    <row r="977" ht="17.25" customHeight="1" x14ac:dyDescent="0.2"/>
    <row r="978" ht="17.25" customHeight="1" x14ac:dyDescent="0.2"/>
    <row r="979" ht="17.25" customHeight="1" x14ac:dyDescent="0.2"/>
    <row r="980" ht="17.25" customHeight="1" x14ac:dyDescent="0.2"/>
    <row r="981" ht="17.25" customHeight="1" x14ac:dyDescent="0.2"/>
    <row r="982" ht="17.25" customHeight="1" x14ac:dyDescent="0.2"/>
    <row r="983" ht="17.25" customHeight="1" x14ac:dyDescent="0.2"/>
    <row r="984" ht="17.25" customHeight="1" x14ac:dyDescent="0.2"/>
    <row r="985" ht="17.25" customHeight="1" x14ac:dyDescent="0.2"/>
    <row r="986" ht="17.25" customHeight="1" x14ac:dyDescent="0.2"/>
    <row r="987" ht="17.25" customHeight="1" x14ac:dyDescent="0.2"/>
    <row r="988" ht="17.25" customHeight="1" x14ac:dyDescent="0.2"/>
    <row r="989" ht="17.25" customHeight="1" x14ac:dyDescent="0.2"/>
    <row r="990" ht="17.25" customHeight="1" x14ac:dyDescent="0.2"/>
    <row r="991" ht="17.25" customHeight="1" x14ac:dyDescent="0.2"/>
    <row r="992" ht="17.25" customHeight="1" x14ac:dyDescent="0.2"/>
    <row r="993" ht="17.25" customHeight="1" x14ac:dyDescent="0.2"/>
    <row r="994" ht="17.25" customHeight="1" x14ac:dyDescent="0.2"/>
    <row r="995" ht="17.25" customHeight="1" x14ac:dyDescent="0.2"/>
    <row r="996" ht="17.25" customHeight="1" x14ac:dyDescent="0.2"/>
    <row r="997" ht="17.25" customHeight="1" x14ac:dyDescent="0.2"/>
    <row r="998" ht="17.25" customHeight="1" x14ac:dyDescent="0.2"/>
    <row r="999" ht="17.25" customHeight="1" x14ac:dyDescent="0.2"/>
    <row r="1000" ht="17.25" customHeight="1" x14ac:dyDescent="0.2"/>
    <row r="1001" ht="17.25" customHeight="1" x14ac:dyDescent="0.2"/>
    <row r="1002" ht="17.25" customHeight="1" x14ac:dyDescent="0.2"/>
    <row r="1003" ht="17.25" customHeight="1" x14ac:dyDescent="0.2"/>
    <row r="1004" ht="17.25" customHeight="1" x14ac:dyDescent="0.2"/>
    <row r="1005" ht="17.25" customHeight="1" x14ac:dyDescent="0.2"/>
    <row r="1006" ht="17.25" customHeight="1" x14ac:dyDescent="0.2"/>
    <row r="1007" ht="17.25" customHeight="1" x14ac:dyDescent="0.2"/>
    <row r="1008" ht="17.25" customHeight="1" x14ac:dyDescent="0.2"/>
    <row r="1009" ht="17.25" customHeight="1" x14ac:dyDescent="0.2"/>
    <row r="1010" ht="17.25" customHeight="1" x14ac:dyDescent="0.2"/>
    <row r="1011" ht="17.25" customHeight="1" x14ac:dyDescent="0.2"/>
    <row r="1012" ht="17.25" customHeight="1" x14ac:dyDescent="0.2"/>
    <row r="1013" ht="17.25" customHeight="1" x14ac:dyDescent="0.2"/>
    <row r="1014" ht="17.25" customHeight="1" x14ac:dyDescent="0.2"/>
    <row r="1015" ht="17.25" customHeight="1" x14ac:dyDescent="0.2"/>
    <row r="1016" ht="17.25" customHeight="1" x14ac:dyDescent="0.2"/>
    <row r="1017" ht="17.25" customHeight="1" x14ac:dyDescent="0.2"/>
    <row r="1018" ht="17.25" customHeight="1" x14ac:dyDescent="0.2"/>
    <row r="1019" ht="17.25" customHeight="1" x14ac:dyDescent="0.2"/>
    <row r="1020" ht="17.25" customHeight="1" x14ac:dyDescent="0.2"/>
    <row r="1021" ht="17.25" customHeight="1" x14ac:dyDescent="0.2"/>
    <row r="1022" ht="17.25" customHeight="1" x14ac:dyDescent="0.2"/>
    <row r="1023" ht="17.25" customHeight="1" x14ac:dyDescent="0.2"/>
    <row r="1024" ht="17.25" customHeight="1" x14ac:dyDescent="0.2"/>
    <row r="1025" ht="17.25" customHeight="1" x14ac:dyDescent="0.2"/>
    <row r="1026" ht="17.25" customHeight="1" x14ac:dyDescent="0.2"/>
    <row r="1027" ht="17.25" customHeight="1" x14ac:dyDescent="0.2"/>
    <row r="1028" ht="17.25" customHeight="1" x14ac:dyDescent="0.2"/>
    <row r="1029" ht="17.25" customHeight="1" x14ac:dyDescent="0.2"/>
    <row r="1030" ht="17.25" customHeight="1" x14ac:dyDescent="0.2"/>
    <row r="1031" ht="17.25" customHeight="1" x14ac:dyDescent="0.2"/>
    <row r="1032" ht="17.25" customHeight="1" x14ac:dyDescent="0.2"/>
    <row r="1033" ht="17.25" customHeight="1" x14ac:dyDescent="0.2"/>
    <row r="1034" ht="17.25" customHeight="1" x14ac:dyDescent="0.2"/>
    <row r="1035" ht="17.25" customHeight="1" x14ac:dyDescent="0.2"/>
    <row r="1036" ht="17.25" customHeight="1" x14ac:dyDescent="0.2"/>
    <row r="1037" ht="17.25" customHeight="1" x14ac:dyDescent="0.2"/>
    <row r="1038" ht="17.25" customHeight="1" x14ac:dyDescent="0.2"/>
    <row r="1039" ht="17.25" customHeight="1" x14ac:dyDescent="0.2"/>
    <row r="1040" ht="17.25" customHeight="1" x14ac:dyDescent="0.2"/>
    <row r="1041" ht="17.25" customHeight="1" x14ac:dyDescent="0.2"/>
    <row r="1042" ht="17.25" customHeight="1" x14ac:dyDescent="0.2"/>
    <row r="1043" ht="17.25" customHeight="1" x14ac:dyDescent="0.2"/>
    <row r="1044" ht="17.25" customHeight="1" x14ac:dyDescent="0.2"/>
    <row r="1045" ht="17.25" customHeight="1" x14ac:dyDescent="0.2"/>
    <row r="1046" ht="17.25" customHeight="1" x14ac:dyDescent="0.2"/>
    <row r="1047" ht="17.25" customHeight="1" x14ac:dyDescent="0.2"/>
    <row r="1048" ht="17.25" customHeight="1" x14ac:dyDescent="0.2"/>
    <row r="1049" ht="17.25" customHeight="1" x14ac:dyDescent="0.2"/>
    <row r="1050" ht="17.25" customHeight="1" x14ac:dyDescent="0.2"/>
    <row r="1051" ht="17.25" customHeight="1" x14ac:dyDescent="0.2"/>
    <row r="1052" ht="17.25" customHeight="1" x14ac:dyDescent="0.2"/>
    <row r="1053" ht="17.25" customHeight="1" x14ac:dyDescent="0.2"/>
    <row r="1054" ht="17.25" customHeight="1" x14ac:dyDescent="0.2"/>
    <row r="1055" ht="17.25" customHeight="1" x14ac:dyDescent="0.2"/>
    <row r="1056" ht="17.25" customHeight="1" x14ac:dyDescent="0.2"/>
    <row r="1057" ht="17.25" customHeight="1" x14ac:dyDescent="0.2"/>
    <row r="1058" ht="17.25" customHeight="1" x14ac:dyDescent="0.2"/>
    <row r="1059" ht="17.25" customHeight="1" x14ac:dyDescent="0.2"/>
    <row r="1060" ht="17.25" customHeight="1" x14ac:dyDescent="0.2"/>
    <row r="1061" ht="17.25" customHeight="1" x14ac:dyDescent="0.2"/>
    <row r="1062" ht="17.25" customHeight="1" x14ac:dyDescent="0.2"/>
    <row r="1063" ht="17.25" customHeight="1" x14ac:dyDescent="0.2"/>
    <row r="1064" ht="17.25" customHeight="1" x14ac:dyDescent="0.2"/>
    <row r="1065" ht="17.25" customHeight="1" x14ac:dyDescent="0.2"/>
    <row r="1066" ht="17.25" customHeight="1" x14ac:dyDescent="0.2"/>
    <row r="1067" ht="17.25" customHeight="1" x14ac:dyDescent="0.2"/>
    <row r="1068" ht="17.25" customHeight="1" x14ac:dyDescent="0.2"/>
    <row r="1069" ht="17.25" customHeight="1" x14ac:dyDescent="0.2"/>
    <row r="1070" ht="17.25" customHeight="1" x14ac:dyDescent="0.2"/>
    <row r="1071" ht="17.25" customHeight="1" x14ac:dyDescent="0.2"/>
    <row r="1072" ht="17.25" customHeight="1" x14ac:dyDescent="0.2"/>
    <row r="1073" ht="17.25" customHeight="1" x14ac:dyDescent="0.2"/>
    <row r="1074" ht="17.25" customHeight="1" x14ac:dyDescent="0.2"/>
    <row r="1075" ht="17.25" customHeight="1" x14ac:dyDescent="0.2"/>
    <row r="1076" ht="17.25" customHeight="1" x14ac:dyDescent="0.2"/>
    <row r="1077" ht="17.25" customHeight="1" x14ac:dyDescent="0.2"/>
    <row r="1078" ht="17.25" customHeight="1" x14ac:dyDescent="0.2"/>
    <row r="1079" ht="17.25" customHeight="1" x14ac:dyDescent="0.2"/>
    <row r="1080" ht="17.25" customHeight="1" x14ac:dyDescent="0.2"/>
    <row r="1081" ht="17.25" customHeight="1" x14ac:dyDescent="0.2"/>
    <row r="1082" ht="17.25" customHeight="1" x14ac:dyDescent="0.2"/>
    <row r="1083" ht="17.25" customHeight="1" x14ac:dyDescent="0.2"/>
    <row r="1084" ht="17.25" customHeight="1" x14ac:dyDescent="0.2"/>
    <row r="1085" ht="17.25" customHeight="1" x14ac:dyDescent="0.2"/>
    <row r="1086" ht="17.25" customHeight="1" x14ac:dyDescent="0.2"/>
    <row r="1087" ht="17.25" customHeight="1" x14ac:dyDescent="0.2"/>
    <row r="1088" ht="17.25" customHeight="1" x14ac:dyDescent="0.2"/>
    <row r="1089" ht="17.25" customHeight="1" x14ac:dyDescent="0.2"/>
    <row r="1090" ht="17.25" customHeight="1" x14ac:dyDescent="0.2"/>
    <row r="1091" ht="17.25" customHeight="1" x14ac:dyDescent="0.2"/>
    <row r="1092" ht="17.25" customHeight="1" x14ac:dyDescent="0.2"/>
    <row r="1093" ht="17.25" customHeight="1" x14ac:dyDescent="0.2"/>
    <row r="1094" ht="17.25" customHeight="1" x14ac:dyDescent="0.2"/>
    <row r="1095" ht="17.25" customHeight="1" x14ac:dyDescent="0.2"/>
    <row r="1096" ht="17.25" customHeight="1" x14ac:dyDescent="0.2"/>
    <row r="1097" ht="17.25" customHeight="1" x14ac:dyDescent="0.2"/>
    <row r="1098" ht="17.25" customHeight="1" x14ac:dyDescent="0.2"/>
    <row r="1099" ht="17.25" customHeight="1" x14ac:dyDescent="0.2"/>
    <row r="1100" ht="17.25" customHeight="1" x14ac:dyDescent="0.2"/>
    <row r="1101" ht="17.25" customHeight="1" x14ac:dyDescent="0.2"/>
    <row r="1102" ht="17.25" customHeight="1" x14ac:dyDescent="0.2"/>
    <row r="1103" ht="17.25" customHeight="1" x14ac:dyDescent="0.2"/>
    <row r="1104" ht="17.25" customHeight="1" x14ac:dyDescent="0.2"/>
    <row r="1105" ht="17.25" customHeight="1" x14ac:dyDescent="0.2"/>
    <row r="1106" ht="17.25" customHeight="1" x14ac:dyDescent="0.2"/>
    <row r="1107" ht="17.25" customHeight="1" x14ac:dyDescent="0.2"/>
    <row r="1108" ht="17.25" customHeight="1" x14ac:dyDescent="0.2"/>
    <row r="1109" ht="17.25" customHeight="1" x14ac:dyDescent="0.2"/>
    <row r="1110" ht="17.25" customHeight="1" x14ac:dyDescent="0.2"/>
    <row r="1111" ht="17.25" customHeight="1" x14ac:dyDescent="0.2"/>
    <row r="1112" ht="17.25" customHeight="1" x14ac:dyDescent="0.2"/>
    <row r="1113" ht="17.25" customHeight="1" x14ac:dyDescent="0.2"/>
    <row r="1114" ht="17.25" customHeight="1" x14ac:dyDescent="0.2"/>
    <row r="1115" ht="17.25" customHeight="1" x14ac:dyDescent="0.2"/>
    <row r="1116" ht="17.25" customHeight="1" x14ac:dyDescent="0.2"/>
    <row r="1117" ht="17.25" customHeight="1" x14ac:dyDescent="0.2"/>
    <row r="1118" ht="17.25" customHeight="1" x14ac:dyDescent="0.2"/>
    <row r="1119" ht="17.25" customHeight="1" x14ac:dyDescent="0.2"/>
    <row r="1120" ht="17.25" customHeight="1" x14ac:dyDescent="0.2"/>
    <row r="1121" ht="17.25" customHeight="1" x14ac:dyDescent="0.2"/>
    <row r="1122" ht="17.25" customHeight="1" x14ac:dyDescent="0.2"/>
    <row r="1123" ht="17.25" customHeight="1" x14ac:dyDescent="0.2"/>
    <row r="1124" ht="17.25" customHeight="1" x14ac:dyDescent="0.2"/>
    <row r="1125" ht="17.25" customHeight="1" x14ac:dyDescent="0.2"/>
    <row r="1126" ht="17.25" customHeight="1" x14ac:dyDescent="0.2"/>
    <row r="1127" ht="17.25" customHeight="1" x14ac:dyDescent="0.2"/>
    <row r="1128" ht="17.25" customHeight="1" x14ac:dyDescent="0.2"/>
    <row r="1129" ht="17.25" customHeight="1" x14ac:dyDescent="0.2"/>
    <row r="1130" ht="17.25" customHeight="1" x14ac:dyDescent="0.2"/>
    <row r="1131" ht="17.25" customHeight="1" x14ac:dyDescent="0.2"/>
    <row r="1132" ht="17.25" customHeight="1" x14ac:dyDescent="0.2"/>
    <row r="1133" ht="17.25" customHeight="1" x14ac:dyDescent="0.2"/>
    <row r="1134" ht="17.25" customHeight="1" x14ac:dyDescent="0.2"/>
    <row r="1135" ht="17.25" customHeight="1" x14ac:dyDescent="0.2"/>
    <row r="1136" ht="17.25" customHeight="1" x14ac:dyDescent="0.2"/>
    <row r="1137" ht="17.25" customHeight="1" x14ac:dyDescent="0.2"/>
    <row r="1138" ht="17.25" customHeight="1" x14ac:dyDescent="0.2"/>
    <row r="1139" ht="17.25" customHeight="1" x14ac:dyDescent="0.2"/>
    <row r="1140" ht="17.25" customHeight="1" x14ac:dyDescent="0.2"/>
    <row r="1141" ht="17.25" customHeight="1" x14ac:dyDescent="0.2"/>
    <row r="1142" ht="17.25" customHeight="1" x14ac:dyDescent="0.2"/>
    <row r="1143" ht="17.25" customHeight="1" x14ac:dyDescent="0.2"/>
    <row r="1144" ht="17.25" customHeight="1" x14ac:dyDescent="0.2"/>
    <row r="1145" ht="17.25" customHeight="1" x14ac:dyDescent="0.2"/>
    <row r="1146" ht="17.25" customHeight="1" x14ac:dyDescent="0.2"/>
    <row r="1147" ht="17.25" customHeight="1" x14ac:dyDescent="0.2"/>
    <row r="1148" ht="17.25" customHeight="1" x14ac:dyDescent="0.2"/>
    <row r="1149" ht="17.25" customHeight="1" x14ac:dyDescent="0.2"/>
    <row r="1150" ht="17.25" customHeight="1" x14ac:dyDescent="0.2"/>
    <row r="1151" ht="17.25" customHeight="1" x14ac:dyDescent="0.2"/>
    <row r="1152" ht="17.25" customHeight="1" x14ac:dyDescent="0.2"/>
    <row r="1153" ht="17.25" customHeight="1" x14ac:dyDescent="0.2"/>
    <row r="1154" ht="17.25" customHeight="1" x14ac:dyDescent="0.2"/>
    <row r="1155" ht="17.25" customHeight="1" x14ac:dyDescent="0.2"/>
    <row r="1156" ht="17.25" customHeight="1" x14ac:dyDescent="0.2"/>
    <row r="1157" ht="17.25" customHeight="1" x14ac:dyDescent="0.2"/>
    <row r="1158" ht="17.25" customHeight="1" x14ac:dyDescent="0.2"/>
    <row r="1159" ht="17.25" customHeight="1" x14ac:dyDescent="0.2"/>
    <row r="1160" ht="17.25" customHeight="1" x14ac:dyDescent="0.2"/>
    <row r="1161" ht="17.25" customHeight="1" x14ac:dyDescent="0.2"/>
    <row r="1162" ht="17.25" customHeight="1" x14ac:dyDescent="0.2"/>
    <row r="1163" ht="17.25" customHeight="1" x14ac:dyDescent="0.2"/>
    <row r="1164" ht="17.25" customHeight="1" x14ac:dyDescent="0.2"/>
    <row r="1165" ht="17.25" customHeight="1" x14ac:dyDescent="0.2"/>
    <row r="1166" ht="17.25" customHeight="1" x14ac:dyDescent="0.2"/>
    <row r="1167" ht="17.25" customHeight="1" x14ac:dyDescent="0.2"/>
    <row r="1168" ht="17.25" customHeight="1" x14ac:dyDescent="0.2"/>
    <row r="1169" ht="17.25" customHeight="1" x14ac:dyDescent="0.2"/>
    <row r="1170" ht="17.25" customHeight="1" x14ac:dyDescent="0.2"/>
    <row r="1171" ht="17.25" customHeight="1" x14ac:dyDescent="0.2"/>
    <row r="1172" ht="17.25" customHeight="1" x14ac:dyDescent="0.2"/>
    <row r="1173" ht="17.25" customHeight="1" x14ac:dyDescent="0.2"/>
    <row r="1174" ht="17.25" customHeight="1" x14ac:dyDescent="0.2"/>
    <row r="1175" ht="17.25" customHeight="1" x14ac:dyDescent="0.2"/>
    <row r="1176" ht="17.25" customHeight="1" x14ac:dyDescent="0.2"/>
    <row r="1177" ht="17.25" customHeight="1" x14ac:dyDescent="0.2"/>
    <row r="1178" ht="17.25" customHeight="1" x14ac:dyDescent="0.2"/>
    <row r="1179" ht="17.25" customHeight="1" x14ac:dyDescent="0.2"/>
    <row r="1180" ht="17.25" customHeight="1" x14ac:dyDescent="0.2"/>
    <row r="1181" ht="17.25" customHeight="1" x14ac:dyDescent="0.2"/>
    <row r="1182" ht="17.25" customHeight="1" x14ac:dyDescent="0.2"/>
    <row r="1183" ht="17.25" customHeight="1" x14ac:dyDescent="0.2"/>
    <row r="1184" ht="17.25" customHeight="1" x14ac:dyDescent="0.2"/>
    <row r="1185" ht="17.25" customHeight="1" x14ac:dyDescent="0.2"/>
    <row r="1186" ht="17.25" customHeight="1" x14ac:dyDescent="0.2"/>
    <row r="1187" ht="17.25" customHeight="1" x14ac:dyDescent="0.2"/>
    <row r="1188" ht="17.25" customHeight="1" x14ac:dyDescent="0.2"/>
    <row r="1189" ht="17.25" customHeight="1" x14ac:dyDescent="0.2"/>
    <row r="1190" ht="17.25" customHeight="1" x14ac:dyDescent="0.2"/>
    <row r="1191" ht="17.25" customHeight="1" x14ac:dyDescent="0.2"/>
    <row r="1192" ht="17.25" customHeight="1" x14ac:dyDescent="0.2"/>
    <row r="1193" ht="17.25" customHeight="1" x14ac:dyDescent="0.2"/>
    <row r="1194" ht="17.25" customHeight="1" x14ac:dyDescent="0.2"/>
    <row r="1195" ht="17.25" customHeight="1" x14ac:dyDescent="0.2"/>
    <row r="1196" ht="17.25" customHeight="1" x14ac:dyDescent="0.2"/>
    <row r="1197" ht="17.25" customHeight="1" x14ac:dyDescent="0.2"/>
    <row r="1198" ht="17.25" customHeight="1" x14ac:dyDescent="0.2"/>
    <row r="1199" ht="17.25" customHeight="1" x14ac:dyDescent="0.2"/>
    <row r="1200" ht="17.25" customHeight="1" x14ac:dyDescent="0.2"/>
    <row r="1201" ht="17.25" customHeight="1" x14ac:dyDescent="0.2"/>
    <row r="1202" ht="17.25" customHeight="1" x14ac:dyDescent="0.2"/>
    <row r="1203" ht="17.25" customHeight="1" x14ac:dyDescent="0.2"/>
    <row r="1204" ht="17.25" customHeight="1" x14ac:dyDescent="0.2"/>
    <row r="1205" ht="17.25" customHeight="1" x14ac:dyDescent="0.2"/>
    <row r="1206" ht="17.25" customHeight="1" x14ac:dyDescent="0.2"/>
    <row r="1207" ht="17.25" customHeight="1" x14ac:dyDescent="0.2"/>
    <row r="1208" ht="17.25" customHeight="1" x14ac:dyDescent="0.2"/>
    <row r="1209" ht="17.25" customHeight="1" x14ac:dyDescent="0.2"/>
    <row r="1210" ht="17.25" customHeight="1" x14ac:dyDescent="0.2"/>
    <row r="1211" ht="17.25" customHeight="1" x14ac:dyDescent="0.2"/>
    <row r="1212" ht="17.25" customHeight="1" x14ac:dyDescent="0.2"/>
    <row r="1213" ht="17.25" customHeight="1" x14ac:dyDescent="0.2"/>
    <row r="1214" ht="17.25" customHeight="1" x14ac:dyDescent="0.2"/>
    <row r="1215" ht="17.25" customHeight="1" x14ac:dyDescent="0.2"/>
    <row r="1216" ht="17.25" customHeight="1" x14ac:dyDescent="0.2"/>
    <row r="1217" ht="17.25" customHeight="1" x14ac:dyDescent="0.2"/>
    <row r="1218" ht="17.25" customHeight="1" x14ac:dyDescent="0.2"/>
    <row r="1219" ht="17.25" customHeight="1" x14ac:dyDescent="0.2"/>
    <row r="1220" ht="17.25" customHeight="1" x14ac:dyDescent="0.2"/>
    <row r="1221" ht="17.25" customHeight="1" x14ac:dyDescent="0.2"/>
    <row r="1222" ht="17.25" customHeight="1" x14ac:dyDescent="0.2"/>
    <row r="1223" ht="17.25" customHeight="1" x14ac:dyDescent="0.2"/>
    <row r="1224" ht="17.25" customHeight="1" x14ac:dyDescent="0.2"/>
    <row r="1225" ht="17.25" customHeight="1" x14ac:dyDescent="0.2"/>
    <row r="1226" ht="17.25" customHeight="1" x14ac:dyDescent="0.2"/>
    <row r="1227" ht="17.25" customHeight="1" x14ac:dyDescent="0.2"/>
    <row r="1228" ht="17.25" customHeight="1" x14ac:dyDescent="0.2"/>
    <row r="1229" ht="17.25" customHeight="1" x14ac:dyDescent="0.2"/>
    <row r="1230" ht="17.25" customHeight="1" x14ac:dyDescent="0.2"/>
    <row r="1231" ht="17.25" customHeight="1" x14ac:dyDescent="0.2"/>
    <row r="1232" ht="17.25" customHeight="1" x14ac:dyDescent="0.2"/>
    <row r="1233" ht="17.25" customHeight="1" x14ac:dyDescent="0.2"/>
    <row r="1234" ht="17.25" customHeight="1" x14ac:dyDescent="0.2"/>
    <row r="1235" ht="17.25" customHeight="1" x14ac:dyDescent="0.2"/>
    <row r="1236" ht="17.25" customHeight="1" x14ac:dyDescent="0.2"/>
    <row r="1237" ht="17.25" customHeight="1" x14ac:dyDescent="0.2"/>
    <row r="1238" ht="17.25" customHeight="1" x14ac:dyDescent="0.2"/>
    <row r="1239" ht="17.25" customHeight="1" x14ac:dyDescent="0.2"/>
    <row r="1240" ht="17.25" customHeight="1" x14ac:dyDescent="0.2"/>
    <row r="1241" ht="17.25" customHeight="1" x14ac:dyDescent="0.2"/>
    <row r="1242" ht="17.25" customHeight="1" x14ac:dyDescent="0.2"/>
    <row r="1243" ht="17.25" customHeight="1" x14ac:dyDescent="0.2"/>
    <row r="1244" ht="17.25" customHeight="1" x14ac:dyDescent="0.2"/>
    <row r="1245" ht="17.25" customHeight="1" x14ac:dyDescent="0.2"/>
    <row r="1246" ht="17.25" customHeight="1" x14ac:dyDescent="0.2"/>
    <row r="1247" ht="17.25" customHeight="1" x14ac:dyDescent="0.2"/>
    <row r="1248" ht="17.25" customHeight="1" x14ac:dyDescent="0.2"/>
    <row r="1249" ht="17.25" customHeight="1" x14ac:dyDescent="0.2"/>
    <row r="1250" ht="17.25" customHeight="1" x14ac:dyDescent="0.2"/>
    <row r="1251" ht="17.25" customHeight="1" x14ac:dyDescent="0.2"/>
    <row r="1252" ht="17.25" customHeight="1" x14ac:dyDescent="0.2"/>
    <row r="1253" ht="17.25" customHeight="1" x14ac:dyDescent="0.2"/>
    <row r="1254" ht="17.25" customHeight="1" x14ac:dyDescent="0.2"/>
    <row r="1255" ht="17.25" customHeight="1" x14ac:dyDescent="0.2"/>
    <row r="1256" ht="17.25" customHeight="1" x14ac:dyDescent="0.2"/>
    <row r="1257" ht="17.25" customHeight="1" x14ac:dyDescent="0.2"/>
    <row r="1258" ht="17.25" customHeight="1" x14ac:dyDescent="0.2"/>
    <row r="1259" ht="17.25" customHeight="1" x14ac:dyDescent="0.2"/>
    <row r="1260" ht="17.25" customHeight="1" x14ac:dyDescent="0.2"/>
    <row r="1261" ht="17.25" customHeight="1" x14ac:dyDescent="0.2"/>
    <row r="1262" ht="17.25" customHeight="1" x14ac:dyDescent="0.2"/>
    <row r="1263" ht="17.25" customHeight="1" x14ac:dyDescent="0.2"/>
    <row r="1264" ht="17.25" customHeight="1" x14ac:dyDescent="0.2"/>
    <row r="1265" ht="17.25" customHeight="1" x14ac:dyDescent="0.2"/>
    <row r="1266" ht="17.25" customHeight="1" x14ac:dyDescent="0.2"/>
    <row r="1267" ht="17.25" customHeight="1" x14ac:dyDescent="0.2"/>
    <row r="1268" ht="17.25" customHeight="1" x14ac:dyDescent="0.2"/>
    <row r="1269" ht="17.25" customHeight="1" x14ac:dyDescent="0.2"/>
    <row r="1270" ht="17.25" customHeight="1" x14ac:dyDescent="0.2"/>
    <row r="1271" ht="17.25" customHeight="1" x14ac:dyDescent="0.2"/>
    <row r="1272" ht="17.25" customHeight="1" x14ac:dyDescent="0.2"/>
    <row r="1273" ht="17.25" customHeight="1" x14ac:dyDescent="0.2"/>
    <row r="1274" ht="17.25" customHeight="1" x14ac:dyDescent="0.2"/>
    <row r="1275" ht="17.25" customHeight="1" x14ac:dyDescent="0.2"/>
    <row r="1276" ht="17.25" customHeight="1" x14ac:dyDescent="0.2"/>
    <row r="1277" ht="17.25" customHeight="1" x14ac:dyDescent="0.2"/>
    <row r="1278" ht="17.25" customHeight="1" x14ac:dyDescent="0.2"/>
    <row r="1279" ht="17.25" customHeight="1" x14ac:dyDescent="0.2"/>
    <row r="1280" ht="17.25" customHeight="1" x14ac:dyDescent="0.2"/>
    <row r="1281" ht="17.25" customHeight="1" x14ac:dyDescent="0.2"/>
    <row r="1282" ht="17.25" customHeight="1" x14ac:dyDescent="0.2"/>
    <row r="1283" ht="17.25" customHeight="1" x14ac:dyDescent="0.2"/>
    <row r="1284" ht="17.25" customHeight="1" x14ac:dyDescent="0.2"/>
    <row r="1285" ht="17.25" customHeight="1" x14ac:dyDescent="0.2"/>
    <row r="1286" ht="17.25" customHeight="1" x14ac:dyDescent="0.2"/>
    <row r="1287" ht="17.25" customHeight="1" x14ac:dyDescent="0.2"/>
    <row r="1288" ht="17.25" customHeight="1" x14ac:dyDescent="0.2"/>
    <row r="1289" ht="17.25" customHeight="1" x14ac:dyDescent="0.2"/>
    <row r="1290" ht="17.25" customHeight="1" x14ac:dyDescent="0.2"/>
    <row r="1291" ht="17.25" customHeight="1" x14ac:dyDescent="0.2"/>
    <row r="1292" ht="17.25" customHeight="1" x14ac:dyDescent="0.2"/>
    <row r="1293" ht="17.25" customHeight="1" x14ac:dyDescent="0.2"/>
    <row r="1294" ht="17.25" customHeight="1" x14ac:dyDescent="0.2"/>
    <row r="1295" ht="17.25" customHeight="1" x14ac:dyDescent="0.2"/>
    <row r="1296" ht="17.25" customHeight="1" x14ac:dyDescent="0.2"/>
    <row r="1297" ht="17.25" customHeight="1" x14ac:dyDescent="0.2"/>
    <row r="1298" ht="17.25" customHeight="1" x14ac:dyDescent="0.2"/>
    <row r="1299" ht="17.25" customHeight="1" x14ac:dyDescent="0.2"/>
    <row r="1300" ht="17.25" customHeight="1" x14ac:dyDescent="0.2"/>
    <row r="1301" ht="17.25" customHeight="1" x14ac:dyDescent="0.2"/>
    <row r="1302" ht="17.25" customHeight="1" x14ac:dyDescent="0.2"/>
    <row r="1303" ht="17.25" customHeight="1" x14ac:dyDescent="0.2"/>
    <row r="1304" ht="17.25" customHeight="1" x14ac:dyDescent="0.2"/>
    <row r="1305" ht="17.25" customHeight="1" x14ac:dyDescent="0.2"/>
    <row r="1306" ht="17.25" customHeight="1" x14ac:dyDescent="0.2"/>
    <row r="1307" ht="17.25" customHeight="1" x14ac:dyDescent="0.2"/>
    <row r="1308" ht="17.25" customHeight="1" x14ac:dyDescent="0.2"/>
    <row r="1309" ht="17.25" customHeight="1" x14ac:dyDescent="0.2"/>
    <row r="1310" ht="17.25" customHeight="1" x14ac:dyDescent="0.2"/>
    <row r="1311" ht="17.25" customHeight="1" x14ac:dyDescent="0.2"/>
    <row r="1312" ht="17.25" customHeight="1" x14ac:dyDescent="0.2"/>
    <row r="1313" ht="17.25" customHeight="1" x14ac:dyDescent="0.2"/>
    <row r="1314" ht="17.25" customHeight="1" x14ac:dyDescent="0.2"/>
    <row r="1315" ht="17.25" customHeight="1" x14ac:dyDescent="0.2"/>
    <row r="1316" ht="17.25" customHeight="1" x14ac:dyDescent="0.2"/>
    <row r="1317" ht="17.25" customHeight="1" x14ac:dyDescent="0.2"/>
    <row r="1318" ht="17.25" customHeight="1" x14ac:dyDescent="0.2"/>
    <row r="1319" ht="17.25" customHeight="1" x14ac:dyDescent="0.2"/>
    <row r="1320" ht="17.25" customHeight="1" x14ac:dyDescent="0.2"/>
    <row r="1321" ht="17.25" customHeight="1" x14ac:dyDescent="0.2"/>
    <row r="1322" ht="17.25" customHeight="1" x14ac:dyDescent="0.2"/>
    <row r="1323" ht="17.25" customHeight="1" x14ac:dyDescent="0.2"/>
    <row r="1324" ht="17.25" customHeight="1" x14ac:dyDescent="0.2"/>
    <row r="1325" ht="17.25" customHeight="1" x14ac:dyDescent="0.2"/>
    <row r="1326" ht="17.25" customHeight="1" x14ac:dyDescent="0.2"/>
    <row r="1327" ht="17.25" customHeight="1" x14ac:dyDescent="0.2"/>
    <row r="1328" ht="17.25" customHeight="1" x14ac:dyDescent="0.2"/>
    <row r="1329" ht="17.25" customHeight="1" x14ac:dyDescent="0.2"/>
    <row r="1330" ht="17.25" customHeight="1" x14ac:dyDescent="0.2"/>
    <row r="1331" ht="17.25" customHeight="1" x14ac:dyDescent="0.2"/>
    <row r="1332" ht="17.25" customHeight="1" x14ac:dyDescent="0.2"/>
    <row r="1333" ht="17.25" customHeight="1" x14ac:dyDescent="0.2"/>
    <row r="1334" ht="17.25" customHeight="1" x14ac:dyDescent="0.2"/>
    <row r="1335" ht="17.25" customHeight="1" x14ac:dyDescent="0.2"/>
    <row r="1336" ht="17.25" customHeight="1" x14ac:dyDescent="0.2"/>
    <row r="1337" ht="17.25" customHeight="1" x14ac:dyDescent="0.2"/>
    <row r="1338" ht="17.25" customHeight="1" x14ac:dyDescent="0.2"/>
    <row r="1339" ht="17.25" customHeight="1" x14ac:dyDescent="0.2"/>
    <row r="1340" ht="17.25" customHeight="1" x14ac:dyDescent="0.2"/>
    <row r="1341" ht="17.25" customHeight="1" x14ac:dyDescent="0.2"/>
    <row r="1342" ht="17.25" customHeight="1" x14ac:dyDescent="0.2"/>
    <row r="1343" ht="17.25" customHeight="1" x14ac:dyDescent="0.2"/>
    <row r="1344" ht="17.25" customHeight="1" x14ac:dyDescent="0.2"/>
    <row r="1345" ht="17.25" customHeight="1" x14ac:dyDescent="0.2"/>
    <row r="1346" ht="17.25" customHeight="1" x14ac:dyDescent="0.2"/>
    <row r="1347" ht="17.25" customHeight="1" x14ac:dyDescent="0.2"/>
    <row r="1348" ht="17.25" customHeight="1" x14ac:dyDescent="0.2"/>
    <row r="1349" ht="17.25" customHeight="1" x14ac:dyDescent="0.2"/>
    <row r="1350" ht="17.25" customHeight="1" x14ac:dyDescent="0.2"/>
    <row r="1351" ht="17.25" customHeight="1" x14ac:dyDescent="0.2"/>
    <row r="1352" ht="17.25" customHeight="1" x14ac:dyDescent="0.2"/>
    <row r="1353" ht="17.25" customHeight="1" x14ac:dyDescent="0.2"/>
    <row r="1354" ht="17.25" customHeight="1" x14ac:dyDescent="0.2"/>
    <row r="1355" ht="17.25" customHeight="1" x14ac:dyDescent="0.2"/>
    <row r="1356" ht="17.25" customHeight="1" x14ac:dyDescent="0.2"/>
    <row r="1357" ht="17.25" customHeight="1" x14ac:dyDescent="0.2"/>
    <row r="1358" ht="17.25" customHeight="1" x14ac:dyDescent="0.2"/>
    <row r="1359" ht="17.25" customHeight="1" x14ac:dyDescent="0.2"/>
    <row r="1360" ht="17.25" customHeight="1" x14ac:dyDescent="0.2"/>
    <row r="1361" ht="17.25" customHeight="1" x14ac:dyDescent="0.2"/>
    <row r="1362" ht="17.25" customHeight="1" x14ac:dyDescent="0.2"/>
    <row r="1363" ht="17.25" customHeight="1" x14ac:dyDescent="0.2"/>
    <row r="1364" ht="17.25" customHeight="1" x14ac:dyDescent="0.2"/>
    <row r="1365" ht="17.25" customHeight="1" x14ac:dyDescent="0.2"/>
    <row r="1366" ht="17.25" customHeight="1" x14ac:dyDescent="0.2"/>
    <row r="1367" ht="17.25" customHeight="1" x14ac:dyDescent="0.2"/>
    <row r="1368" ht="17.25" customHeight="1" x14ac:dyDescent="0.2"/>
    <row r="1369" ht="17.25" customHeight="1" x14ac:dyDescent="0.2"/>
    <row r="1370" ht="17.25" customHeight="1" x14ac:dyDescent="0.2"/>
    <row r="1371" ht="17.25" customHeight="1" x14ac:dyDescent="0.2"/>
    <row r="1372" ht="17.25" customHeight="1" x14ac:dyDescent="0.2"/>
    <row r="1373" ht="17.25" customHeight="1" x14ac:dyDescent="0.2"/>
    <row r="1374" ht="17.25" customHeight="1" x14ac:dyDescent="0.2"/>
    <row r="1375" ht="17.25" customHeight="1" x14ac:dyDescent="0.2"/>
    <row r="1376" ht="17.25" customHeight="1" x14ac:dyDescent="0.2"/>
    <row r="1377" ht="17.25" customHeight="1" x14ac:dyDescent="0.2"/>
    <row r="1378" ht="17.25" customHeight="1" x14ac:dyDescent="0.2"/>
    <row r="1379" ht="17.25" customHeight="1" x14ac:dyDescent="0.2"/>
    <row r="1380" ht="17.25" customHeight="1" x14ac:dyDescent="0.2"/>
    <row r="1381" ht="17.25" customHeight="1" x14ac:dyDescent="0.2"/>
    <row r="1382" ht="17.25" customHeight="1" x14ac:dyDescent="0.2"/>
    <row r="1383" ht="17.25" customHeight="1" x14ac:dyDescent="0.2"/>
    <row r="1384" ht="17.25" customHeight="1" x14ac:dyDescent="0.2"/>
    <row r="1385" ht="17.25" customHeight="1" x14ac:dyDescent="0.2"/>
    <row r="1386" ht="17.25" customHeight="1" x14ac:dyDescent="0.2"/>
    <row r="1387" ht="17.25" customHeight="1" x14ac:dyDescent="0.2"/>
    <row r="1388" ht="17.25" customHeight="1" x14ac:dyDescent="0.2"/>
    <row r="1389" ht="17.25" customHeight="1" x14ac:dyDescent="0.2"/>
    <row r="1390" ht="17.25" customHeight="1" x14ac:dyDescent="0.2"/>
    <row r="1391" ht="17.25" customHeight="1" x14ac:dyDescent="0.2"/>
    <row r="1392" ht="17.25" customHeight="1" x14ac:dyDescent="0.2"/>
    <row r="1393" ht="17.25" customHeight="1" x14ac:dyDescent="0.2"/>
    <row r="1394" ht="17.25" customHeight="1" x14ac:dyDescent="0.2"/>
    <row r="1395" ht="17.25" customHeight="1" x14ac:dyDescent="0.2"/>
    <row r="1396" ht="17.25" customHeight="1" x14ac:dyDescent="0.2"/>
    <row r="1397" ht="17.25" customHeight="1" x14ac:dyDescent="0.2"/>
    <row r="1398" ht="17.25" customHeight="1" x14ac:dyDescent="0.2"/>
    <row r="1399" ht="17.25" customHeight="1" x14ac:dyDescent="0.2"/>
    <row r="1400" ht="17.25" customHeight="1" x14ac:dyDescent="0.2"/>
    <row r="1401" ht="17.25" customHeight="1" x14ac:dyDescent="0.2"/>
    <row r="1402" ht="17.25" customHeight="1" x14ac:dyDescent="0.2"/>
    <row r="1403" ht="17.25" customHeight="1" x14ac:dyDescent="0.2"/>
    <row r="1404" ht="17.25" customHeight="1" x14ac:dyDescent="0.2"/>
    <row r="1405" ht="17.25" customHeight="1" x14ac:dyDescent="0.2"/>
    <row r="1406" ht="17.25" customHeight="1" x14ac:dyDescent="0.2"/>
    <row r="1407" ht="17.25" customHeight="1" x14ac:dyDescent="0.2"/>
    <row r="1408" ht="17.25" customHeight="1" x14ac:dyDescent="0.2"/>
    <row r="1409" ht="17.25" customHeight="1" x14ac:dyDescent="0.2"/>
    <row r="1410" ht="17.25" customHeight="1" x14ac:dyDescent="0.2"/>
    <row r="1411" ht="17.25" customHeight="1" x14ac:dyDescent="0.2"/>
    <row r="1412" ht="17.25" customHeight="1" x14ac:dyDescent="0.2"/>
    <row r="1413" ht="17.25" customHeight="1" x14ac:dyDescent="0.2"/>
    <row r="1414" ht="17.25" customHeight="1" x14ac:dyDescent="0.2"/>
    <row r="1415" ht="17.25" customHeight="1" x14ac:dyDescent="0.2"/>
    <row r="1416" ht="17.25" customHeight="1" x14ac:dyDescent="0.2"/>
    <row r="1417" ht="17.25" customHeight="1" x14ac:dyDescent="0.2"/>
    <row r="1418" ht="17.25" customHeight="1" x14ac:dyDescent="0.2"/>
    <row r="1419" ht="17.25" customHeight="1" x14ac:dyDescent="0.2"/>
    <row r="1420" ht="17.25" customHeight="1" x14ac:dyDescent="0.2"/>
    <row r="1421" ht="17.25" customHeight="1" x14ac:dyDescent="0.2"/>
    <row r="1422" ht="17.25" customHeight="1" x14ac:dyDescent="0.2"/>
    <row r="1423" ht="17.25" customHeight="1" x14ac:dyDescent="0.2"/>
    <row r="1424" ht="17.25" customHeight="1" x14ac:dyDescent="0.2"/>
    <row r="1425" ht="17.25" customHeight="1" x14ac:dyDescent="0.2"/>
    <row r="1426" ht="17.25" customHeight="1" x14ac:dyDescent="0.2"/>
    <row r="1427" ht="17.25" customHeight="1" x14ac:dyDescent="0.2"/>
    <row r="1428" ht="17.25" customHeight="1" x14ac:dyDescent="0.2"/>
    <row r="1429" ht="17.25" customHeight="1" x14ac:dyDescent="0.2"/>
    <row r="1430" ht="17.25" customHeight="1" x14ac:dyDescent="0.2"/>
    <row r="1431" ht="17.25" customHeight="1" x14ac:dyDescent="0.2"/>
    <row r="1432" ht="17.25" customHeight="1" x14ac:dyDescent="0.2"/>
    <row r="1433" ht="17.25" customHeight="1" x14ac:dyDescent="0.2"/>
    <row r="1434" ht="17.25" customHeight="1" x14ac:dyDescent="0.2"/>
    <row r="1435" ht="17.25" customHeight="1" x14ac:dyDescent="0.2"/>
    <row r="1436" ht="17.25" customHeight="1" x14ac:dyDescent="0.2"/>
    <row r="1437" ht="17.25" customHeight="1" x14ac:dyDescent="0.2"/>
    <row r="1438" ht="17.25" customHeight="1" x14ac:dyDescent="0.2"/>
    <row r="1439" ht="17.25" customHeight="1" x14ac:dyDescent="0.2"/>
    <row r="1440" ht="17.25" customHeight="1" x14ac:dyDescent="0.2"/>
    <row r="1441" ht="17.25" customHeight="1" x14ac:dyDescent="0.2"/>
    <row r="1442" ht="17.25" customHeight="1" x14ac:dyDescent="0.2"/>
    <row r="1443" ht="17.25" customHeight="1" x14ac:dyDescent="0.2"/>
    <row r="1444" ht="17.25" customHeight="1" x14ac:dyDescent="0.2"/>
    <row r="1445" ht="17.25" customHeight="1" x14ac:dyDescent="0.2"/>
    <row r="1446" ht="17.25" customHeight="1" x14ac:dyDescent="0.2"/>
    <row r="1447" ht="17.25" customHeight="1" x14ac:dyDescent="0.2"/>
    <row r="1448" ht="17.25" customHeight="1" x14ac:dyDescent="0.2"/>
    <row r="1449" ht="17.25" customHeight="1" x14ac:dyDescent="0.2"/>
    <row r="1450" ht="17.25" customHeight="1" x14ac:dyDescent="0.2"/>
    <row r="1451" ht="17.25" customHeight="1" x14ac:dyDescent="0.2"/>
    <row r="1452" ht="17.25" customHeight="1" x14ac:dyDescent="0.2"/>
    <row r="1453" ht="17.25" customHeight="1" x14ac:dyDescent="0.2"/>
    <row r="1454" ht="17.25" customHeight="1" x14ac:dyDescent="0.2"/>
    <row r="1455" ht="17.25" customHeight="1" x14ac:dyDescent="0.2"/>
    <row r="1456" ht="17.25" customHeight="1" x14ac:dyDescent="0.2"/>
    <row r="1457" ht="17.25" customHeight="1" x14ac:dyDescent="0.2"/>
    <row r="1458" ht="17.25" customHeight="1" x14ac:dyDescent="0.2"/>
    <row r="1459" ht="17.25" customHeight="1" x14ac:dyDescent="0.2"/>
    <row r="1460" ht="17.25" customHeight="1" x14ac:dyDescent="0.2"/>
    <row r="1461" ht="17.25" customHeight="1" x14ac:dyDescent="0.2"/>
    <row r="1462" ht="17.25" customHeight="1" x14ac:dyDescent="0.2"/>
    <row r="1463" ht="17.25" customHeight="1" x14ac:dyDescent="0.2"/>
    <row r="1464" ht="17.25" customHeight="1" x14ac:dyDescent="0.2"/>
    <row r="1465" ht="17.25" customHeight="1" x14ac:dyDescent="0.2"/>
    <row r="1466" ht="17.25" customHeight="1" x14ac:dyDescent="0.2"/>
    <row r="1467" ht="17.25" customHeight="1" x14ac:dyDescent="0.2"/>
    <row r="1468" ht="17.25" customHeight="1" x14ac:dyDescent="0.2"/>
    <row r="1469" ht="17.25" customHeight="1" x14ac:dyDescent="0.2"/>
    <row r="1470" ht="17.25" customHeight="1" x14ac:dyDescent="0.2"/>
    <row r="1471" ht="17.25" customHeight="1" x14ac:dyDescent="0.2"/>
    <row r="1472" ht="17.25" customHeight="1" x14ac:dyDescent="0.2"/>
    <row r="1473" ht="17.25" customHeight="1" x14ac:dyDescent="0.2"/>
    <row r="1474" ht="17.25" customHeight="1" x14ac:dyDescent="0.2"/>
    <row r="1475" ht="17.25" customHeight="1" x14ac:dyDescent="0.2"/>
    <row r="1476" ht="17.25" customHeight="1" x14ac:dyDescent="0.2"/>
    <row r="1477" ht="17.25" customHeight="1" x14ac:dyDescent="0.2"/>
    <row r="1478" ht="17.25" customHeight="1" x14ac:dyDescent="0.2"/>
    <row r="1479" ht="17.25" customHeight="1" x14ac:dyDescent="0.2"/>
    <row r="1480" ht="17.25" customHeight="1" x14ac:dyDescent="0.2"/>
    <row r="1481" ht="17.25" customHeight="1" x14ac:dyDescent="0.2"/>
    <row r="1482" ht="17.25" customHeight="1" x14ac:dyDescent="0.2"/>
    <row r="1483" ht="17.25" customHeight="1" x14ac:dyDescent="0.2"/>
    <row r="1484" ht="17.25" customHeight="1" x14ac:dyDescent="0.2"/>
    <row r="1485" ht="17.25" customHeight="1" x14ac:dyDescent="0.2"/>
    <row r="1486" ht="17.25" customHeight="1" x14ac:dyDescent="0.2"/>
    <row r="1487" ht="17.25" customHeight="1" x14ac:dyDescent="0.2"/>
    <row r="1488" ht="17.25" customHeight="1" x14ac:dyDescent="0.2"/>
    <row r="1489" ht="17.25" customHeight="1" x14ac:dyDescent="0.2"/>
    <row r="1490" ht="17.25" customHeight="1" x14ac:dyDescent="0.2"/>
    <row r="1491" ht="17.25" customHeight="1" x14ac:dyDescent="0.2"/>
    <row r="1492" ht="17.25" customHeight="1" x14ac:dyDescent="0.2"/>
    <row r="1493" ht="17.25" customHeight="1" x14ac:dyDescent="0.2"/>
    <row r="1494" ht="17.25" customHeight="1" x14ac:dyDescent="0.2"/>
    <row r="1495" ht="17.25" customHeight="1" x14ac:dyDescent="0.2"/>
    <row r="1496" ht="17.25" customHeight="1" x14ac:dyDescent="0.2"/>
    <row r="1497" ht="17.25" customHeight="1" x14ac:dyDescent="0.2"/>
    <row r="1498" ht="17.25" customHeight="1" x14ac:dyDescent="0.2"/>
    <row r="1499" ht="17.25" customHeight="1" x14ac:dyDescent="0.2"/>
    <row r="1500" ht="17.25" customHeight="1" x14ac:dyDescent="0.2"/>
    <row r="1501" ht="17.25" customHeight="1" x14ac:dyDescent="0.2"/>
    <row r="1502" ht="17.25" customHeight="1" x14ac:dyDescent="0.2"/>
    <row r="1503" ht="17.25" customHeight="1" x14ac:dyDescent="0.2"/>
    <row r="1504" ht="17.25" customHeight="1" x14ac:dyDescent="0.2"/>
    <row r="1505" ht="17.25" customHeight="1" x14ac:dyDescent="0.2"/>
    <row r="1506" ht="17.25" customHeight="1" x14ac:dyDescent="0.2"/>
    <row r="1507" ht="17.25" customHeight="1" x14ac:dyDescent="0.2"/>
    <row r="1508" ht="17.25" customHeight="1" x14ac:dyDescent="0.2"/>
    <row r="1509" ht="17.25" customHeight="1" x14ac:dyDescent="0.2"/>
    <row r="1510" ht="17.25" customHeight="1" x14ac:dyDescent="0.2"/>
    <row r="1511" ht="17.25" customHeight="1" x14ac:dyDescent="0.2"/>
    <row r="1512" ht="17.25" customHeight="1" x14ac:dyDescent="0.2"/>
    <row r="1513" ht="17.25" customHeight="1" x14ac:dyDescent="0.2"/>
    <row r="1514" ht="17.25" customHeight="1" x14ac:dyDescent="0.2"/>
    <row r="1515" ht="17.25" customHeight="1" x14ac:dyDescent="0.2"/>
    <row r="1516" ht="17.25" customHeight="1" x14ac:dyDescent="0.2"/>
    <row r="1517" ht="17.25" customHeight="1" x14ac:dyDescent="0.2"/>
    <row r="1518" ht="17.25" customHeight="1" x14ac:dyDescent="0.2"/>
    <row r="1519" ht="17.25" customHeight="1" x14ac:dyDescent="0.2"/>
    <row r="1520" ht="17.25" customHeight="1" x14ac:dyDescent="0.2"/>
    <row r="1521" ht="17.25" customHeight="1" x14ac:dyDescent="0.2"/>
    <row r="1522" ht="17.25" customHeight="1" x14ac:dyDescent="0.2"/>
    <row r="1523" ht="17.25" customHeight="1" x14ac:dyDescent="0.2"/>
    <row r="1524" ht="17.25" customHeight="1" x14ac:dyDescent="0.2"/>
    <row r="1525" ht="17.25" customHeight="1" x14ac:dyDescent="0.2"/>
    <row r="1526" ht="17.25" customHeight="1" x14ac:dyDescent="0.2"/>
    <row r="1527" ht="17.25" customHeight="1" x14ac:dyDescent="0.2"/>
    <row r="1528" ht="17.25" customHeight="1" x14ac:dyDescent="0.2"/>
    <row r="1529" ht="17.25" customHeight="1" x14ac:dyDescent="0.2"/>
    <row r="1530" ht="17.25" customHeight="1" x14ac:dyDescent="0.2"/>
    <row r="1531" ht="17.25" customHeight="1" x14ac:dyDescent="0.2"/>
    <row r="1532" ht="17.25" customHeight="1" x14ac:dyDescent="0.2"/>
    <row r="1533" ht="17.25" customHeight="1" x14ac:dyDescent="0.2"/>
    <row r="1534" ht="17.25" customHeight="1" x14ac:dyDescent="0.2"/>
    <row r="1535" ht="17.25" customHeight="1" x14ac:dyDescent="0.2"/>
    <row r="1536" ht="17.25" customHeight="1" x14ac:dyDescent="0.2"/>
    <row r="1537" ht="17.25" customHeight="1" x14ac:dyDescent="0.2"/>
    <row r="1538" ht="17.25" customHeight="1" x14ac:dyDescent="0.2"/>
    <row r="1539" ht="17.25" customHeight="1" x14ac:dyDescent="0.2"/>
    <row r="1540" ht="17.25" customHeight="1" x14ac:dyDescent="0.2"/>
    <row r="1541" ht="17.25" customHeight="1" x14ac:dyDescent="0.2"/>
    <row r="1542" ht="17.25" customHeight="1" x14ac:dyDescent="0.2"/>
    <row r="1543" ht="17.25" customHeight="1" x14ac:dyDescent="0.2"/>
    <row r="1544" ht="17.25" customHeight="1" x14ac:dyDescent="0.2"/>
    <row r="1545" ht="17.25" customHeight="1" x14ac:dyDescent="0.2"/>
    <row r="1546" ht="17.25" customHeight="1" x14ac:dyDescent="0.2"/>
    <row r="1547" ht="17.25" customHeight="1" x14ac:dyDescent="0.2"/>
    <row r="1548" ht="17.25" customHeight="1" x14ac:dyDescent="0.2"/>
    <row r="1549" ht="17.25" customHeight="1" x14ac:dyDescent="0.2"/>
    <row r="1550" ht="17.25" customHeight="1" x14ac:dyDescent="0.2"/>
    <row r="1551" ht="17.25" customHeight="1" x14ac:dyDescent="0.2"/>
    <row r="1552" ht="17.25" customHeight="1" x14ac:dyDescent="0.2"/>
    <row r="1553" ht="17.25" customHeight="1" x14ac:dyDescent="0.2"/>
    <row r="1554" ht="17.25" customHeight="1" x14ac:dyDescent="0.2"/>
    <row r="1555" ht="17.25" customHeight="1" x14ac:dyDescent="0.2"/>
    <row r="1556" ht="17.25" customHeight="1" x14ac:dyDescent="0.2"/>
    <row r="1557" ht="17.25" customHeight="1" x14ac:dyDescent="0.2"/>
    <row r="1558" ht="17.25" customHeight="1" x14ac:dyDescent="0.2"/>
    <row r="1559" ht="17.25" customHeight="1" x14ac:dyDescent="0.2"/>
    <row r="1560" ht="17.25" customHeight="1" x14ac:dyDescent="0.2"/>
    <row r="1561" ht="17.25" customHeight="1" x14ac:dyDescent="0.2"/>
    <row r="1562" ht="17.25" customHeight="1" x14ac:dyDescent="0.2"/>
    <row r="1563" ht="17.25" customHeight="1" x14ac:dyDescent="0.2"/>
    <row r="1564" ht="17.25" customHeight="1" x14ac:dyDescent="0.2"/>
    <row r="1565" ht="17.25" customHeight="1" x14ac:dyDescent="0.2"/>
    <row r="1566" ht="17.25" customHeight="1" x14ac:dyDescent="0.2"/>
    <row r="1567" ht="17.25" customHeight="1" x14ac:dyDescent="0.2"/>
    <row r="1568" ht="17.25" customHeight="1" x14ac:dyDescent="0.2"/>
    <row r="1569" ht="17.25" customHeight="1" x14ac:dyDescent="0.2"/>
    <row r="1570" ht="17.25" customHeight="1" x14ac:dyDescent="0.2"/>
    <row r="1571" ht="17.25" customHeight="1" x14ac:dyDescent="0.2"/>
    <row r="1572" ht="17.25" customHeight="1" x14ac:dyDescent="0.2"/>
    <row r="1573" ht="17.25" customHeight="1" x14ac:dyDescent="0.2"/>
    <row r="1574" ht="17.25" customHeight="1" x14ac:dyDescent="0.2"/>
    <row r="1575" ht="17.25" customHeight="1" x14ac:dyDescent="0.2"/>
    <row r="1576" ht="17.25" customHeight="1" x14ac:dyDescent="0.2"/>
    <row r="1577" ht="17.25" customHeight="1" x14ac:dyDescent="0.2"/>
    <row r="1578" ht="17.25" customHeight="1" x14ac:dyDescent="0.2"/>
    <row r="1579" ht="17.25" customHeight="1" x14ac:dyDescent="0.2"/>
    <row r="1580" ht="17.25" customHeight="1" x14ac:dyDescent="0.2"/>
    <row r="1581" ht="17.25" customHeight="1" x14ac:dyDescent="0.2"/>
    <row r="1582" ht="17.25" customHeight="1" x14ac:dyDescent="0.2"/>
    <row r="1583" ht="17.25" customHeight="1" x14ac:dyDescent="0.2"/>
    <row r="1584" ht="17.25" customHeight="1" x14ac:dyDescent="0.2"/>
    <row r="1585" ht="17.25" customHeight="1" x14ac:dyDescent="0.2"/>
    <row r="1586" ht="17.25" customHeight="1" x14ac:dyDescent="0.2"/>
    <row r="1587" ht="17.25" customHeight="1" x14ac:dyDescent="0.2"/>
    <row r="1588" ht="17.25" customHeight="1" x14ac:dyDescent="0.2"/>
    <row r="1589" ht="17.25" customHeight="1" x14ac:dyDescent="0.2"/>
    <row r="1590" ht="17.25" customHeight="1" x14ac:dyDescent="0.2"/>
    <row r="1591" ht="17.25" customHeight="1" x14ac:dyDescent="0.2"/>
    <row r="1592" ht="17.25" customHeight="1" x14ac:dyDescent="0.2"/>
    <row r="1593" ht="17.25" customHeight="1" x14ac:dyDescent="0.2"/>
    <row r="1594" ht="17.25" customHeight="1" x14ac:dyDescent="0.2"/>
    <row r="1595" ht="17.25" customHeight="1" x14ac:dyDescent="0.2"/>
    <row r="1596" ht="17.25" customHeight="1" x14ac:dyDescent="0.2"/>
    <row r="1597" ht="17.25" customHeight="1" x14ac:dyDescent="0.2"/>
    <row r="1598" ht="17.25" customHeight="1" x14ac:dyDescent="0.2"/>
    <row r="1599" ht="17.25" customHeight="1" x14ac:dyDescent="0.2"/>
    <row r="1600" ht="17.25" customHeight="1" x14ac:dyDescent="0.2"/>
    <row r="1601" ht="17.25" customHeight="1" x14ac:dyDescent="0.2"/>
    <row r="1602" ht="17.25" customHeight="1" x14ac:dyDescent="0.2"/>
    <row r="1603" ht="17.25" customHeight="1" x14ac:dyDescent="0.2"/>
    <row r="1604" ht="17.25" customHeight="1" x14ac:dyDescent="0.2"/>
    <row r="1605" ht="17.25" customHeight="1" x14ac:dyDescent="0.2"/>
    <row r="1606" ht="17.25" customHeight="1" x14ac:dyDescent="0.2"/>
    <row r="1607" ht="17.25" customHeight="1" x14ac:dyDescent="0.2"/>
    <row r="1608" ht="17.25" customHeight="1" x14ac:dyDescent="0.2"/>
    <row r="1609" ht="17.25" customHeight="1" x14ac:dyDescent="0.2"/>
    <row r="1610" ht="17.25" customHeight="1" x14ac:dyDescent="0.2"/>
    <row r="1611" ht="17.25" customHeight="1" x14ac:dyDescent="0.2"/>
    <row r="1612" ht="17.25" customHeight="1" x14ac:dyDescent="0.2"/>
    <row r="1613" ht="17.25" customHeight="1" x14ac:dyDescent="0.2"/>
    <row r="1614" ht="17.25" customHeight="1" x14ac:dyDescent="0.2"/>
    <row r="1615" ht="17.25" customHeight="1" x14ac:dyDescent="0.2"/>
    <row r="1616" ht="17.25" customHeight="1" x14ac:dyDescent="0.2"/>
    <row r="1617" ht="17.25" customHeight="1" x14ac:dyDescent="0.2"/>
    <row r="1618" ht="17.25" customHeight="1" x14ac:dyDescent="0.2"/>
    <row r="1619" ht="17.25" customHeight="1" x14ac:dyDescent="0.2"/>
    <row r="1620" ht="17.25" customHeight="1" x14ac:dyDescent="0.2"/>
    <row r="1621" ht="17.25" customHeight="1" x14ac:dyDescent="0.2"/>
    <row r="1622" ht="17.25" customHeight="1" x14ac:dyDescent="0.2"/>
    <row r="1623" ht="17.25" customHeight="1" x14ac:dyDescent="0.2"/>
    <row r="1624" ht="17.25" customHeight="1" x14ac:dyDescent="0.2"/>
    <row r="1625" ht="17.25" customHeight="1" x14ac:dyDescent="0.2"/>
    <row r="1626" ht="17.25" customHeight="1" x14ac:dyDescent="0.2"/>
    <row r="1627" ht="17.25" customHeight="1" x14ac:dyDescent="0.2"/>
    <row r="1628" ht="17.25" customHeight="1" x14ac:dyDescent="0.2"/>
    <row r="1629" ht="17.25" customHeight="1" x14ac:dyDescent="0.2"/>
    <row r="1630" ht="17.25" customHeight="1" x14ac:dyDescent="0.2"/>
    <row r="1631" ht="17.25" customHeight="1" x14ac:dyDescent="0.2"/>
    <row r="1632" ht="17.25" customHeight="1" x14ac:dyDescent="0.2"/>
    <row r="1633" ht="17.25" customHeight="1" x14ac:dyDescent="0.2"/>
    <row r="1634" ht="17.25" customHeight="1" x14ac:dyDescent="0.2"/>
    <row r="1635" ht="17.25" customHeight="1" x14ac:dyDescent="0.2"/>
    <row r="1636" ht="17.25" customHeight="1" x14ac:dyDescent="0.2"/>
    <row r="1637" ht="17.25" customHeight="1" x14ac:dyDescent="0.2"/>
    <row r="1638" ht="17.25" customHeight="1" x14ac:dyDescent="0.2"/>
    <row r="1639" ht="17.25" customHeight="1" x14ac:dyDescent="0.2"/>
    <row r="1640" ht="17.25" customHeight="1" x14ac:dyDescent="0.2"/>
    <row r="1641" ht="17.25" customHeight="1" x14ac:dyDescent="0.2"/>
    <row r="1642" ht="17.25" customHeight="1" x14ac:dyDescent="0.2"/>
    <row r="1643" ht="17.25" customHeight="1" x14ac:dyDescent="0.2"/>
    <row r="1644" ht="17.25" customHeight="1" x14ac:dyDescent="0.2"/>
    <row r="1645" ht="17.25" customHeight="1" x14ac:dyDescent="0.2"/>
    <row r="1646" ht="17.25" customHeight="1" x14ac:dyDescent="0.2"/>
    <row r="1647" ht="17.25" customHeight="1" x14ac:dyDescent="0.2"/>
    <row r="1648" ht="17.25" customHeight="1" x14ac:dyDescent="0.2"/>
    <row r="1649" ht="17.25" customHeight="1" x14ac:dyDescent="0.2"/>
    <row r="1650" ht="17.25" customHeight="1" x14ac:dyDescent="0.2"/>
    <row r="1651" ht="17.25" customHeight="1" x14ac:dyDescent="0.2"/>
    <row r="1652" ht="17.25" customHeight="1" x14ac:dyDescent="0.2"/>
    <row r="1653" ht="17.25" customHeight="1" x14ac:dyDescent="0.2"/>
    <row r="1654" ht="17.25" customHeight="1" x14ac:dyDescent="0.2"/>
    <row r="1655" ht="17.25" customHeight="1" x14ac:dyDescent="0.2"/>
    <row r="1656" ht="17.25" customHeight="1" x14ac:dyDescent="0.2"/>
    <row r="1657" ht="17.25" customHeight="1" x14ac:dyDescent="0.2"/>
    <row r="1658" ht="17.25" customHeight="1" x14ac:dyDescent="0.2"/>
    <row r="1659" ht="17.25" customHeight="1" x14ac:dyDescent="0.2"/>
    <row r="1660" ht="17.25" customHeight="1" x14ac:dyDescent="0.2"/>
    <row r="1661" ht="17.25" customHeight="1" x14ac:dyDescent="0.2"/>
    <row r="1662" ht="17.25" customHeight="1" x14ac:dyDescent="0.2"/>
    <row r="1663" ht="17.25" customHeight="1" x14ac:dyDescent="0.2"/>
    <row r="1664" ht="17.25" customHeight="1" x14ac:dyDescent="0.2"/>
    <row r="1665" ht="17.25" customHeight="1" x14ac:dyDescent="0.2"/>
    <row r="1666" ht="17.25" customHeight="1" x14ac:dyDescent="0.2"/>
    <row r="1667" ht="17.25" customHeight="1" x14ac:dyDescent="0.2"/>
    <row r="1668" ht="17.25" customHeight="1" x14ac:dyDescent="0.2"/>
    <row r="1669" ht="17.25" customHeight="1" x14ac:dyDescent="0.2"/>
    <row r="1670" ht="17.25" customHeight="1" x14ac:dyDescent="0.2"/>
    <row r="1671" ht="17.25" customHeight="1" x14ac:dyDescent="0.2"/>
    <row r="1672" ht="17.25" customHeight="1" x14ac:dyDescent="0.2"/>
    <row r="1673" ht="17.25" customHeight="1" x14ac:dyDescent="0.2"/>
    <row r="1674" ht="17.25" customHeight="1" x14ac:dyDescent="0.2"/>
    <row r="1675" ht="17.25" customHeight="1" x14ac:dyDescent="0.2"/>
    <row r="1676" ht="17.25" customHeight="1" x14ac:dyDescent="0.2"/>
    <row r="1677" ht="17.25" customHeight="1" x14ac:dyDescent="0.2"/>
    <row r="1678" ht="17.25" customHeight="1" x14ac:dyDescent="0.2"/>
    <row r="1679" ht="17.25" customHeight="1" x14ac:dyDescent="0.2"/>
    <row r="1680" ht="17.25" customHeight="1" x14ac:dyDescent="0.2"/>
    <row r="1681" ht="17.25" customHeight="1" x14ac:dyDescent="0.2"/>
    <row r="1682" ht="17.25" customHeight="1" x14ac:dyDescent="0.2"/>
    <row r="1683" ht="17.25" customHeight="1" x14ac:dyDescent="0.2"/>
    <row r="1684" ht="17.25" customHeight="1" x14ac:dyDescent="0.2"/>
    <row r="1685" ht="17.25" customHeight="1" x14ac:dyDescent="0.2"/>
    <row r="1686" ht="17.25" customHeight="1" x14ac:dyDescent="0.2"/>
    <row r="1687" ht="17.25" customHeight="1" x14ac:dyDescent="0.2"/>
    <row r="1688" ht="17.25" customHeight="1" x14ac:dyDescent="0.2"/>
    <row r="1689" ht="17.25" customHeight="1" x14ac:dyDescent="0.2"/>
    <row r="1690" ht="17.25" customHeight="1" x14ac:dyDescent="0.2"/>
    <row r="1691" ht="17.25" customHeight="1" x14ac:dyDescent="0.2"/>
    <row r="1692" ht="17.25" customHeight="1" x14ac:dyDescent="0.2"/>
    <row r="1693" ht="17.25" customHeight="1" x14ac:dyDescent="0.2"/>
    <row r="1694" ht="17.25" customHeight="1" x14ac:dyDescent="0.2"/>
    <row r="1695" ht="17.25" customHeight="1" x14ac:dyDescent="0.2"/>
    <row r="1696" ht="17.25" customHeight="1" x14ac:dyDescent="0.2"/>
    <row r="1697" ht="17.25" customHeight="1" x14ac:dyDescent="0.2"/>
    <row r="1698" ht="17.25" customHeight="1" x14ac:dyDescent="0.2"/>
    <row r="1699" ht="17.25" customHeight="1" x14ac:dyDescent="0.2"/>
    <row r="1700" ht="17.25" customHeight="1" x14ac:dyDescent="0.2"/>
    <row r="1701" ht="17.25" customHeight="1" x14ac:dyDescent="0.2"/>
    <row r="1702" ht="17.25" customHeight="1" x14ac:dyDescent="0.2"/>
    <row r="1703" ht="17.25" customHeight="1" x14ac:dyDescent="0.2"/>
    <row r="1704" ht="17.25" customHeight="1" x14ac:dyDescent="0.2"/>
    <row r="1705" ht="17.25" customHeight="1" x14ac:dyDescent="0.2"/>
    <row r="1706" ht="17.25" customHeight="1" x14ac:dyDescent="0.2"/>
    <row r="1707" ht="17.25" customHeight="1" x14ac:dyDescent="0.2"/>
    <row r="1708" ht="17.25" customHeight="1" x14ac:dyDescent="0.2"/>
    <row r="1709" ht="17.25" customHeight="1" x14ac:dyDescent="0.2"/>
    <row r="1710" ht="17.25" customHeight="1" x14ac:dyDescent="0.2"/>
    <row r="1711" ht="17.25" customHeight="1" x14ac:dyDescent="0.2"/>
    <row r="1712" ht="17.25" customHeight="1" x14ac:dyDescent="0.2"/>
    <row r="1713" ht="17.25" customHeight="1" x14ac:dyDescent="0.2"/>
    <row r="1714" ht="17.25" customHeight="1" x14ac:dyDescent="0.2"/>
    <row r="1715" ht="17.25" customHeight="1" x14ac:dyDescent="0.2"/>
    <row r="1716" ht="17.25" customHeight="1" x14ac:dyDescent="0.2"/>
    <row r="1717" ht="17.25" customHeight="1" x14ac:dyDescent="0.2"/>
    <row r="1718" ht="17.25" customHeight="1" x14ac:dyDescent="0.2"/>
    <row r="1719" ht="17.25" customHeight="1" x14ac:dyDescent="0.2"/>
    <row r="1720" ht="17.25" customHeight="1" x14ac:dyDescent="0.2"/>
    <row r="1721" ht="17.25" customHeight="1" x14ac:dyDescent="0.2"/>
    <row r="1722" ht="17.25" customHeight="1" x14ac:dyDescent="0.2"/>
    <row r="1723" ht="17.25" customHeight="1" x14ac:dyDescent="0.2"/>
    <row r="1724" ht="17.25" customHeight="1" x14ac:dyDescent="0.2"/>
    <row r="1725" ht="17.25" customHeight="1" x14ac:dyDescent="0.2"/>
    <row r="1726" ht="17.25" customHeight="1" x14ac:dyDescent="0.2"/>
    <row r="1727" ht="17.25" customHeight="1" x14ac:dyDescent="0.2"/>
    <row r="1728" ht="17.25" customHeight="1" x14ac:dyDescent="0.2"/>
    <row r="1729" ht="17.25" customHeight="1" x14ac:dyDescent="0.2"/>
    <row r="1730" ht="17.25" customHeight="1" x14ac:dyDescent="0.2"/>
    <row r="1731" ht="17.25" customHeight="1" x14ac:dyDescent="0.2"/>
    <row r="1732" ht="17.25" customHeight="1" x14ac:dyDescent="0.2"/>
    <row r="1733" ht="17.25" customHeight="1" x14ac:dyDescent="0.2"/>
    <row r="1734" ht="17.25" customHeight="1" x14ac:dyDescent="0.2"/>
    <row r="1735" ht="17.25" customHeight="1" x14ac:dyDescent="0.2"/>
    <row r="1736" ht="17.25" customHeight="1" x14ac:dyDescent="0.2"/>
    <row r="1737" ht="17.25" customHeight="1" x14ac:dyDescent="0.2"/>
    <row r="1738" ht="17.25" customHeight="1" x14ac:dyDescent="0.2"/>
    <row r="1739" ht="17.25" customHeight="1" x14ac:dyDescent="0.2"/>
    <row r="1740" ht="17.25" customHeight="1" x14ac:dyDescent="0.2"/>
    <row r="1741" ht="17.25" customHeight="1" x14ac:dyDescent="0.2"/>
    <row r="1742" ht="17.25" customHeight="1" x14ac:dyDescent="0.2"/>
    <row r="1743" ht="17.25" customHeight="1" x14ac:dyDescent="0.2"/>
    <row r="1744" ht="17.25" customHeight="1" x14ac:dyDescent="0.2"/>
    <row r="1745" ht="17.25" customHeight="1" x14ac:dyDescent="0.2"/>
    <row r="1746" ht="17.25" customHeight="1" x14ac:dyDescent="0.2"/>
    <row r="1747" ht="17.25" customHeight="1" x14ac:dyDescent="0.2"/>
    <row r="1748" ht="17.25" customHeight="1" x14ac:dyDescent="0.2"/>
    <row r="1749" ht="17.25" customHeight="1" x14ac:dyDescent="0.2"/>
    <row r="1750" ht="17.25" customHeight="1" x14ac:dyDescent="0.2"/>
    <row r="1751" ht="17.25" customHeight="1" x14ac:dyDescent="0.2"/>
    <row r="1752" ht="17.25" customHeight="1" x14ac:dyDescent="0.2"/>
    <row r="1753" ht="17.25" customHeight="1" x14ac:dyDescent="0.2"/>
    <row r="1754" ht="17.25" customHeight="1" x14ac:dyDescent="0.2"/>
    <row r="1755" ht="17.25" customHeight="1" x14ac:dyDescent="0.2"/>
    <row r="1756" ht="17.25" customHeight="1" x14ac:dyDescent="0.2"/>
    <row r="1757" ht="17.25" customHeight="1" x14ac:dyDescent="0.2"/>
    <row r="1758" ht="17.25" customHeight="1" x14ac:dyDescent="0.2"/>
    <row r="1759" ht="17.25" customHeight="1" x14ac:dyDescent="0.2"/>
    <row r="1760" ht="17.25" customHeight="1" x14ac:dyDescent="0.2"/>
    <row r="1761" ht="17.25" customHeight="1" x14ac:dyDescent="0.2"/>
    <row r="1762" ht="17.25" customHeight="1" x14ac:dyDescent="0.2"/>
    <row r="1763" ht="17.25" customHeight="1" x14ac:dyDescent="0.2"/>
    <row r="1764" ht="17.25" customHeight="1" x14ac:dyDescent="0.2"/>
    <row r="1765" ht="17.25" customHeight="1" x14ac:dyDescent="0.2"/>
    <row r="1766" ht="17.25" customHeight="1" x14ac:dyDescent="0.2"/>
    <row r="1767" ht="17.25" customHeight="1" x14ac:dyDescent="0.2"/>
    <row r="1768" ht="17.25" customHeight="1" x14ac:dyDescent="0.2"/>
    <row r="1769" ht="17.25" customHeight="1" x14ac:dyDescent="0.2"/>
    <row r="1770" ht="17.25" customHeight="1" x14ac:dyDescent="0.2"/>
    <row r="1771" ht="17.25" customHeight="1" x14ac:dyDescent="0.2"/>
    <row r="1772" ht="17.25" customHeight="1" x14ac:dyDescent="0.2"/>
    <row r="1773" ht="17.25" customHeight="1" x14ac:dyDescent="0.2"/>
    <row r="1774" ht="17.25" customHeight="1" x14ac:dyDescent="0.2"/>
    <row r="1775" ht="17.25" customHeight="1" x14ac:dyDescent="0.2"/>
    <row r="1776" ht="17.25" customHeight="1" x14ac:dyDescent="0.2"/>
    <row r="1777" ht="17.25" customHeight="1" x14ac:dyDescent="0.2"/>
    <row r="1778" ht="17.25" customHeight="1" x14ac:dyDescent="0.2"/>
    <row r="1779" ht="17.25" customHeight="1" x14ac:dyDescent="0.2"/>
    <row r="1780" ht="17.25" customHeight="1" x14ac:dyDescent="0.2"/>
    <row r="1781" ht="17.25" customHeight="1" x14ac:dyDescent="0.2"/>
    <row r="1782" ht="17.25" customHeight="1" x14ac:dyDescent="0.2"/>
    <row r="1783" ht="17.25" customHeight="1" x14ac:dyDescent="0.2"/>
    <row r="1784" ht="17.25" customHeight="1" x14ac:dyDescent="0.2"/>
    <row r="1785" ht="17.25" customHeight="1" x14ac:dyDescent="0.2"/>
    <row r="1786" ht="17.25" customHeight="1" x14ac:dyDescent="0.2"/>
    <row r="1787" ht="17.25" customHeight="1" x14ac:dyDescent="0.2"/>
    <row r="1788" ht="17.25" customHeight="1" x14ac:dyDescent="0.2"/>
    <row r="1789" ht="17.25" customHeight="1" x14ac:dyDescent="0.2"/>
    <row r="1790" ht="17.25" customHeight="1" x14ac:dyDescent="0.2"/>
    <row r="1791" ht="17.25" customHeight="1" x14ac:dyDescent="0.2"/>
    <row r="1792" ht="17.25" customHeight="1" x14ac:dyDescent="0.2"/>
    <row r="1793" ht="17.25" customHeight="1" x14ac:dyDescent="0.2"/>
    <row r="1794" ht="17.25" customHeight="1" x14ac:dyDescent="0.2"/>
    <row r="1795" ht="17.25" customHeight="1" x14ac:dyDescent="0.2"/>
    <row r="1796" ht="17.25" customHeight="1" x14ac:dyDescent="0.2"/>
    <row r="1797" ht="17.25" customHeight="1" x14ac:dyDescent="0.2"/>
    <row r="1798" ht="17.25" customHeight="1" x14ac:dyDescent="0.2"/>
    <row r="1799" ht="17.25" customHeight="1" x14ac:dyDescent="0.2"/>
    <row r="1800" ht="17.25" customHeight="1" x14ac:dyDescent="0.2"/>
    <row r="1801" ht="17.25" customHeight="1" x14ac:dyDescent="0.2"/>
    <row r="1802" ht="17.25" customHeight="1" x14ac:dyDescent="0.2"/>
    <row r="1803" ht="17.25" customHeight="1" x14ac:dyDescent="0.2"/>
    <row r="1804" ht="17.25" customHeight="1" x14ac:dyDescent="0.2"/>
    <row r="1805" ht="17.25" customHeight="1" x14ac:dyDescent="0.2"/>
    <row r="1806" ht="17.25" customHeight="1" x14ac:dyDescent="0.2"/>
    <row r="1807" ht="17.25" customHeight="1" x14ac:dyDescent="0.2"/>
    <row r="1808" ht="17.25" customHeight="1" x14ac:dyDescent="0.2"/>
    <row r="1809" ht="17.25" customHeight="1" x14ac:dyDescent="0.2"/>
    <row r="1810" ht="17.25" customHeight="1" x14ac:dyDescent="0.2"/>
    <row r="1811" ht="17.25" customHeight="1" x14ac:dyDescent="0.2"/>
    <row r="1812" ht="17.25" customHeight="1" x14ac:dyDescent="0.2"/>
    <row r="1813" ht="17.25" customHeight="1" x14ac:dyDescent="0.2"/>
    <row r="1814" ht="17.25" customHeight="1" x14ac:dyDescent="0.2"/>
    <row r="1815" ht="17.25" customHeight="1" x14ac:dyDescent="0.2"/>
    <row r="1816" ht="17.25" customHeight="1" x14ac:dyDescent="0.2"/>
    <row r="1817" ht="17.25" customHeight="1" x14ac:dyDescent="0.2"/>
    <row r="1818" ht="17.25" customHeight="1" x14ac:dyDescent="0.2"/>
    <row r="1819" ht="17.25" customHeight="1" x14ac:dyDescent="0.2"/>
    <row r="1820" ht="17.25" customHeight="1" x14ac:dyDescent="0.2"/>
    <row r="1821" ht="17.25" customHeight="1" x14ac:dyDescent="0.2"/>
    <row r="1822" ht="17.25" customHeight="1" x14ac:dyDescent="0.2"/>
    <row r="1823" ht="17.25" customHeight="1" x14ac:dyDescent="0.2"/>
    <row r="1824" ht="17.25" customHeight="1" x14ac:dyDescent="0.2"/>
    <row r="1825" ht="17.25" customHeight="1" x14ac:dyDescent="0.2"/>
    <row r="1826" ht="17.25" customHeight="1" x14ac:dyDescent="0.2"/>
    <row r="1827" ht="17.25" customHeight="1" x14ac:dyDescent="0.2"/>
    <row r="1828" ht="17.25" customHeight="1" x14ac:dyDescent="0.2"/>
    <row r="1829" ht="17.25" customHeight="1" x14ac:dyDescent="0.2"/>
    <row r="1830" ht="17.25" customHeight="1" x14ac:dyDescent="0.2"/>
    <row r="1831" ht="17.25" customHeight="1" x14ac:dyDescent="0.2"/>
    <row r="1832" ht="17.25" customHeight="1" x14ac:dyDescent="0.2"/>
    <row r="1833" ht="17.25" customHeight="1" x14ac:dyDescent="0.2"/>
    <row r="1834" ht="17.25" customHeight="1" x14ac:dyDescent="0.2"/>
    <row r="1835" ht="17.25" customHeight="1" x14ac:dyDescent="0.2"/>
    <row r="1836" ht="17.25" customHeight="1" x14ac:dyDescent="0.2"/>
    <row r="1837" ht="17.25" customHeight="1" x14ac:dyDescent="0.2"/>
    <row r="1838" ht="17.25" customHeight="1" x14ac:dyDescent="0.2"/>
    <row r="1839" ht="17.25" customHeight="1" x14ac:dyDescent="0.2"/>
    <row r="1840" ht="17.25" customHeight="1" x14ac:dyDescent="0.2"/>
    <row r="1841" ht="17.25" customHeight="1" x14ac:dyDescent="0.2"/>
    <row r="1842" ht="17.25" customHeight="1" x14ac:dyDescent="0.2"/>
    <row r="1843" ht="17.25" customHeight="1" x14ac:dyDescent="0.2"/>
    <row r="1844" ht="17.25" customHeight="1" x14ac:dyDescent="0.2"/>
    <row r="1845" ht="17.25" customHeight="1" x14ac:dyDescent="0.2"/>
    <row r="1846" ht="17.25" customHeight="1" x14ac:dyDescent="0.2"/>
    <row r="1847" ht="17.25" customHeight="1" x14ac:dyDescent="0.2"/>
    <row r="1848" ht="17.25" customHeight="1" x14ac:dyDescent="0.2"/>
    <row r="1849" ht="17.25" customHeight="1" x14ac:dyDescent="0.2"/>
    <row r="1850" ht="17.25" customHeight="1" x14ac:dyDescent="0.2"/>
    <row r="1851" ht="17.25" customHeight="1" x14ac:dyDescent="0.2"/>
    <row r="1852" ht="17.25" customHeight="1" x14ac:dyDescent="0.2"/>
    <row r="1853" ht="17.25" customHeight="1" x14ac:dyDescent="0.2"/>
    <row r="1854" ht="17.25" customHeight="1" x14ac:dyDescent="0.2"/>
    <row r="1855" ht="17.25" customHeight="1" x14ac:dyDescent="0.2"/>
    <row r="1856" ht="17.25" customHeight="1" x14ac:dyDescent="0.2"/>
    <row r="1857" ht="17.25" customHeight="1" x14ac:dyDescent="0.2"/>
    <row r="1858" ht="17.25" customHeight="1" x14ac:dyDescent="0.2"/>
    <row r="1859" ht="17.25" customHeight="1" x14ac:dyDescent="0.2"/>
    <row r="1860" ht="17.25" customHeight="1" x14ac:dyDescent="0.2"/>
    <row r="1861" ht="17.25" customHeight="1" x14ac:dyDescent="0.2"/>
    <row r="1862" ht="17.25" customHeight="1" x14ac:dyDescent="0.2"/>
    <row r="1863" ht="17.25" customHeight="1" x14ac:dyDescent="0.2"/>
    <row r="1864" ht="17.25" customHeight="1" x14ac:dyDescent="0.2"/>
    <row r="1865" ht="17.25" customHeight="1" x14ac:dyDescent="0.2"/>
    <row r="1866" ht="17.25" customHeight="1" x14ac:dyDescent="0.2"/>
    <row r="1867" ht="17.25" customHeight="1" x14ac:dyDescent="0.2"/>
    <row r="1868" ht="17.25" customHeight="1" x14ac:dyDescent="0.2"/>
    <row r="1869" ht="17.25" customHeight="1" x14ac:dyDescent="0.2"/>
    <row r="1870" ht="17.25" customHeight="1" x14ac:dyDescent="0.2"/>
    <row r="1871" ht="17.25" customHeight="1" x14ac:dyDescent="0.2"/>
    <row r="1872" ht="17.25" customHeight="1" x14ac:dyDescent="0.2"/>
    <row r="1873" ht="17.25" customHeight="1" x14ac:dyDescent="0.2"/>
    <row r="1874" ht="17.25" customHeight="1" x14ac:dyDescent="0.2"/>
    <row r="1875" ht="17.25" customHeight="1" x14ac:dyDescent="0.2"/>
    <row r="1876" ht="17.25" customHeight="1" x14ac:dyDescent="0.2"/>
    <row r="1877" ht="17.25" customHeight="1" x14ac:dyDescent="0.2"/>
    <row r="1878" ht="17.25" customHeight="1" x14ac:dyDescent="0.2"/>
    <row r="1879" ht="17.25" customHeight="1" x14ac:dyDescent="0.2"/>
    <row r="1880" ht="17.25" customHeight="1" x14ac:dyDescent="0.2"/>
    <row r="1881" ht="17.25" customHeight="1" x14ac:dyDescent="0.2"/>
    <row r="1882" ht="17.25" customHeight="1" x14ac:dyDescent="0.2"/>
    <row r="1883" ht="17.25" customHeight="1" x14ac:dyDescent="0.2"/>
    <row r="1884" ht="17.25" customHeight="1" x14ac:dyDescent="0.2"/>
    <row r="1885" ht="17.25" customHeight="1" x14ac:dyDescent="0.2"/>
    <row r="1886" ht="17.25" customHeight="1" x14ac:dyDescent="0.2"/>
    <row r="1887" ht="17.25" customHeight="1" x14ac:dyDescent="0.2"/>
    <row r="1888" ht="17.25" customHeight="1" x14ac:dyDescent="0.2"/>
    <row r="1889" ht="17.25" customHeight="1" x14ac:dyDescent="0.2"/>
    <row r="1890" ht="17.25" customHeight="1" x14ac:dyDescent="0.2"/>
    <row r="1891" ht="17.25" customHeight="1" x14ac:dyDescent="0.2"/>
    <row r="1892" ht="17.25" customHeight="1" x14ac:dyDescent="0.2"/>
    <row r="1893" ht="17.25" customHeight="1" x14ac:dyDescent="0.2"/>
    <row r="1894" ht="17.25" customHeight="1" x14ac:dyDescent="0.2"/>
    <row r="1895" ht="17.25" customHeight="1" x14ac:dyDescent="0.2"/>
    <row r="1896" ht="17.25" customHeight="1" x14ac:dyDescent="0.2"/>
    <row r="1897" ht="17.25" customHeight="1" x14ac:dyDescent="0.2"/>
    <row r="1898" ht="17.25" customHeight="1" x14ac:dyDescent="0.2"/>
    <row r="1899" ht="17.25" customHeight="1" x14ac:dyDescent="0.2"/>
    <row r="1900" ht="17.25" customHeight="1" x14ac:dyDescent="0.2"/>
    <row r="1901" ht="17.25" customHeight="1" x14ac:dyDescent="0.2"/>
    <row r="1902" ht="17.25" customHeight="1" x14ac:dyDescent="0.2"/>
    <row r="1903" ht="17.25" customHeight="1" x14ac:dyDescent="0.2"/>
    <row r="1904" ht="17.25" customHeight="1" x14ac:dyDescent="0.2"/>
    <row r="1905" ht="17.25" customHeight="1" x14ac:dyDescent="0.2"/>
    <row r="1906" ht="17.25" customHeight="1" x14ac:dyDescent="0.2"/>
    <row r="1907" ht="17.25" customHeight="1" x14ac:dyDescent="0.2"/>
    <row r="1908" ht="17.25" customHeight="1" x14ac:dyDescent="0.2"/>
    <row r="1909" ht="17.25" customHeight="1" x14ac:dyDescent="0.2"/>
    <row r="1910" ht="17.25" customHeight="1" x14ac:dyDescent="0.2"/>
    <row r="1911" ht="17.25" customHeight="1" x14ac:dyDescent="0.2"/>
    <row r="1912" ht="17.25" customHeight="1" x14ac:dyDescent="0.2"/>
    <row r="1913" ht="17.25" customHeight="1" x14ac:dyDescent="0.2"/>
    <row r="1914" ht="17.25" customHeight="1" x14ac:dyDescent="0.2"/>
    <row r="1915" ht="17.25" customHeight="1" x14ac:dyDescent="0.2"/>
    <row r="1916" ht="17.25" customHeight="1" x14ac:dyDescent="0.2"/>
    <row r="1917" ht="17.25" customHeight="1" x14ac:dyDescent="0.2"/>
    <row r="1918" ht="17.25" customHeight="1" x14ac:dyDescent="0.2"/>
    <row r="1919" ht="17.25" customHeight="1" x14ac:dyDescent="0.2"/>
    <row r="1920" ht="17.25" customHeight="1" x14ac:dyDescent="0.2"/>
    <row r="1921" ht="17.25" customHeight="1" x14ac:dyDescent="0.2"/>
    <row r="1922" ht="17.25" customHeight="1" x14ac:dyDescent="0.2"/>
    <row r="1923" ht="17.25" customHeight="1" x14ac:dyDescent="0.2"/>
    <row r="1924" ht="17.25" customHeight="1" x14ac:dyDescent="0.2"/>
    <row r="1925" ht="17.25" customHeight="1" x14ac:dyDescent="0.2"/>
    <row r="1926" ht="17.25" customHeight="1" x14ac:dyDescent="0.2"/>
    <row r="1927" ht="17.25" customHeight="1" x14ac:dyDescent="0.2"/>
    <row r="1928" ht="17.25" customHeight="1" x14ac:dyDescent="0.2"/>
    <row r="1929" ht="17.25" customHeight="1" x14ac:dyDescent="0.2"/>
    <row r="1930" ht="17.25" customHeight="1" x14ac:dyDescent="0.2"/>
    <row r="1931" ht="17.25" customHeight="1" x14ac:dyDescent="0.2"/>
    <row r="1932" ht="17.25" customHeight="1" x14ac:dyDescent="0.2"/>
    <row r="1933" ht="17.25" customHeight="1" x14ac:dyDescent="0.2"/>
    <row r="1934" ht="17.25" customHeight="1" x14ac:dyDescent="0.2"/>
    <row r="1935" ht="17.25" customHeight="1" x14ac:dyDescent="0.2"/>
    <row r="1936" ht="17.25" customHeight="1" x14ac:dyDescent="0.2"/>
    <row r="1937" ht="17.25" customHeight="1" x14ac:dyDescent="0.2"/>
    <row r="1938" ht="17.25" customHeight="1" x14ac:dyDescent="0.2"/>
    <row r="1939" ht="17.25" customHeight="1" x14ac:dyDescent="0.2"/>
    <row r="1940" ht="17.25" customHeight="1" x14ac:dyDescent="0.2"/>
    <row r="1941" ht="17.25" customHeight="1" x14ac:dyDescent="0.2"/>
    <row r="1942" ht="17.25" customHeight="1" x14ac:dyDescent="0.2"/>
    <row r="1943" ht="17.25" customHeight="1" x14ac:dyDescent="0.2"/>
    <row r="1944" ht="17.25" customHeight="1" x14ac:dyDescent="0.2"/>
    <row r="1945" ht="17.25" customHeight="1" x14ac:dyDescent="0.2"/>
    <row r="1946" ht="17.25" customHeight="1" x14ac:dyDescent="0.2"/>
    <row r="1947" ht="17.25" customHeight="1" x14ac:dyDescent="0.2"/>
    <row r="1948" ht="17.25" customHeight="1" x14ac:dyDescent="0.2"/>
    <row r="1949" ht="17.25" customHeight="1" x14ac:dyDescent="0.2"/>
    <row r="1950" ht="17.25" customHeight="1" x14ac:dyDescent="0.2"/>
    <row r="1951" ht="17.25" customHeight="1" x14ac:dyDescent="0.2"/>
    <row r="1952" ht="17.25" customHeight="1" x14ac:dyDescent="0.2"/>
    <row r="1953" ht="17.25" customHeight="1" x14ac:dyDescent="0.2"/>
    <row r="1954" ht="17.25" customHeight="1" x14ac:dyDescent="0.2"/>
    <row r="1955" ht="17.25" customHeight="1" x14ac:dyDescent="0.2"/>
    <row r="1956" ht="17.25" customHeight="1" x14ac:dyDescent="0.2"/>
    <row r="1957" ht="17.25" customHeight="1" x14ac:dyDescent="0.2"/>
    <row r="1958" ht="17.25" customHeight="1" x14ac:dyDescent="0.2"/>
    <row r="1959" ht="17.25" customHeight="1" x14ac:dyDescent="0.2"/>
    <row r="1960" ht="17.25" customHeight="1" x14ac:dyDescent="0.2"/>
    <row r="1961" ht="17.25" customHeight="1" x14ac:dyDescent="0.2"/>
    <row r="1962" ht="17.25" customHeight="1" x14ac:dyDescent="0.2"/>
    <row r="1963" ht="17.25" customHeight="1" x14ac:dyDescent="0.2"/>
    <row r="1964" ht="17.25" customHeight="1" x14ac:dyDescent="0.2"/>
    <row r="1965" ht="17.25" customHeight="1" x14ac:dyDescent="0.2"/>
    <row r="1966" ht="17.25" customHeight="1" x14ac:dyDescent="0.2"/>
    <row r="1967" ht="17.25" customHeight="1" x14ac:dyDescent="0.2"/>
    <row r="1968" ht="17.25" customHeight="1" x14ac:dyDescent="0.2"/>
    <row r="1969" ht="17.25" customHeight="1" x14ac:dyDescent="0.2"/>
    <row r="1970" ht="17.25" customHeight="1" x14ac:dyDescent="0.2"/>
    <row r="1971" ht="17.25" customHeight="1" x14ac:dyDescent="0.2"/>
    <row r="1972" ht="17.25" customHeight="1" x14ac:dyDescent="0.2"/>
    <row r="1973" ht="17.25" customHeight="1" x14ac:dyDescent="0.2"/>
    <row r="1974" ht="17.25" customHeight="1" x14ac:dyDescent="0.2"/>
    <row r="1975" ht="17.25" customHeight="1" x14ac:dyDescent="0.2"/>
    <row r="1976" ht="17.25" customHeight="1" x14ac:dyDescent="0.2"/>
    <row r="1977" ht="17.25" customHeight="1" x14ac:dyDescent="0.2"/>
    <row r="1978" ht="17.25" customHeight="1" x14ac:dyDescent="0.2"/>
    <row r="1979" ht="17.25" customHeight="1" x14ac:dyDescent="0.2"/>
    <row r="1980" ht="17.25" customHeight="1" x14ac:dyDescent="0.2"/>
    <row r="1981" ht="17.25" customHeight="1" x14ac:dyDescent="0.2"/>
    <row r="1982" ht="17.25" customHeight="1" x14ac:dyDescent="0.2"/>
    <row r="1983" ht="17.25" customHeight="1" x14ac:dyDescent="0.2"/>
    <row r="1984" ht="17.25" customHeight="1" x14ac:dyDescent="0.2"/>
    <row r="1985" ht="17.25" customHeight="1" x14ac:dyDescent="0.2"/>
    <row r="1986" ht="17.25" customHeight="1" x14ac:dyDescent="0.2"/>
    <row r="1987" ht="17.25" customHeight="1" x14ac:dyDescent="0.2"/>
    <row r="1988" ht="17.25" customHeight="1" x14ac:dyDescent="0.2"/>
    <row r="1989" ht="17.25" customHeight="1" x14ac:dyDescent="0.2"/>
    <row r="1990" ht="17.25" customHeight="1" x14ac:dyDescent="0.2"/>
    <row r="1991" ht="17.25" customHeight="1" x14ac:dyDescent="0.2"/>
    <row r="1992" ht="17.25" customHeight="1" x14ac:dyDescent="0.2"/>
    <row r="1993" ht="17.25" customHeight="1" x14ac:dyDescent="0.2"/>
    <row r="1994" ht="17.25" customHeight="1" x14ac:dyDescent="0.2"/>
    <row r="1995" ht="17.25" customHeight="1" x14ac:dyDescent="0.2"/>
    <row r="1996" ht="17.25" customHeight="1" x14ac:dyDescent="0.2"/>
    <row r="1997" ht="17.25" customHeight="1" x14ac:dyDescent="0.2"/>
    <row r="1998" ht="17.25" customHeight="1" x14ac:dyDescent="0.2"/>
    <row r="1999" ht="17.25" customHeight="1" x14ac:dyDescent="0.2"/>
    <row r="2000" ht="17.25" customHeight="1" x14ac:dyDescent="0.2"/>
    <row r="2001" ht="17.25" customHeight="1" x14ac:dyDescent="0.2"/>
    <row r="2002" ht="17.25" customHeight="1" x14ac:dyDescent="0.2"/>
    <row r="2003" ht="17.25" customHeight="1" x14ac:dyDescent="0.2"/>
    <row r="2004" ht="17.25" customHeight="1" x14ac:dyDescent="0.2"/>
    <row r="2005" ht="17.25" customHeight="1" x14ac:dyDescent="0.2"/>
    <row r="2006" ht="17.25" customHeight="1" x14ac:dyDescent="0.2"/>
    <row r="2007" ht="17.25" customHeight="1" x14ac:dyDescent="0.2"/>
    <row r="2008" ht="17.25" customHeight="1" x14ac:dyDescent="0.2"/>
    <row r="2009" ht="17.25" customHeight="1" x14ac:dyDescent="0.2"/>
    <row r="2010" ht="17.25" customHeight="1" x14ac:dyDescent="0.2"/>
    <row r="2011" ht="17.25" customHeight="1" x14ac:dyDescent="0.2"/>
    <row r="2012" ht="17.25" customHeight="1" x14ac:dyDescent="0.2"/>
    <row r="2013" ht="17.25" customHeight="1" x14ac:dyDescent="0.2"/>
    <row r="2014" ht="17.25" customHeight="1" x14ac:dyDescent="0.2"/>
    <row r="2015" ht="17.25" customHeight="1" x14ac:dyDescent="0.2"/>
    <row r="2016" ht="17.25" customHeight="1" x14ac:dyDescent="0.2"/>
    <row r="2017" ht="17.25" customHeight="1" x14ac:dyDescent="0.2"/>
    <row r="2018" ht="17.25" customHeight="1" x14ac:dyDescent="0.2"/>
    <row r="2019" ht="17.25" customHeight="1" x14ac:dyDescent="0.2"/>
    <row r="2020" ht="17.25" customHeight="1" x14ac:dyDescent="0.2"/>
    <row r="2021" ht="17.25" customHeight="1" x14ac:dyDescent="0.2"/>
    <row r="2022" ht="17.25" customHeight="1" x14ac:dyDescent="0.2"/>
    <row r="2023" ht="17.25" customHeight="1" x14ac:dyDescent="0.2"/>
    <row r="2024" ht="17.25" customHeight="1" x14ac:dyDescent="0.2"/>
    <row r="2025" ht="17.25" customHeight="1" x14ac:dyDescent="0.2"/>
    <row r="2026" ht="17.25" customHeight="1" x14ac:dyDescent="0.2"/>
    <row r="2027" ht="17.25" customHeight="1" x14ac:dyDescent="0.2"/>
    <row r="2028" ht="17.25" customHeight="1" x14ac:dyDescent="0.2"/>
    <row r="2029" ht="17.25" customHeight="1" x14ac:dyDescent="0.2"/>
    <row r="2030" ht="17.25" customHeight="1" x14ac:dyDescent="0.2"/>
    <row r="2031" ht="17.25" customHeight="1" x14ac:dyDescent="0.2"/>
    <row r="2032" ht="17.25" customHeight="1" x14ac:dyDescent="0.2"/>
    <row r="2033" ht="17.25" customHeight="1" x14ac:dyDescent="0.2"/>
    <row r="2034" ht="17.25" customHeight="1" x14ac:dyDescent="0.2"/>
    <row r="2035" ht="17.25" customHeight="1" x14ac:dyDescent="0.2"/>
    <row r="2036" ht="17.25" customHeight="1" x14ac:dyDescent="0.2"/>
    <row r="2037" ht="17.25" customHeight="1" x14ac:dyDescent="0.2"/>
    <row r="2038" ht="17.25" customHeight="1" x14ac:dyDescent="0.2"/>
    <row r="2039" ht="17.25" customHeight="1" x14ac:dyDescent="0.2"/>
    <row r="2040" ht="17.25" customHeight="1" x14ac:dyDescent="0.2"/>
    <row r="2041" ht="17.25" customHeight="1" x14ac:dyDescent="0.2"/>
    <row r="2042" ht="17.25" customHeight="1" x14ac:dyDescent="0.2"/>
    <row r="2043" ht="17.25" customHeight="1" x14ac:dyDescent="0.2"/>
    <row r="2044" ht="17.25" customHeight="1" x14ac:dyDescent="0.2"/>
    <row r="2045" ht="17.25" customHeight="1" x14ac:dyDescent="0.2"/>
    <row r="2046" ht="17.25" customHeight="1" x14ac:dyDescent="0.2"/>
    <row r="2047" ht="17.25" customHeight="1" x14ac:dyDescent="0.2"/>
    <row r="2048" ht="17.25" customHeight="1" x14ac:dyDescent="0.2"/>
    <row r="2049" ht="17.25" customHeight="1" x14ac:dyDescent="0.2"/>
    <row r="2050" ht="17.25" customHeight="1" x14ac:dyDescent="0.2"/>
    <row r="2051" ht="17.25" customHeight="1" x14ac:dyDescent="0.2"/>
    <row r="2052" ht="17.25" customHeight="1" x14ac:dyDescent="0.2"/>
    <row r="2053" ht="17.25" customHeight="1" x14ac:dyDescent="0.2"/>
    <row r="2054" ht="17.25" customHeight="1" x14ac:dyDescent="0.2"/>
    <row r="2055" ht="17.25" customHeight="1" x14ac:dyDescent="0.2"/>
    <row r="2056" ht="17.25" customHeight="1" x14ac:dyDescent="0.2"/>
    <row r="2057" ht="17.25" customHeight="1" x14ac:dyDescent="0.2"/>
    <row r="2058" ht="17.25" customHeight="1" x14ac:dyDescent="0.2"/>
    <row r="2059" ht="17.25" customHeight="1" x14ac:dyDescent="0.2"/>
    <row r="2060" ht="17.25" customHeight="1" x14ac:dyDescent="0.2"/>
    <row r="2061" ht="17.25" customHeight="1" x14ac:dyDescent="0.2"/>
    <row r="2062" ht="17.25" customHeight="1" x14ac:dyDescent="0.2"/>
    <row r="2063" ht="17.25" customHeight="1" x14ac:dyDescent="0.2"/>
    <row r="2064" ht="17.25" customHeight="1" x14ac:dyDescent="0.2"/>
    <row r="2065" ht="17.25" customHeight="1" x14ac:dyDescent="0.2"/>
    <row r="2066" ht="17.25" customHeight="1" x14ac:dyDescent="0.2"/>
    <row r="2067" ht="17.25" customHeight="1" x14ac:dyDescent="0.2"/>
    <row r="2068" ht="17.25" customHeight="1" x14ac:dyDescent="0.2"/>
    <row r="2069" ht="17.25" customHeight="1" x14ac:dyDescent="0.2"/>
    <row r="2070" ht="17.25" customHeight="1" x14ac:dyDescent="0.2"/>
    <row r="2071" ht="17.25" customHeight="1" x14ac:dyDescent="0.2"/>
    <row r="2072" ht="17.25" customHeight="1" x14ac:dyDescent="0.2"/>
    <row r="2073" ht="17.25" customHeight="1" x14ac:dyDescent="0.2"/>
    <row r="2074" ht="17.25" customHeight="1" x14ac:dyDescent="0.2"/>
    <row r="2075" ht="17.25" customHeight="1" x14ac:dyDescent="0.2"/>
    <row r="2076" ht="17.25" customHeight="1" x14ac:dyDescent="0.2"/>
    <row r="2077" ht="17.25" customHeight="1" x14ac:dyDescent="0.2"/>
    <row r="2078" ht="17.25" customHeight="1" x14ac:dyDescent="0.2"/>
    <row r="2079" ht="17.25" customHeight="1" x14ac:dyDescent="0.2"/>
    <row r="2080" ht="17.25" customHeight="1" x14ac:dyDescent="0.2"/>
    <row r="2081" ht="17.25" customHeight="1" x14ac:dyDescent="0.2"/>
    <row r="2082" ht="17.25" customHeight="1" x14ac:dyDescent="0.2"/>
    <row r="2083" ht="17.25" customHeight="1" x14ac:dyDescent="0.2"/>
    <row r="2084" ht="17.25" customHeight="1" x14ac:dyDescent="0.2"/>
    <row r="2085" ht="17.25" customHeight="1" x14ac:dyDescent="0.2"/>
    <row r="2086" ht="17.25" customHeight="1" x14ac:dyDescent="0.2"/>
    <row r="2087" ht="17.25" customHeight="1" x14ac:dyDescent="0.2"/>
    <row r="2088" ht="17.25" customHeight="1" x14ac:dyDescent="0.2"/>
    <row r="2089" ht="17.25" customHeight="1" x14ac:dyDescent="0.2"/>
    <row r="2090" ht="17.25" customHeight="1" x14ac:dyDescent="0.2"/>
    <row r="2091" ht="17.25" customHeight="1" x14ac:dyDescent="0.2"/>
    <row r="2092" ht="17.25" customHeight="1" x14ac:dyDescent="0.2"/>
    <row r="2093" ht="17.25" customHeight="1" x14ac:dyDescent="0.2"/>
    <row r="2094" ht="17.25" customHeight="1" x14ac:dyDescent="0.2"/>
    <row r="2095" ht="17.25" customHeight="1" x14ac:dyDescent="0.2"/>
    <row r="2096" ht="17.25" customHeight="1" x14ac:dyDescent="0.2"/>
    <row r="2097" ht="17.25" customHeight="1" x14ac:dyDescent="0.2"/>
    <row r="2098" ht="17.25" customHeight="1" x14ac:dyDescent="0.2"/>
    <row r="2099" ht="17.25" customHeight="1" x14ac:dyDescent="0.2"/>
    <row r="2100" ht="17.25" customHeight="1" x14ac:dyDescent="0.2"/>
    <row r="2101" ht="17.25" customHeight="1" x14ac:dyDescent="0.2"/>
    <row r="2102" ht="17.25" customHeight="1" x14ac:dyDescent="0.2"/>
    <row r="2103" ht="17.25" customHeight="1" x14ac:dyDescent="0.2"/>
    <row r="2104" ht="17.25" customHeight="1" x14ac:dyDescent="0.2"/>
    <row r="2105" ht="17.25" customHeight="1" x14ac:dyDescent="0.2"/>
    <row r="2106" ht="17.25" customHeight="1" x14ac:dyDescent="0.2"/>
    <row r="2107" ht="17.25" customHeight="1" x14ac:dyDescent="0.2"/>
    <row r="2108" ht="17.25" customHeight="1" x14ac:dyDescent="0.2"/>
    <row r="2109" ht="17.25" customHeight="1" x14ac:dyDescent="0.2"/>
    <row r="2110" ht="17.25" customHeight="1" x14ac:dyDescent="0.2"/>
    <row r="2111" ht="17.25" customHeight="1" x14ac:dyDescent="0.2"/>
    <row r="2112" ht="17.25" customHeight="1" x14ac:dyDescent="0.2"/>
    <row r="2113" ht="17.25" customHeight="1" x14ac:dyDescent="0.2"/>
    <row r="2114" ht="17.25" customHeight="1" x14ac:dyDescent="0.2"/>
    <row r="2115" ht="17.25" customHeight="1" x14ac:dyDescent="0.2"/>
    <row r="2116" ht="17.25" customHeight="1" x14ac:dyDescent="0.2"/>
    <row r="2117" ht="17.25" customHeight="1" x14ac:dyDescent="0.2"/>
    <row r="2118" ht="17.25" customHeight="1" x14ac:dyDescent="0.2"/>
    <row r="2119" ht="17.25" customHeight="1" x14ac:dyDescent="0.2"/>
    <row r="2120" ht="17.25" customHeight="1" x14ac:dyDescent="0.2"/>
    <row r="2121" ht="17.25" customHeight="1" x14ac:dyDescent="0.2"/>
    <row r="2122" ht="17.25" customHeight="1" x14ac:dyDescent="0.2"/>
    <row r="2123" ht="17.25" customHeight="1" x14ac:dyDescent="0.2"/>
    <row r="2124" ht="17.25" customHeight="1" x14ac:dyDescent="0.2"/>
    <row r="2125" ht="17.25" customHeight="1" x14ac:dyDescent="0.2"/>
    <row r="2126" ht="17.25" customHeight="1" x14ac:dyDescent="0.2"/>
    <row r="2127" ht="17.25" customHeight="1" x14ac:dyDescent="0.2"/>
    <row r="2128" ht="17.25" customHeight="1" x14ac:dyDescent="0.2"/>
    <row r="2129" ht="17.25" customHeight="1" x14ac:dyDescent="0.2"/>
    <row r="2130" ht="17.25" customHeight="1" x14ac:dyDescent="0.2"/>
    <row r="2131" ht="17.25" customHeight="1" x14ac:dyDescent="0.2"/>
    <row r="2132" ht="17.25" customHeight="1" x14ac:dyDescent="0.2"/>
    <row r="2133" ht="17.25" customHeight="1" x14ac:dyDescent="0.2"/>
    <row r="2134" ht="17.25" customHeight="1" x14ac:dyDescent="0.2"/>
    <row r="2135" ht="17.25" customHeight="1" x14ac:dyDescent="0.2"/>
    <row r="2136" ht="17.25" customHeight="1" x14ac:dyDescent="0.2"/>
    <row r="2137" ht="17.25" customHeight="1" x14ac:dyDescent="0.2"/>
    <row r="2138" ht="17.25" customHeight="1" x14ac:dyDescent="0.2"/>
    <row r="2139" ht="17.25" customHeight="1" x14ac:dyDescent="0.2"/>
    <row r="2140" ht="17.25" customHeight="1" x14ac:dyDescent="0.2"/>
    <row r="2141" ht="17.25" customHeight="1" x14ac:dyDescent="0.2"/>
    <row r="2142" ht="17.25" customHeight="1" x14ac:dyDescent="0.2"/>
    <row r="2143" ht="17.25" customHeight="1" x14ac:dyDescent="0.2"/>
    <row r="2144" ht="17.25" customHeight="1" x14ac:dyDescent="0.2"/>
    <row r="2145" ht="17.25" customHeight="1" x14ac:dyDescent="0.2"/>
    <row r="2146" ht="17.25" customHeight="1" x14ac:dyDescent="0.2"/>
    <row r="2147" ht="17.25" customHeight="1" x14ac:dyDescent="0.2"/>
    <row r="2148" ht="17.25" customHeight="1" x14ac:dyDescent="0.2"/>
    <row r="2149" ht="17.25" customHeight="1" x14ac:dyDescent="0.2"/>
    <row r="2150" ht="17.25" customHeight="1" x14ac:dyDescent="0.2"/>
    <row r="2151" ht="17.25" customHeight="1" x14ac:dyDescent="0.2"/>
    <row r="2152" ht="17.25" customHeight="1" x14ac:dyDescent="0.2"/>
    <row r="2153" ht="17.25" customHeight="1" x14ac:dyDescent="0.2"/>
    <row r="2154" ht="17.25" customHeight="1" x14ac:dyDescent="0.2"/>
    <row r="2155" ht="17.25" customHeight="1" x14ac:dyDescent="0.2"/>
    <row r="2156" ht="17.25" customHeight="1" x14ac:dyDescent="0.2"/>
    <row r="2157" ht="17.25" customHeight="1" x14ac:dyDescent="0.2"/>
    <row r="2158" ht="17.25" customHeight="1" x14ac:dyDescent="0.2"/>
    <row r="2159" ht="17.25" customHeight="1" x14ac:dyDescent="0.2"/>
    <row r="2160" ht="17.25" customHeight="1" x14ac:dyDescent="0.2"/>
    <row r="2161" ht="17.25" customHeight="1" x14ac:dyDescent="0.2"/>
    <row r="2162" ht="17.25" customHeight="1" x14ac:dyDescent="0.2"/>
    <row r="2163" ht="17.25" customHeight="1" x14ac:dyDescent="0.2"/>
    <row r="2164" ht="17.25" customHeight="1" x14ac:dyDescent="0.2"/>
    <row r="2165" ht="17.25" customHeight="1" x14ac:dyDescent="0.2"/>
    <row r="2166" ht="17.25" customHeight="1" x14ac:dyDescent="0.2"/>
    <row r="2167" ht="17.25" customHeight="1" x14ac:dyDescent="0.2"/>
    <row r="2168" ht="17.25" customHeight="1" x14ac:dyDescent="0.2"/>
    <row r="2169" ht="17.25" customHeight="1" x14ac:dyDescent="0.2"/>
    <row r="2170" ht="17.25" customHeight="1" x14ac:dyDescent="0.2"/>
    <row r="2171" ht="17.25" customHeight="1" x14ac:dyDescent="0.2"/>
    <row r="2172" ht="17.25" customHeight="1" x14ac:dyDescent="0.2"/>
    <row r="2173" ht="17.25" customHeight="1" x14ac:dyDescent="0.2"/>
    <row r="2174" ht="17.25" customHeight="1" x14ac:dyDescent="0.2"/>
    <row r="2175" ht="17.25" customHeight="1" x14ac:dyDescent="0.2"/>
    <row r="2176" ht="17.25" customHeight="1" x14ac:dyDescent="0.2"/>
    <row r="2177" ht="17.25" customHeight="1" x14ac:dyDescent="0.2"/>
    <row r="2178" ht="17.25" customHeight="1" x14ac:dyDescent="0.2"/>
    <row r="2179" ht="17.25" customHeight="1" x14ac:dyDescent="0.2"/>
    <row r="2180" ht="17.25" customHeight="1" x14ac:dyDescent="0.2"/>
    <row r="2181" ht="17.25" customHeight="1" x14ac:dyDescent="0.2"/>
    <row r="2182" ht="17.25" customHeight="1" x14ac:dyDescent="0.2"/>
    <row r="2183" ht="17.25" customHeight="1" x14ac:dyDescent="0.2"/>
    <row r="2184" ht="17.25" customHeight="1" x14ac:dyDescent="0.2"/>
    <row r="2185" ht="17.25" customHeight="1" x14ac:dyDescent="0.2"/>
    <row r="2186" ht="17.25" customHeight="1" x14ac:dyDescent="0.2"/>
    <row r="2187" ht="17.25" customHeight="1" x14ac:dyDescent="0.2"/>
    <row r="2188" ht="17.25" customHeight="1" x14ac:dyDescent="0.2"/>
    <row r="2189" ht="17.25" customHeight="1" x14ac:dyDescent="0.2"/>
    <row r="2190" ht="17.25" customHeight="1" x14ac:dyDescent="0.2"/>
    <row r="2191" ht="17.25" customHeight="1" x14ac:dyDescent="0.2"/>
    <row r="2192" ht="17.25" customHeight="1" x14ac:dyDescent="0.2"/>
    <row r="2193" ht="17.25" customHeight="1" x14ac:dyDescent="0.2"/>
    <row r="2194" ht="17.25" customHeight="1" x14ac:dyDescent="0.2"/>
    <row r="2195" ht="17.25" customHeight="1" x14ac:dyDescent="0.2"/>
    <row r="2196" ht="17.25" customHeight="1" x14ac:dyDescent="0.2"/>
    <row r="2197" ht="17.25" customHeight="1" x14ac:dyDescent="0.2"/>
    <row r="2198" ht="17.25" customHeight="1" x14ac:dyDescent="0.2"/>
    <row r="2199" ht="17.25" customHeight="1" x14ac:dyDescent="0.2"/>
    <row r="2200" ht="17.25" customHeight="1" x14ac:dyDescent="0.2"/>
    <row r="2201" ht="17.25" customHeight="1" x14ac:dyDescent="0.2"/>
    <row r="2202" ht="17.25" customHeight="1" x14ac:dyDescent="0.2"/>
    <row r="2203" ht="17.25" customHeight="1" x14ac:dyDescent="0.2"/>
    <row r="2204" ht="17.25" customHeight="1" x14ac:dyDescent="0.2"/>
    <row r="2205" ht="17.25" customHeight="1" x14ac:dyDescent="0.2"/>
    <row r="2206" ht="17.25" customHeight="1" x14ac:dyDescent="0.2"/>
    <row r="2207" ht="17.25" customHeight="1" x14ac:dyDescent="0.2"/>
    <row r="2208" ht="17.25" customHeight="1" x14ac:dyDescent="0.2"/>
    <row r="2209" ht="17.25" customHeight="1" x14ac:dyDescent="0.2"/>
    <row r="2210" ht="17.25" customHeight="1" x14ac:dyDescent="0.2"/>
    <row r="2211" ht="17.25" customHeight="1" x14ac:dyDescent="0.2"/>
    <row r="2212" ht="17.25" customHeight="1" x14ac:dyDescent="0.2"/>
    <row r="2213" ht="17.25" customHeight="1" x14ac:dyDescent="0.2"/>
    <row r="2214" ht="17.25" customHeight="1" x14ac:dyDescent="0.2"/>
    <row r="2215" ht="17.25" customHeight="1" x14ac:dyDescent="0.2"/>
    <row r="2216" ht="17.25" customHeight="1" x14ac:dyDescent="0.2"/>
    <row r="2217" ht="17.25" customHeight="1" x14ac:dyDescent="0.2"/>
    <row r="2218" ht="17.25" customHeight="1" x14ac:dyDescent="0.2"/>
    <row r="2219" ht="17.25" customHeight="1" x14ac:dyDescent="0.2"/>
    <row r="2220" ht="17.25" customHeight="1" x14ac:dyDescent="0.2"/>
    <row r="2221" ht="17.25" customHeight="1" x14ac:dyDescent="0.2"/>
    <row r="2222" ht="17.25" customHeight="1" x14ac:dyDescent="0.2"/>
    <row r="2223" ht="17.25" customHeight="1" x14ac:dyDescent="0.2"/>
    <row r="2224" ht="17.25" customHeight="1" x14ac:dyDescent="0.2"/>
    <row r="2225" ht="17.25" customHeight="1" x14ac:dyDescent="0.2"/>
    <row r="2226" ht="17.25" customHeight="1" x14ac:dyDescent="0.2"/>
    <row r="2227" ht="17.25" customHeight="1" x14ac:dyDescent="0.2"/>
    <row r="2228" ht="17.25" customHeight="1" x14ac:dyDescent="0.2"/>
    <row r="2229" ht="17.25" customHeight="1" x14ac:dyDescent="0.2"/>
    <row r="2230" ht="17.25" customHeight="1" x14ac:dyDescent="0.2"/>
    <row r="2231" ht="17.25" customHeight="1" x14ac:dyDescent="0.2"/>
    <row r="2232" ht="17.25" customHeight="1" x14ac:dyDescent="0.2"/>
    <row r="2233" ht="17.25" customHeight="1" x14ac:dyDescent="0.2"/>
    <row r="2234" ht="17.25" customHeight="1" x14ac:dyDescent="0.2"/>
    <row r="2235" ht="17.25" customHeight="1" x14ac:dyDescent="0.2"/>
    <row r="2236" ht="17.25" customHeight="1" x14ac:dyDescent="0.2"/>
    <row r="2237" ht="17.25" customHeight="1" x14ac:dyDescent="0.2"/>
    <row r="2238" ht="17.25" customHeight="1" x14ac:dyDescent="0.2"/>
    <row r="2239" ht="17.25" customHeight="1" x14ac:dyDescent="0.2"/>
    <row r="2240" ht="17.25" customHeight="1" x14ac:dyDescent="0.2"/>
    <row r="2241" ht="17.25" customHeight="1" x14ac:dyDescent="0.2"/>
    <row r="2242" ht="17.25" customHeight="1" x14ac:dyDescent="0.2"/>
    <row r="2243" ht="17.25" customHeight="1" x14ac:dyDescent="0.2"/>
    <row r="2244" ht="17.25" customHeight="1" x14ac:dyDescent="0.2"/>
    <row r="2245" ht="17.25" customHeight="1" x14ac:dyDescent="0.2"/>
    <row r="2246" ht="17.25" customHeight="1" x14ac:dyDescent="0.2"/>
    <row r="2247" ht="17.25" customHeight="1" x14ac:dyDescent="0.2"/>
    <row r="2248" ht="17.25" customHeight="1" x14ac:dyDescent="0.2"/>
    <row r="2249" ht="17.25" customHeight="1" x14ac:dyDescent="0.2"/>
    <row r="2250" ht="17.25" customHeight="1" x14ac:dyDescent="0.2"/>
    <row r="2251" ht="17.25" customHeight="1" x14ac:dyDescent="0.2"/>
    <row r="2252" ht="17.25" customHeight="1" x14ac:dyDescent="0.2"/>
    <row r="2253" ht="17.25" customHeight="1" x14ac:dyDescent="0.2"/>
    <row r="2254" ht="17.25" customHeight="1" x14ac:dyDescent="0.2"/>
    <row r="2255" ht="17.25" customHeight="1" x14ac:dyDescent="0.2"/>
    <row r="2256" ht="17.25" customHeight="1" x14ac:dyDescent="0.2"/>
    <row r="2257" ht="17.25" customHeight="1" x14ac:dyDescent="0.2"/>
    <row r="2258" ht="17.25" customHeight="1" x14ac:dyDescent="0.2"/>
    <row r="2259" ht="17.25" customHeight="1" x14ac:dyDescent="0.2"/>
    <row r="2260" ht="17.25" customHeight="1" x14ac:dyDescent="0.2"/>
    <row r="2261" ht="17.25" customHeight="1" x14ac:dyDescent="0.2"/>
    <row r="2262" ht="17.25" customHeight="1" x14ac:dyDescent="0.2"/>
    <row r="2263" ht="17.25" customHeight="1" x14ac:dyDescent="0.2"/>
    <row r="2264" ht="17.25" customHeight="1" x14ac:dyDescent="0.2"/>
    <row r="2265" ht="17.25" customHeight="1" x14ac:dyDescent="0.2"/>
    <row r="2266" ht="17.25" customHeight="1" x14ac:dyDescent="0.2"/>
    <row r="2267" ht="17.25" customHeight="1" x14ac:dyDescent="0.2"/>
    <row r="2268" ht="17.25" customHeight="1" x14ac:dyDescent="0.2"/>
    <row r="2269" ht="17.25" customHeight="1" x14ac:dyDescent="0.2"/>
    <row r="2270" ht="17.25" customHeight="1" x14ac:dyDescent="0.2"/>
    <row r="2271" ht="17.25" customHeight="1" x14ac:dyDescent="0.2"/>
    <row r="2272" ht="17.25" customHeight="1" x14ac:dyDescent="0.2"/>
    <row r="2273" ht="17.25" customHeight="1" x14ac:dyDescent="0.2"/>
    <row r="2274" ht="17.25" customHeight="1" x14ac:dyDescent="0.2"/>
    <row r="2275" ht="17.25" customHeight="1" x14ac:dyDescent="0.2"/>
    <row r="2276" ht="17.25" customHeight="1" x14ac:dyDescent="0.2"/>
    <row r="2277" ht="17.25" customHeight="1" x14ac:dyDescent="0.2"/>
    <row r="2278" ht="17.25" customHeight="1" x14ac:dyDescent="0.2"/>
    <row r="2279" ht="17.25" customHeight="1" x14ac:dyDescent="0.2"/>
    <row r="2280" ht="17.25" customHeight="1" x14ac:dyDescent="0.2"/>
    <row r="2281" ht="17.25" customHeight="1" x14ac:dyDescent="0.2"/>
    <row r="2282" ht="17.25" customHeight="1" x14ac:dyDescent="0.2"/>
    <row r="2283" ht="17.25" customHeight="1" x14ac:dyDescent="0.2"/>
    <row r="2284" ht="17.25" customHeight="1" x14ac:dyDescent="0.2"/>
    <row r="2285" ht="17.25" customHeight="1" x14ac:dyDescent="0.2"/>
    <row r="2286" ht="17.25" customHeight="1" x14ac:dyDescent="0.2"/>
    <row r="2287" ht="17.25" customHeight="1" x14ac:dyDescent="0.2"/>
    <row r="2288" ht="17.25" customHeight="1" x14ac:dyDescent="0.2"/>
    <row r="2289" ht="17.25" customHeight="1" x14ac:dyDescent="0.2"/>
    <row r="2290" ht="17.25" customHeight="1" x14ac:dyDescent="0.2"/>
    <row r="2291" ht="17.25" customHeight="1" x14ac:dyDescent="0.2"/>
    <row r="2292" ht="17.25" customHeight="1" x14ac:dyDescent="0.2"/>
    <row r="2293" ht="17.25" customHeight="1" x14ac:dyDescent="0.2"/>
    <row r="2294" ht="17.25" customHeight="1" x14ac:dyDescent="0.2"/>
    <row r="2295" ht="17.25" customHeight="1" x14ac:dyDescent="0.2"/>
    <row r="2296" ht="17.25" customHeight="1" x14ac:dyDescent="0.2"/>
    <row r="2297" ht="17.25" customHeight="1" x14ac:dyDescent="0.2"/>
    <row r="2298" ht="17.25" customHeight="1" x14ac:dyDescent="0.2"/>
    <row r="2299" ht="17.25" customHeight="1" x14ac:dyDescent="0.2"/>
    <row r="2300" ht="17.25" customHeight="1" x14ac:dyDescent="0.2"/>
    <row r="2301" ht="17.25" customHeight="1" x14ac:dyDescent="0.2"/>
    <row r="2302" ht="17.25" customHeight="1" x14ac:dyDescent="0.2"/>
    <row r="2303" ht="17.25" customHeight="1" x14ac:dyDescent="0.2"/>
    <row r="2304" ht="17.25" customHeight="1" x14ac:dyDescent="0.2"/>
    <row r="2305" ht="17.25" customHeight="1" x14ac:dyDescent="0.2"/>
    <row r="2306" ht="17.25" customHeight="1" x14ac:dyDescent="0.2"/>
    <row r="2307" ht="17.25" customHeight="1" x14ac:dyDescent="0.2"/>
    <row r="2308" ht="17.25" customHeight="1" x14ac:dyDescent="0.2"/>
    <row r="2309" ht="17.25" customHeight="1" x14ac:dyDescent="0.2"/>
    <row r="2310" ht="17.25" customHeight="1" x14ac:dyDescent="0.2"/>
    <row r="2311" ht="17.25" customHeight="1" x14ac:dyDescent="0.2"/>
    <row r="2312" ht="17.25" customHeight="1" x14ac:dyDescent="0.2"/>
    <row r="2313" ht="17.25" customHeight="1" x14ac:dyDescent="0.2"/>
    <row r="2314" ht="17.25" customHeight="1" x14ac:dyDescent="0.2"/>
    <row r="2315" ht="17.25" customHeight="1" x14ac:dyDescent="0.2"/>
    <row r="2316" ht="17.25" customHeight="1" x14ac:dyDescent="0.2"/>
    <row r="2317" ht="17.25" customHeight="1" x14ac:dyDescent="0.2"/>
    <row r="2318" ht="17.25" customHeight="1" x14ac:dyDescent="0.2"/>
    <row r="2319" ht="17.25" customHeight="1" x14ac:dyDescent="0.2"/>
    <row r="2320" ht="17.25" customHeight="1" x14ac:dyDescent="0.2"/>
    <row r="2321" ht="17.25" customHeight="1" x14ac:dyDescent="0.2"/>
    <row r="2322" ht="17.25" customHeight="1" x14ac:dyDescent="0.2"/>
    <row r="2323" ht="17.25" customHeight="1" x14ac:dyDescent="0.2"/>
    <row r="2324" ht="17.25" customHeight="1" x14ac:dyDescent="0.2"/>
    <row r="2325" ht="17.25" customHeight="1" x14ac:dyDescent="0.2"/>
    <row r="2326" ht="17.25" customHeight="1" x14ac:dyDescent="0.2"/>
    <row r="2327" ht="17.25" customHeight="1" x14ac:dyDescent="0.2"/>
    <row r="2328" ht="17.25" customHeight="1" x14ac:dyDescent="0.2"/>
    <row r="2329" ht="17.25" customHeight="1" x14ac:dyDescent="0.2"/>
    <row r="2330" ht="17.25" customHeight="1" x14ac:dyDescent="0.2"/>
    <row r="2331" ht="17.25" customHeight="1" x14ac:dyDescent="0.2"/>
    <row r="2332" ht="17.25" customHeight="1" x14ac:dyDescent="0.2"/>
    <row r="2333" ht="17.25" customHeight="1" x14ac:dyDescent="0.2"/>
    <row r="2334" ht="17.25" customHeight="1" x14ac:dyDescent="0.2"/>
    <row r="2335" ht="17.25" customHeight="1" x14ac:dyDescent="0.2"/>
    <row r="2336" ht="17.25" customHeight="1" x14ac:dyDescent="0.2"/>
    <row r="2337" ht="17.25" customHeight="1" x14ac:dyDescent="0.2"/>
    <row r="2338" ht="17.25" customHeight="1" x14ac:dyDescent="0.2"/>
    <row r="2339" ht="17.25" customHeight="1" x14ac:dyDescent="0.2"/>
    <row r="2340" ht="17.25" customHeight="1" x14ac:dyDescent="0.2"/>
    <row r="2341" ht="17.25" customHeight="1" x14ac:dyDescent="0.2"/>
    <row r="2342" ht="17.25" customHeight="1" x14ac:dyDescent="0.2"/>
    <row r="2343" ht="17.25" customHeight="1" x14ac:dyDescent="0.2"/>
    <row r="2344" ht="17.25" customHeight="1" x14ac:dyDescent="0.2"/>
    <row r="2345" ht="17.25" customHeight="1" x14ac:dyDescent="0.2"/>
    <row r="2346" ht="17.25" customHeight="1" x14ac:dyDescent="0.2"/>
    <row r="2347" ht="17.25" customHeight="1" x14ac:dyDescent="0.2"/>
    <row r="2348" ht="17.25" customHeight="1" x14ac:dyDescent="0.2"/>
    <row r="2349" ht="17.25" customHeight="1" x14ac:dyDescent="0.2"/>
    <row r="2350" ht="17.25" customHeight="1" x14ac:dyDescent="0.2"/>
    <row r="2351" ht="17.25" customHeight="1" x14ac:dyDescent="0.2"/>
    <row r="2352" ht="17.25" customHeight="1" x14ac:dyDescent="0.2"/>
    <row r="2353" ht="17.25" customHeight="1" x14ac:dyDescent="0.2"/>
    <row r="2354" ht="17.25" customHeight="1" x14ac:dyDescent="0.2"/>
    <row r="2355" ht="17.25" customHeight="1" x14ac:dyDescent="0.2"/>
    <row r="2356" ht="17.25" customHeight="1" x14ac:dyDescent="0.2"/>
    <row r="2357" ht="17.25" customHeight="1" x14ac:dyDescent="0.2"/>
    <row r="2358" ht="17.25" customHeight="1" x14ac:dyDescent="0.2"/>
    <row r="2359" ht="17.25" customHeight="1" x14ac:dyDescent="0.2"/>
    <row r="2360" ht="17.25" customHeight="1" x14ac:dyDescent="0.2"/>
    <row r="2361" ht="17.25" customHeight="1" x14ac:dyDescent="0.2"/>
    <row r="2362" ht="17.25" customHeight="1" x14ac:dyDescent="0.2"/>
    <row r="2363" ht="17.25" customHeight="1" x14ac:dyDescent="0.2"/>
    <row r="2364" ht="17.25" customHeight="1" x14ac:dyDescent="0.2"/>
    <row r="2365" ht="17.25" customHeight="1" x14ac:dyDescent="0.2"/>
    <row r="2366" ht="17.25" customHeight="1" x14ac:dyDescent="0.2"/>
    <row r="2367" ht="17.25" customHeight="1" x14ac:dyDescent="0.2"/>
    <row r="2368" ht="17.25" customHeight="1" x14ac:dyDescent="0.2"/>
    <row r="2369" ht="17.25" customHeight="1" x14ac:dyDescent="0.2"/>
    <row r="2370" ht="17.25" customHeight="1" x14ac:dyDescent="0.2"/>
    <row r="2371" ht="17.25" customHeight="1" x14ac:dyDescent="0.2"/>
    <row r="2372" ht="17.25" customHeight="1" x14ac:dyDescent="0.2"/>
    <row r="2373" ht="17.25" customHeight="1" x14ac:dyDescent="0.2"/>
    <row r="2374" ht="17.25" customHeight="1" x14ac:dyDescent="0.2"/>
    <row r="2375" ht="17.25" customHeight="1" x14ac:dyDescent="0.2"/>
    <row r="2376" ht="17.25" customHeight="1" x14ac:dyDescent="0.2"/>
    <row r="2377" ht="17.25" customHeight="1" x14ac:dyDescent="0.2"/>
    <row r="2378" ht="17.25" customHeight="1" x14ac:dyDescent="0.2"/>
    <row r="2379" ht="17.25" customHeight="1" x14ac:dyDescent="0.2"/>
    <row r="2380" ht="17.25" customHeight="1" x14ac:dyDescent="0.2"/>
    <row r="2381" ht="17.25" customHeight="1" x14ac:dyDescent="0.2"/>
    <row r="2382" ht="17.25" customHeight="1" x14ac:dyDescent="0.2"/>
    <row r="2383" ht="17.25" customHeight="1" x14ac:dyDescent="0.2"/>
    <row r="2384" ht="17.25" customHeight="1" x14ac:dyDescent="0.2"/>
    <row r="2385" ht="17.25" customHeight="1" x14ac:dyDescent="0.2"/>
    <row r="2386" ht="17.25" customHeight="1" x14ac:dyDescent="0.2"/>
    <row r="2387" ht="17.25" customHeight="1" x14ac:dyDescent="0.2"/>
    <row r="2388" ht="17.25" customHeight="1" x14ac:dyDescent="0.2"/>
    <row r="2389" ht="17.25" customHeight="1" x14ac:dyDescent="0.2"/>
    <row r="2390" ht="17.25" customHeight="1" x14ac:dyDescent="0.2"/>
    <row r="2391" ht="17.25" customHeight="1" x14ac:dyDescent="0.2"/>
    <row r="2392" ht="17.25" customHeight="1" x14ac:dyDescent="0.2"/>
    <row r="2393" ht="17.25" customHeight="1" x14ac:dyDescent="0.2"/>
    <row r="2394" ht="17.25" customHeight="1" x14ac:dyDescent="0.2"/>
    <row r="2395" ht="17.25" customHeight="1" x14ac:dyDescent="0.2"/>
    <row r="2396" ht="17.25" customHeight="1" x14ac:dyDescent="0.2"/>
    <row r="2397" ht="17.25" customHeight="1" x14ac:dyDescent="0.2"/>
    <row r="2398" ht="17.25" customHeight="1" x14ac:dyDescent="0.2"/>
    <row r="2399" ht="17.25" customHeight="1" x14ac:dyDescent="0.2"/>
    <row r="2400" ht="17.25" customHeight="1" x14ac:dyDescent="0.2"/>
    <row r="2401" ht="17.25" customHeight="1" x14ac:dyDescent="0.2"/>
    <row r="2402" ht="17.25" customHeight="1" x14ac:dyDescent="0.2"/>
    <row r="2403" ht="17.25" customHeight="1" x14ac:dyDescent="0.2"/>
    <row r="2404" ht="17.25" customHeight="1" x14ac:dyDescent="0.2"/>
    <row r="2405" ht="17.25" customHeight="1" x14ac:dyDescent="0.2"/>
    <row r="2406" ht="17.25" customHeight="1" x14ac:dyDescent="0.2"/>
    <row r="2407" ht="17.25" customHeight="1" x14ac:dyDescent="0.2"/>
    <row r="2408" ht="17.25" customHeight="1" x14ac:dyDescent="0.2"/>
    <row r="2409" ht="17.25" customHeight="1" x14ac:dyDescent="0.2"/>
    <row r="2410" ht="17.25" customHeight="1" x14ac:dyDescent="0.2"/>
    <row r="2411" ht="17.25" customHeight="1" x14ac:dyDescent="0.2"/>
    <row r="2412" ht="17.25" customHeight="1" x14ac:dyDescent="0.2"/>
    <row r="2413" ht="17.25" customHeight="1" x14ac:dyDescent="0.2"/>
    <row r="2414" ht="17.25" customHeight="1" x14ac:dyDescent="0.2"/>
    <row r="2415" ht="17.25" customHeight="1" x14ac:dyDescent="0.2"/>
    <row r="2416" ht="17.25" customHeight="1" x14ac:dyDescent="0.2"/>
    <row r="2417" ht="17.25" customHeight="1" x14ac:dyDescent="0.2"/>
    <row r="2418" ht="17.25" customHeight="1" x14ac:dyDescent="0.2"/>
    <row r="2419" ht="17.25" customHeight="1" x14ac:dyDescent="0.2"/>
    <row r="2420" ht="17.25" customHeight="1" x14ac:dyDescent="0.2"/>
    <row r="2421" ht="17.25" customHeight="1" x14ac:dyDescent="0.2"/>
    <row r="2422" ht="17.25" customHeight="1" x14ac:dyDescent="0.2"/>
    <row r="2423" ht="17.25" customHeight="1" x14ac:dyDescent="0.2"/>
    <row r="2424" ht="17.25" customHeight="1" x14ac:dyDescent="0.2"/>
    <row r="2425" ht="17.25" customHeight="1" x14ac:dyDescent="0.2"/>
    <row r="2426" ht="17.25" customHeight="1" x14ac:dyDescent="0.2"/>
    <row r="2427" ht="17.25" customHeight="1" x14ac:dyDescent="0.2"/>
    <row r="2428" ht="17.25" customHeight="1" x14ac:dyDescent="0.2"/>
    <row r="2429" ht="17.25" customHeight="1" x14ac:dyDescent="0.2"/>
    <row r="2430" ht="17.25" customHeight="1" x14ac:dyDescent="0.2"/>
    <row r="2431" ht="17.25" customHeight="1" x14ac:dyDescent="0.2"/>
    <row r="2432" ht="17.25" customHeight="1" x14ac:dyDescent="0.2"/>
    <row r="2433" ht="17.25" customHeight="1" x14ac:dyDescent="0.2"/>
    <row r="2434" ht="17.25" customHeight="1" x14ac:dyDescent="0.2"/>
    <row r="2435" ht="17.25" customHeight="1" x14ac:dyDescent="0.2"/>
    <row r="2436" ht="17.25" customHeight="1" x14ac:dyDescent="0.2"/>
    <row r="2437" ht="17.25" customHeight="1" x14ac:dyDescent="0.2"/>
    <row r="2438" ht="17.25" customHeight="1" x14ac:dyDescent="0.2"/>
    <row r="2439" ht="17.25" customHeight="1" x14ac:dyDescent="0.2"/>
    <row r="2440" ht="17.25" customHeight="1" x14ac:dyDescent="0.2"/>
    <row r="2441" ht="17.25" customHeight="1" x14ac:dyDescent="0.2"/>
    <row r="2442" ht="17.25" customHeight="1" x14ac:dyDescent="0.2"/>
    <row r="2443" ht="17.25" customHeight="1" x14ac:dyDescent="0.2"/>
    <row r="2444" ht="17.25" customHeight="1" x14ac:dyDescent="0.2"/>
    <row r="2445" ht="17.25" customHeight="1" x14ac:dyDescent="0.2"/>
    <row r="2446" ht="17.25" customHeight="1" x14ac:dyDescent="0.2"/>
    <row r="2447" ht="17.25" customHeight="1" x14ac:dyDescent="0.2"/>
    <row r="2448" ht="17.25" customHeight="1" x14ac:dyDescent="0.2"/>
    <row r="2449" ht="17.25" customHeight="1" x14ac:dyDescent="0.2"/>
    <row r="2450" ht="17.25" customHeight="1" x14ac:dyDescent="0.2"/>
    <row r="2451" ht="17.25" customHeight="1" x14ac:dyDescent="0.2"/>
    <row r="2452" ht="17.25" customHeight="1" x14ac:dyDescent="0.2"/>
    <row r="2453" ht="17.25" customHeight="1" x14ac:dyDescent="0.2"/>
    <row r="2454" ht="17.25" customHeight="1" x14ac:dyDescent="0.2"/>
    <row r="2455" ht="17.25" customHeight="1" x14ac:dyDescent="0.2"/>
    <row r="2456" ht="17.25" customHeight="1" x14ac:dyDescent="0.2"/>
    <row r="2457" ht="17.25" customHeight="1" x14ac:dyDescent="0.2"/>
    <row r="2458" ht="17.25" customHeight="1" x14ac:dyDescent="0.2"/>
    <row r="2459" ht="17.25" customHeight="1" x14ac:dyDescent="0.2"/>
    <row r="2460" ht="17.25" customHeight="1" x14ac:dyDescent="0.2"/>
    <row r="2461" ht="17.25" customHeight="1" x14ac:dyDescent="0.2"/>
    <row r="2462" ht="17.25" customHeight="1" x14ac:dyDescent="0.2"/>
    <row r="2463" ht="17.25" customHeight="1" x14ac:dyDescent="0.2"/>
    <row r="2464" ht="17.25" customHeight="1" x14ac:dyDescent="0.2"/>
    <row r="2465" ht="17.25" customHeight="1" x14ac:dyDescent="0.2"/>
    <row r="2466" ht="17.25" customHeight="1" x14ac:dyDescent="0.2"/>
    <row r="2467" ht="17.25" customHeight="1" x14ac:dyDescent="0.2"/>
    <row r="2468" ht="17.25" customHeight="1" x14ac:dyDescent="0.2"/>
    <row r="2469" ht="17.25" customHeight="1" x14ac:dyDescent="0.2"/>
    <row r="2470" ht="17.25" customHeight="1" x14ac:dyDescent="0.2"/>
    <row r="2471" ht="17.25" customHeight="1" x14ac:dyDescent="0.2"/>
    <row r="2472" ht="17.25" customHeight="1" x14ac:dyDescent="0.2"/>
    <row r="2473" ht="17.25" customHeight="1" x14ac:dyDescent="0.2"/>
    <row r="2474" ht="17.25" customHeight="1" x14ac:dyDescent="0.2"/>
    <row r="2475" ht="17.25" customHeight="1" x14ac:dyDescent="0.2"/>
    <row r="2476" ht="17.25" customHeight="1" x14ac:dyDescent="0.2"/>
    <row r="2477" ht="17.25" customHeight="1" x14ac:dyDescent="0.2"/>
    <row r="2478" ht="17.25" customHeight="1" x14ac:dyDescent="0.2"/>
    <row r="2479" ht="17.25" customHeight="1" x14ac:dyDescent="0.2"/>
    <row r="2480" ht="17.25" customHeight="1" x14ac:dyDescent="0.2"/>
    <row r="2481" ht="17.25" customHeight="1" x14ac:dyDescent="0.2"/>
    <row r="2482" ht="17.25" customHeight="1" x14ac:dyDescent="0.2"/>
    <row r="2483" ht="17.25" customHeight="1" x14ac:dyDescent="0.2"/>
    <row r="2484" ht="17.25" customHeight="1" x14ac:dyDescent="0.2"/>
    <row r="2485" ht="17.25" customHeight="1" x14ac:dyDescent="0.2"/>
    <row r="2486" ht="17.25" customHeight="1" x14ac:dyDescent="0.2"/>
    <row r="2487" ht="17.25" customHeight="1" x14ac:dyDescent="0.2"/>
    <row r="2488" ht="17.25" customHeight="1" x14ac:dyDescent="0.2"/>
    <row r="2489" ht="17.25" customHeight="1" x14ac:dyDescent="0.2"/>
    <row r="2490" ht="17.25" customHeight="1" x14ac:dyDescent="0.2"/>
    <row r="2491" ht="17.25" customHeight="1" x14ac:dyDescent="0.2"/>
    <row r="2492" ht="17.25" customHeight="1" x14ac:dyDescent="0.2"/>
    <row r="2493" ht="17.25" customHeight="1" x14ac:dyDescent="0.2"/>
    <row r="2494" ht="17.25" customHeight="1" x14ac:dyDescent="0.2"/>
    <row r="2495" ht="17.25" customHeight="1" x14ac:dyDescent="0.2"/>
    <row r="2496" ht="17.25" customHeight="1" x14ac:dyDescent="0.2"/>
    <row r="2497" ht="17.25" customHeight="1" x14ac:dyDescent="0.2"/>
    <row r="2498" ht="17.25" customHeight="1" x14ac:dyDescent="0.2"/>
  </sheetData>
  <sheetProtection algorithmName="SHA-512" hashValue="Mt0OFnRUUG3Zx+kOgnoPAwklFJirSWW9MkGvj8s871kESrMC3m5EIkGcohDNoD/Pgg6cgD2YQTRWtRhh8u2ivw==" saltValue="n19wvSb4zbd9iig1Td9tsA==" spinCount="100000" sheet="1" selectLockedCells="1" selectUnlockedCells="1"/>
  <phoneticPr fontId="3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7</vt:i4>
      </vt:variant>
      <vt:variant>
        <vt:lpstr>النطاقات المسماة</vt:lpstr>
      </vt:variant>
      <vt:variant>
        <vt:i4>1</vt:i4>
      </vt:variant>
    </vt:vector>
  </HeadingPairs>
  <TitlesOfParts>
    <vt:vector size="8" baseType="lpstr">
      <vt:lpstr>تعليمات</vt:lpstr>
      <vt:lpstr>إدخال البيانات</vt:lpstr>
      <vt:lpstr>إختيار المقررات</vt:lpstr>
      <vt:lpstr>الإستمارة</vt:lpstr>
      <vt:lpstr>مشروعات-21-22-ف2</vt:lpstr>
      <vt:lpstr>ورقة4</vt:lpstr>
      <vt:lpstr>ورقة2</vt:lpstr>
      <vt:lpstr>الإستمارة!Print_Area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DELL</cp:lastModifiedBy>
  <cp:revision/>
  <cp:lastPrinted>2022-07-03T05:58:19Z</cp:lastPrinted>
  <dcterms:created xsi:type="dcterms:W3CDTF">2015-06-05T18:17:20Z</dcterms:created>
  <dcterms:modified xsi:type="dcterms:W3CDTF">2022-08-04T07:01:34Z</dcterms:modified>
</cp:coreProperties>
</file>