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codeName="ThisWorkbook"/>
  <mc:AlternateContent xmlns:mc="http://schemas.openxmlformats.org/markup-compatibility/2006">
    <mc:Choice Requires="x15">
      <x15ac:absPath xmlns:x15ac="http://schemas.microsoft.com/office/spreadsheetml/2010/11/ac" url="D:\استمارات الفصل الثاني 21-22\مشروعات\"/>
    </mc:Choice>
  </mc:AlternateContent>
  <xr:revisionPtr revIDLastSave="0" documentId="13_ncr:1_{A4E850C7-6020-4421-918F-7A6EF7A141DD}" xr6:coauthVersionLast="47" xr6:coauthVersionMax="47" xr10:uidLastSave="{00000000-0000-0000-0000-000000000000}"/>
  <workbookProtection workbookAlgorithmName="SHA-512" workbookHashValue="DkYQmhJU+RpzoFXUMlt+amVsRz2F33t3U/oAaQ6eIVUp6YfxhHZjhmbU4FKPWhcEUZio3ATHRFXzDUIHRok45A==" workbookSaltValue="tnMp4tpe8oRma6yqzd/Agg==" workbookSpinCount="100000" lockStructure="1"/>
  <bookViews>
    <workbookView xWindow="-120" yWindow="-120" windowWidth="20730" windowHeight="11040" xr2:uid="{00000000-000D-0000-FFFF-FFFF00000000}"/>
  </bookViews>
  <sheets>
    <sheet name="تعليمات" sheetId="13" r:id="rId1"/>
    <sheet name="إدخال البيانات" sheetId="7" r:id="rId2"/>
    <sheet name="إختيار المقررات" sheetId="5" r:id="rId3"/>
    <sheet name="الإستمارة" sheetId="11" r:id="rId4"/>
    <sheet name="مشروعات-21-22-ف2" sheetId="2" r:id="rId5"/>
    <sheet name="ورقة4" sheetId="10" state="hidden" r:id="rId6"/>
    <sheet name="ورقة2" sheetId="4" state="hidden" r:id="rId7"/>
  </sheets>
  <definedNames>
    <definedName name="_xlnm._FilterDatabase" localSheetId="1" hidden="1">'إدخال البيانات'!$L$4:$L$15</definedName>
    <definedName name="_xlnm._FilterDatabase" localSheetId="6" hidden="1">ورقة2!$A$2:$AD$832</definedName>
    <definedName name="_xlnm._FilterDatabase" localSheetId="5" hidden="1">ورقة4!$A$1:$AZ$6636</definedName>
    <definedName name="_xlnm.Print_Area" localSheetId="3">الإستمارة!$A$1:$S$47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 i="7" l="1"/>
  <c r="EM5" i="2" s="1"/>
  <c r="I30" i="5"/>
  <c r="I31" i="5"/>
  <c r="I32" i="5"/>
  <c r="DJ3" i="2"/>
  <c r="DH3" i="2"/>
  <c r="DF3" i="2"/>
  <c r="DD3" i="2"/>
  <c r="DB3" i="2"/>
  <c r="CZ3" i="2"/>
  <c r="CX3" i="2"/>
  <c r="CV3" i="2"/>
  <c r="CT3" i="2"/>
  <c r="CR3" i="2"/>
  <c r="CP3" i="2"/>
  <c r="CN3" i="2"/>
  <c r="CL3" i="2"/>
  <c r="CJ3" i="2"/>
  <c r="CH3" i="2"/>
  <c r="CF3" i="2"/>
  <c r="CD3" i="2"/>
  <c r="CB3" i="2"/>
  <c r="BZ3" i="2"/>
  <c r="BX3" i="2"/>
  <c r="BV3" i="2"/>
  <c r="BT3" i="2"/>
  <c r="BR3" i="2"/>
  <c r="BP3" i="2"/>
  <c r="BN3" i="2"/>
  <c r="BL3" i="2"/>
  <c r="BJ3" i="2"/>
  <c r="AP3" i="2"/>
  <c r="AN3" i="2"/>
  <c r="BH3" i="2"/>
  <c r="BF3" i="2"/>
  <c r="BD3" i="2"/>
  <c r="BB3" i="2"/>
  <c r="AZ3" i="2"/>
  <c r="AX3" i="2"/>
  <c r="AV3" i="2"/>
  <c r="AT3" i="2"/>
  <c r="AR3" i="2"/>
  <c r="A2" i="7" l="1"/>
  <c r="B6" i="5" s="1"/>
  <c r="AC20" i="5"/>
  <c r="B20" i="11" l="1"/>
  <c r="D1" i="5"/>
  <c r="A29" i="5" l="1"/>
  <c r="A30" i="5"/>
  <c r="A28" i="5"/>
  <c r="A32" i="5"/>
  <c r="A31" i="5"/>
  <c r="A27" i="5"/>
  <c r="AH9" i="5"/>
  <c r="B15" i="7"/>
  <c r="A15" i="7"/>
  <c r="D12" i="7"/>
  <c r="C12" i="7"/>
  <c r="B12" i="7"/>
  <c r="A12" i="7"/>
  <c r="C9" i="7"/>
  <c r="B9" i="7"/>
  <c r="D9" i="7"/>
  <c r="A9" i="7"/>
  <c r="C5" i="7"/>
  <c r="D1" i="7"/>
  <c r="U14" i="5" l="1"/>
  <c r="V14" i="5" s="1"/>
  <c r="U15" i="5"/>
  <c r="V15" i="5" s="1"/>
  <c r="U16" i="5"/>
  <c r="V16" i="5" s="1"/>
  <c r="U17" i="5"/>
  <c r="V17" i="5" s="1"/>
  <c r="U18" i="5"/>
  <c r="V18" i="5" s="1"/>
  <c r="EL5" i="2" s="1"/>
  <c r="U13" i="5"/>
  <c r="V13" i="5" s="1"/>
  <c r="BK12" i="5"/>
  <c r="BK19" i="5"/>
  <c r="BK26" i="5"/>
  <c r="BK33" i="5"/>
  <c r="BK40" i="5"/>
  <c r="BK47" i="5"/>
  <c r="BK54" i="5"/>
  <c r="EF5" i="2" l="1"/>
  <c r="DU5" i="2"/>
  <c r="DO5" i="2"/>
  <c r="V5" i="5" l="1"/>
  <c r="AH1" i="5"/>
  <c r="P5" i="5"/>
  <c r="AB1" i="5"/>
  <c r="P4" i="5"/>
  <c r="V1" i="5"/>
  <c r="J4" i="5"/>
  <c r="P1" i="5"/>
  <c r="D4" i="5"/>
  <c r="J1" i="5"/>
  <c r="J3" i="5"/>
  <c r="AH11" i="5"/>
  <c r="D3" i="5"/>
  <c r="AB5" i="5"/>
  <c r="D2" i="5"/>
  <c r="BR60" i="5"/>
  <c r="DK5" i="2" s="1"/>
  <c r="BR38" i="5"/>
  <c r="BY5" i="2" s="1"/>
  <c r="BR59" i="5"/>
  <c r="DI5" i="2" s="1"/>
  <c r="BR56" i="5"/>
  <c r="DC5" i="2" s="1"/>
  <c r="BR46" i="5"/>
  <c r="CM5" i="2" s="1"/>
  <c r="BR37" i="5"/>
  <c r="BW5" i="2" s="1"/>
  <c r="BR28" i="5"/>
  <c r="BG5" i="2" s="1"/>
  <c r="BR45" i="5"/>
  <c r="CK5" i="2" s="1"/>
  <c r="BR36" i="5"/>
  <c r="BU5" i="2" s="1"/>
  <c r="BR27" i="5"/>
  <c r="BR53" i="5"/>
  <c r="CY5" i="2" s="1"/>
  <c r="BR44" i="5"/>
  <c r="CI5" i="2" s="1"/>
  <c r="BR35" i="5"/>
  <c r="BS5" i="2" s="1"/>
  <c r="BR25" i="5"/>
  <c r="BC5" i="2" s="1"/>
  <c r="BR6" i="5"/>
  <c r="U5" i="2" s="1"/>
  <c r="BR52" i="5"/>
  <c r="CW5" i="2" s="1"/>
  <c r="BR43" i="5"/>
  <c r="CG5" i="2" s="1"/>
  <c r="BR34" i="5"/>
  <c r="BR24" i="5"/>
  <c r="BA5" i="2" s="1"/>
  <c r="BR51" i="5"/>
  <c r="CU5" i="2" s="1"/>
  <c r="BR42" i="5"/>
  <c r="CE5" i="2" s="1"/>
  <c r="BR32" i="5"/>
  <c r="BO5" i="2" s="1"/>
  <c r="BR23" i="5"/>
  <c r="AY5" i="2" s="1"/>
  <c r="BR50" i="5"/>
  <c r="CS5" i="2" s="1"/>
  <c r="BR41" i="5"/>
  <c r="BR31" i="5"/>
  <c r="BM5" i="2" s="1"/>
  <c r="BR22" i="5"/>
  <c r="AW5" i="2" s="1"/>
  <c r="BR58" i="5"/>
  <c r="DG5" i="2" s="1"/>
  <c r="BR49" i="5"/>
  <c r="CQ5" i="2" s="1"/>
  <c r="BR39" i="5"/>
  <c r="CA5" i="2" s="1"/>
  <c r="BR30" i="5"/>
  <c r="BK5" i="2" s="1"/>
  <c r="BR21" i="5"/>
  <c r="AU5" i="2" s="1"/>
  <c r="BR57" i="5"/>
  <c r="DE5" i="2" s="1"/>
  <c r="BR48" i="5"/>
  <c r="BR20" i="5"/>
  <c r="BR55" i="5"/>
  <c r="DA5" i="2" s="1"/>
  <c r="BR29" i="5"/>
  <c r="BI5" i="2" s="1"/>
  <c r="BR16" i="5"/>
  <c r="AM5" i="2" s="1"/>
  <c r="BR10" i="5"/>
  <c r="AC5" i="2" s="1"/>
  <c r="BR17" i="5"/>
  <c r="AO5" i="2" s="1"/>
  <c r="BR18" i="5"/>
  <c r="AQ5" i="2" s="1"/>
  <c r="BR13" i="5"/>
  <c r="BR9" i="5"/>
  <c r="AA5" i="2" s="1"/>
  <c r="BR11" i="5"/>
  <c r="AE5" i="2" s="1"/>
  <c r="BR7" i="5"/>
  <c r="W5" i="2" s="1"/>
  <c r="BR14" i="5"/>
  <c r="AI5" i="2" s="1"/>
  <c r="BR8" i="5"/>
  <c r="Y5" i="2" s="1"/>
  <c r="BR15" i="5"/>
  <c r="AK5" i="2" s="1"/>
  <c r="BK48" i="5" l="1"/>
  <c r="CO5" i="2"/>
  <c r="BK41" i="5"/>
  <c r="CC5" i="2"/>
  <c r="BK34" i="5"/>
  <c r="BQ5" i="2"/>
  <c r="BK27" i="5"/>
  <c r="BE5" i="2"/>
  <c r="BK13" i="5"/>
  <c r="AG5" i="2"/>
  <c r="BK20" i="5"/>
  <c r="AS5" i="2"/>
  <c r="BK45" i="5"/>
  <c r="BT45" i="5"/>
  <c r="BT30" i="5"/>
  <c r="BK30" i="5"/>
  <c r="BT23" i="5"/>
  <c r="BK23" i="5"/>
  <c r="BK6" i="5"/>
  <c r="BT6" i="5"/>
  <c r="BK28" i="5"/>
  <c r="BT28" i="5"/>
  <c r="BK50" i="5"/>
  <c r="BT50" i="5"/>
  <c r="BK39" i="5"/>
  <c r="BT39" i="5"/>
  <c r="BK32" i="5"/>
  <c r="BT32" i="5"/>
  <c r="BK25" i="5"/>
  <c r="BT25" i="5"/>
  <c r="BT37" i="5"/>
  <c r="BK37" i="5"/>
  <c r="BK29" i="5"/>
  <c r="BT29" i="5"/>
  <c r="BK49" i="5"/>
  <c r="BT49" i="5"/>
  <c r="BT42" i="5"/>
  <c r="BK42" i="5"/>
  <c r="BT35" i="5"/>
  <c r="BK35" i="5"/>
  <c r="BK46" i="5"/>
  <c r="BT46" i="5"/>
  <c r="BT52" i="5"/>
  <c r="BK52" i="5"/>
  <c r="BK55" i="5"/>
  <c r="BT55" i="5"/>
  <c r="BK58" i="5"/>
  <c r="BT58" i="5"/>
  <c r="BK51" i="5"/>
  <c r="BT51" i="5"/>
  <c r="BK44" i="5"/>
  <c r="BT44" i="5"/>
  <c r="BK56" i="5"/>
  <c r="BT56" i="5"/>
  <c r="BK21" i="5"/>
  <c r="BT21" i="5"/>
  <c r="BK22" i="5"/>
  <c r="BT22" i="5"/>
  <c r="BK24" i="5"/>
  <c r="BT24" i="5"/>
  <c r="BK53" i="5"/>
  <c r="BT53" i="5"/>
  <c r="BK59" i="5"/>
  <c r="BT59" i="5"/>
  <c r="BT31" i="5"/>
  <c r="BK31" i="5"/>
  <c r="BK38" i="5"/>
  <c r="BT38" i="5"/>
  <c r="BT57" i="5"/>
  <c r="BK57" i="5"/>
  <c r="BK43" i="5"/>
  <c r="BT43" i="5"/>
  <c r="BT36" i="5"/>
  <c r="BK36" i="5"/>
  <c r="BK60" i="5"/>
  <c r="BT60" i="5"/>
  <c r="BK9" i="5"/>
  <c r="BT9" i="5"/>
  <c r="BK7" i="5"/>
  <c r="BT7" i="5"/>
  <c r="BK11" i="5"/>
  <c r="BT11" i="5"/>
  <c r="BT18" i="5"/>
  <c r="BK18" i="5"/>
  <c r="BK8" i="5"/>
  <c r="BT8" i="5"/>
  <c r="BK10" i="5"/>
  <c r="BT10" i="5"/>
  <c r="BK15" i="5"/>
  <c r="BT15" i="5"/>
  <c r="BT17" i="5"/>
  <c r="BK17" i="5"/>
  <c r="BT14" i="5"/>
  <c r="BK14" i="5"/>
  <c r="BT16" i="5"/>
  <c r="BK16" i="5"/>
  <c r="P3" i="5"/>
  <c r="AH3" i="5"/>
  <c r="AE22" i="11"/>
  <c r="BT54" i="5" l="1"/>
  <c r="Y23" i="11"/>
  <c r="Y24" i="11"/>
  <c r="Y25" i="11"/>
  <c r="DN5" i="2" l="1"/>
  <c r="DM5" i="2"/>
  <c r="DL5" i="2"/>
  <c r="AH7" i="5"/>
  <c r="H2" i="11"/>
  <c r="J27" i="11" l="1"/>
  <c r="E23" i="11"/>
  <c r="V31" i="11"/>
  <c r="V29" i="11"/>
  <c r="V33" i="11"/>
  <c r="V27" i="11"/>
  <c r="EH5" i="2" l="1"/>
  <c r="EK5" i="2"/>
  <c r="B32" i="11"/>
  <c r="EI5" i="2"/>
  <c r="EG5" i="2"/>
  <c r="EJ5" i="2" l="1"/>
  <c r="G30" i="11"/>
  <c r="B31" i="11"/>
  <c r="G31" i="11"/>
  <c r="E24" i="11" l="1"/>
  <c r="DQ5" i="2"/>
  <c r="N23" i="11"/>
  <c r="K23" i="11"/>
  <c r="B30" i="11"/>
  <c r="K24" i="11"/>
  <c r="J19" i="11"/>
  <c r="T3" i="2"/>
  <c r="V3" i="2"/>
  <c r="X3" i="2"/>
  <c r="AL3" i="2" l="1"/>
  <c r="AJ3" i="2"/>
  <c r="AH3" i="2"/>
  <c r="AF3" i="2"/>
  <c r="AD3" i="2"/>
  <c r="AB3" i="2"/>
  <c r="Z3" i="2"/>
  <c r="V4" i="5" l="1"/>
  <c r="D7" i="11" s="1"/>
  <c r="Z20" i="11" s="1"/>
  <c r="Y20" i="11" s="1"/>
  <c r="AB4" i="5"/>
  <c r="H7" i="11" s="1"/>
  <c r="Z21" i="11" s="1"/>
  <c r="Y21" i="11" s="1"/>
  <c r="G2" i="5"/>
  <c r="P2" i="5"/>
  <c r="V2" i="5"/>
  <c r="N4" i="11" l="1"/>
  <c r="Z11" i="11" s="1"/>
  <c r="EE5" i="2"/>
  <c r="F3" i="11"/>
  <c r="Z7" i="11" s="1"/>
  <c r="Y7" i="11" s="1"/>
  <c r="ED5" i="2"/>
  <c r="J3" i="11"/>
  <c r="Z6" i="11" s="1"/>
  <c r="Y6" i="11" s="1"/>
  <c r="EC5" i="2"/>
  <c r="DR5" i="2"/>
  <c r="AC3" i="5"/>
  <c r="AC4" i="5"/>
  <c r="AH4" i="5"/>
  <c r="K7" i="11" s="1"/>
  <c r="Z22" i="11" s="1"/>
  <c r="Y22" i="11" s="1"/>
  <c r="E26" i="11" l="1"/>
  <c r="BT13" i="5"/>
  <c r="BT12" i="5" s="1"/>
  <c r="BR71" i="5" l="1"/>
  <c r="BR73" i="5"/>
  <c r="BR72" i="5"/>
  <c r="BT41" i="5"/>
  <c r="BT48" i="5"/>
  <c r="BT20" i="5"/>
  <c r="BT34" i="5"/>
  <c r="BT27" i="5"/>
  <c r="BT26" i="5" s="1"/>
  <c r="AB2" i="5"/>
  <c r="A5" i="2"/>
  <c r="D2" i="11"/>
  <c r="E36" i="11" s="1"/>
  <c r="E42" i="11" s="1"/>
  <c r="B1" i="11"/>
  <c r="N5" i="2"/>
  <c r="M5" i="2"/>
  <c r="S5" i="2"/>
  <c r="B5" i="2"/>
  <c r="BT5" i="5" l="1"/>
  <c r="N3" i="11"/>
  <c r="Z5" i="11" s="1"/>
  <c r="Y5" i="11" s="1"/>
  <c r="EB5" i="2"/>
  <c r="V3" i="5"/>
  <c r="V12" i="5"/>
  <c r="B29" i="11" s="1"/>
  <c r="K4" i="11"/>
  <c r="K6" i="11"/>
  <c r="F5" i="2"/>
  <c r="Q5" i="2"/>
  <c r="D5" i="2"/>
  <c r="P5" i="2"/>
  <c r="C5" i="2"/>
  <c r="BR74" i="5"/>
  <c r="BT47" i="5"/>
  <c r="BT40" i="5" s="1"/>
  <c r="BT33" i="5" s="1"/>
  <c r="BT19" i="5" s="1"/>
  <c r="W14" i="11"/>
  <c r="W16" i="11"/>
  <c r="W17" i="11"/>
  <c r="W20" i="11"/>
  <c r="W12" i="11"/>
  <c r="W15" i="11"/>
  <c r="W13" i="11"/>
  <c r="W18" i="11"/>
  <c r="W11" i="11"/>
  <c r="W10" i="11"/>
  <c r="W19" i="11"/>
  <c r="O5" i="2"/>
  <c r="D3" i="11"/>
  <c r="M35" i="11"/>
  <c r="L41" i="11" s="1"/>
  <c r="G28" i="5" l="1"/>
  <c r="H28" i="5" s="1"/>
  <c r="G29" i="5"/>
  <c r="H29" i="5" s="1"/>
  <c r="G30" i="5"/>
  <c r="H30" i="5" s="1"/>
  <c r="J30" i="5" s="1"/>
  <c r="G31" i="5"/>
  <c r="H31" i="5" s="1"/>
  <c r="J31" i="5" s="1"/>
  <c r="G32" i="5"/>
  <c r="H32" i="5" s="1"/>
  <c r="G27" i="5"/>
  <c r="H27" i="5" s="1"/>
  <c r="G10" i="5"/>
  <c r="H10" i="5" s="1"/>
  <c r="G9" i="5"/>
  <c r="K9" i="5" s="1"/>
  <c r="G12" i="5"/>
  <c r="H12" i="5" s="1"/>
  <c r="G20" i="5"/>
  <c r="H20" i="5" s="1"/>
  <c r="G24" i="5"/>
  <c r="H24" i="5" s="1"/>
  <c r="G19" i="5"/>
  <c r="H19" i="5" s="1"/>
  <c r="G13" i="5"/>
  <c r="H13" i="5" s="1"/>
  <c r="G21" i="5"/>
  <c r="H21" i="5" s="1"/>
  <c r="G16" i="5"/>
  <c r="H16" i="5" s="1"/>
  <c r="G26" i="5"/>
  <c r="G14" i="5"/>
  <c r="H14" i="5" s="1"/>
  <c r="G22" i="5"/>
  <c r="H22" i="5" s="1"/>
  <c r="G15" i="5"/>
  <c r="H15" i="5" s="1"/>
  <c r="G23" i="5"/>
  <c r="H23" i="5" s="1"/>
  <c r="G17" i="5"/>
  <c r="H17" i="5" s="1"/>
  <c r="G25" i="5"/>
  <c r="H25" i="5" s="1"/>
  <c r="G18" i="5"/>
  <c r="H18" i="5" s="1"/>
  <c r="G11" i="5"/>
  <c r="H11" i="5" s="1"/>
  <c r="J5" i="2"/>
  <c r="AB3" i="5"/>
  <c r="Z18" i="11"/>
  <c r="Z10" i="11"/>
  <c r="Y10" i="11" s="1"/>
  <c r="I5" i="2"/>
  <c r="P6" i="11"/>
  <c r="D5" i="11"/>
  <c r="D4" i="11"/>
  <c r="Z8" i="11" s="1"/>
  <c r="Y8" i="11" s="1"/>
  <c r="H4" i="11"/>
  <c r="R5" i="2"/>
  <c r="E5" i="2"/>
  <c r="M2" i="11"/>
  <c r="Z3" i="11" s="1"/>
  <c r="P2" i="11"/>
  <c r="Z4" i="11" s="1"/>
  <c r="Y4" i="11" s="1"/>
  <c r="H6" i="11"/>
  <c r="J29" i="5" l="1"/>
  <c r="K29" i="5"/>
  <c r="S29" i="5" s="1"/>
  <c r="I29" i="5" s="1"/>
  <c r="K27" i="5"/>
  <c r="J27" i="5"/>
  <c r="K28" i="5"/>
  <c r="S28" i="5" s="1"/>
  <c r="J28" i="5"/>
  <c r="K16" i="5"/>
  <c r="S16" i="5" s="1"/>
  <c r="J16" i="5"/>
  <c r="J13" i="5"/>
  <c r="K13" i="5"/>
  <c r="S13" i="5" s="1"/>
  <c r="K23" i="5"/>
  <c r="S23" i="5" s="1"/>
  <c r="J23" i="5"/>
  <c r="K19" i="5"/>
  <c r="S19" i="5" s="1"/>
  <c r="J19" i="5"/>
  <c r="J18" i="5"/>
  <c r="K18" i="5"/>
  <c r="S18" i="5" s="1"/>
  <c r="J21" i="5"/>
  <c r="K21" i="5"/>
  <c r="S21" i="5" s="1"/>
  <c r="K15" i="5"/>
  <c r="S15" i="5" s="1"/>
  <c r="J15" i="5"/>
  <c r="K24" i="5"/>
  <c r="S24" i="5" s="1"/>
  <c r="J24" i="5"/>
  <c r="K17" i="5"/>
  <c r="S17" i="5" s="1"/>
  <c r="J17" i="5"/>
  <c r="K22" i="5"/>
  <c r="S22" i="5" s="1"/>
  <c r="J22" i="5"/>
  <c r="K20" i="5"/>
  <c r="S20" i="5" s="1"/>
  <c r="F20" i="5" s="1"/>
  <c r="J20" i="5"/>
  <c r="K25" i="5"/>
  <c r="S25" i="5" s="1"/>
  <c r="J25" i="5"/>
  <c r="K14" i="5"/>
  <c r="S14" i="5" s="1"/>
  <c r="J14" i="5"/>
  <c r="K12" i="5"/>
  <c r="S12" i="5" s="1"/>
  <c r="F12" i="5" s="1"/>
  <c r="J12" i="5"/>
  <c r="K10" i="5"/>
  <c r="S10" i="5" s="1"/>
  <c r="J10" i="5"/>
  <c r="J11" i="5"/>
  <c r="K11" i="5"/>
  <c r="S11" i="5" s="1"/>
  <c r="G5" i="2"/>
  <c r="K5" i="11"/>
  <c r="Z14" i="11" s="1"/>
  <c r="Y14" i="11" s="1"/>
  <c r="D6" i="11"/>
  <c r="Z16" i="11" s="1"/>
  <c r="Y16" i="11" s="1"/>
  <c r="L5" i="2"/>
  <c r="P5" i="11"/>
  <c r="Z15" i="11" s="1"/>
  <c r="Y15" i="11" s="1"/>
  <c r="H5" i="11"/>
  <c r="Z13" i="11" s="1"/>
  <c r="Y13" i="11" s="1"/>
  <c r="H5" i="2"/>
  <c r="K5" i="2"/>
  <c r="Z9" i="11"/>
  <c r="Y9" i="11" s="1"/>
  <c r="Z17" i="11"/>
  <c r="Y17" i="11" s="1"/>
  <c r="Y18" i="11"/>
  <c r="Z19" i="11"/>
  <c r="Y19" i="11" s="1"/>
  <c r="Y11" i="11"/>
  <c r="Z12" i="11"/>
  <c r="Y12" i="11" s="1"/>
  <c r="B36" i="11"/>
  <c r="B42" i="11" s="1"/>
  <c r="Y3" i="11"/>
  <c r="W3" i="11"/>
  <c r="H35" i="11"/>
  <c r="H41" i="11" s="1"/>
  <c r="H9" i="5"/>
  <c r="H26" i="5"/>
  <c r="S27" i="5"/>
  <c r="I27" i="5" s="1"/>
  <c r="I28" i="5" l="1"/>
  <c r="F28" i="5"/>
  <c r="BQ21" i="5"/>
  <c r="I10" i="5"/>
  <c r="I20" i="5"/>
  <c r="K26" i="5"/>
  <c r="S26" i="5" s="1"/>
  <c r="AB19" i="5" s="1"/>
  <c r="J26" i="5"/>
  <c r="I13" i="5"/>
  <c r="F13" i="5"/>
  <c r="I16" i="5"/>
  <c r="F16" i="5"/>
  <c r="I17" i="5"/>
  <c r="F17" i="5"/>
  <c r="I21" i="5"/>
  <c r="F21" i="5"/>
  <c r="I15" i="5"/>
  <c r="F15" i="5"/>
  <c r="I18" i="5"/>
  <c r="F18" i="5"/>
  <c r="F10" i="5"/>
  <c r="I14" i="5"/>
  <c r="F14" i="5"/>
  <c r="I19" i="5"/>
  <c r="F19" i="5"/>
  <c r="I11" i="5"/>
  <c r="F11" i="5"/>
  <c r="BQ20" i="5"/>
  <c r="I12" i="5"/>
  <c r="F22" i="5"/>
  <c r="F24" i="5"/>
  <c r="F25" i="5"/>
  <c r="F27" i="5"/>
  <c r="F23" i="5"/>
  <c r="AA4" i="11"/>
  <c r="AE4" i="11" s="1"/>
  <c r="AA20" i="11"/>
  <c r="AE20" i="11" s="1"/>
  <c r="AA9" i="11"/>
  <c r="AE9" i="11" s="1"/>
  <c r="AA18" i="11"/>
  <c r="AE18" i="11" s="1"/>
  <c r="AA8" i="11"/>
  <c r="AE8" i="11" s="1"/>
  <c r="AA19" i="11"/>
  <c r="AE19" i="11" s="1"/>
  <c r="AA6" i="11"/>
  <c r="AE6" i="11" s="1"/>
  <c r="AA21" i="11"/>
  <c r="AE21" i="11" s="1"/>
  <c r="AA15" i="11"/>
  <c r="AE15" i="11" s="1"/>
  <c r="AA17" i="11"/>
  <c r="AE17" i="11" s="1"/>
  <c r="AA12" i="11"/>
  <c r="AE12" i="11" s="1"/>
  <c r="AA13" i="11"/>
  <c r="AE13" i="11" s="1"/>
  <c r="AA11" i="11"/>
  <c r="AE11" i="11" s="1"/>
  <c r="AA10" i="11"/>
  <c r="AE10" i="11" s="1"/>
  <c r="AA16" i="11"/>
  <c r="AE16" i="11" s="1"/>
  <c r="AA7" i="11"/>
  <c r="AE7" i="11" s="1"/>
  <c r="AA3" i="11"/>
  <c r="AE3" i="11" s="1"/>
  <c r="AA14" i="11"/>
  <c r="AE14" i="11" s="1"/>
  <c r="AA5" i="11"/>
  <c r="AE5" i="11" s="1"/>
  <c r="AH10" i="5" l="1"/>
  <c r="DP5" i="2" s="1"/>
  <c r="M22" i="11"/>
  <c r="E27" i="5"/>
  <c r="D27" i="5" s="1"/>
  <c r="I25" i="5"/>
  <c r="E25" i="5" s="1"/>
  <c r="D25" i="5" s="1"/>
  <c r="I24" i="5"/>
  <c r="E24" i="5" s="1"/>
  <c r="D24" i="5" s="1"/>
  <c r="I22" i="5"/>
  <c r="E22" i="5" s="1"/>
  <c r="D22" i="5" s="1"/>
  <c r="I23" i="5"/>
  <c r="E23" i="5" s="1"/>
  <c r="D23" i="5" s="1"/>
  <c r="F26" i="5"/>
  <c r="AJ1" i="11"/>
  <c r="S9" i="5"/>
  <c r="E25" i="11" l="1"/>
  <c r="I26" i="5"/>
  <c r="E26" i="5" s="1"/>
  <c r="D26" i="5" s="1"/>
  <c r="BQ15" i="5"/>
  <c r="BQ17" i="5"/>
  <c r="BQ16" i="5"/>
  <c r="AD1" i="11"/>
  <c r="B8" i="11" s="1"/>
  <c r="AN1" i="5"/>
  <c r="F9" i="5"/>
  <c r="BQ23" i="5"/>
  <c r="BQ18" i="5"/>
  <c r="BQ24" i="5"/>
  <c r="AH8" i="5" l="1"/>
  <c r="BQ19" i="5"/>
  <c r="BQ22" i="5"/>
  <c r="BQ6" i="5"/>
  <c r="E11" i="5"/>
  <c r="D11" i="5" s="1"/>
  <c r="BQ7" i="5"/>
  <c r="BQ14" i="5"/>
  <c r="E14" i="5"/>
  <c r="D14" i="5" s="1"/>
  <c r="E19" i="5" s="1"/>
  <c r="D19" i="5" s="1"/>
  <c r="BQ10" i="5"/>
  <c r="BQ13" i="5"/>
  <c r="E13" i="5"/>
  <c r="D13" i="5" s="1"/>
  <c r="BQ9" i="5"/>
  <c r="E16" i="5"/>
  <c r="D16" i="5" s="1"/>
  <c r="E21" i="5" s="1"/>
  <c r="D21" i="5" s="1"/>
  <c r="BQ12" i="5"/>
  <c r="E12" i="5"/>
  <c r="D12" i="5" s="1"/>
  <c r="BQ8" i="5"/>
  <c r="E15" i="5"/>
  <c r="D15" i="5" s="1"/>
  <c r="E20" i="5" s="1"/>
  <c r="D20" i="5" s="1"/>
  <c r="BQ11" i="5"/>
  <c r="E10" i="5"/>
  <c r="AH17" i="5"/>
  <c r="AH18" i="5"/>
  <c r="AH16" i="5"/>
  <c r="BQ32" i="5"/>
  <c r="BQ29" i="5"/>
  <c r="BQ41" i="5"/>
  <c r="BQ52" i="5"/>
  <c r="BQ47" i="5"/>
  <c r="BQ53" i="5"/>
  <c r="BQ27" i="5"/>
  <c r="BQ36" i="5"/>
  <c r="BQ44" i="5"/>
  <c r="BQ54" i="5"/>
  <c r="BQ50" i="5"/>
  <c r="BQ51" i="5"/>
  <c r="BQ30" i="5"/>
  <c r="BQ48" i="5"/>
  <c r="BQ46" i="5"/>
  <c r="BQ35" i="5"/>
  <c r="BQ34" i="5"/>
  <c r="BQ45" i="5"/>
  <c r="BQ39" i="5"/>
  <c r="BQ26" i="5"/>
  <c r="BQ42" i="5"/>
  <c r="BQ40" i="5"/>
  <c r="BQ28" i="5"/>
  <c r="BQ33" i="5"/>
  <c r="BQ38" i="5"/>
  <c r="AH19" i="5" l="1"/>
  <c r="Q22" i="11" s="1"/>
  <c r="D10" i="5"/>
  <c r="C10" i="5" s="1"/>
  <c r="E18" i="5"/>
  <c r="D18" i="5" s="1"/>
  <c r="E17" i="5"/>
  <c r="D17" i="5" s="1"/>
  <c r="K22" i="11"/>
  <c r="DY5" i="2"/>
  <c r="DZ5" i="2"/>
  <c r="F22" i="11"/>
  <c r="DX5" i="2"/>
  <c r="V15" i="11"/>
  <c r="V20" i="11"/>
  <c r="V10" i="11"/>
  <c r="V17" i="11"/>
  <c r="V13" i="11"/>
  <c r="V21" i="11"/>
  <c r="V19" i="11"/>
  <c r="V11" i="11"/>
  <c r="V16" i="11"/>
  <c r="V14" i="11"/>
  <c r="V18" i="11"/>
  <c r="V12" i="11"/>
  <c r="V23" i="11"/>
  <c r="V25" i="11"/>
  <c r="V24" i="11"/>
  <c r="V22" i="11"/>
  <c r="DS5" i="2"/>
  <c r="C11" i="5" l="1"/>
  <c r="C12" i="5" s="1"/>
  <c r="C13" i="5" s="1"/>
  <c r="C14" i="5" s="1"/>
  <c r="C15" i="5" s="1"/>
  <c r="C16" i="5" s="1"/>
  <c r="C17" i="5" s="1"/>
  <c r="C18" i="5" s="1"/>
  <c r="C19" i="5" s="1"/>
  <c r="C20" i="5" s="1"/>
  <c r="C21" i="5" s="1"/>
  <c r="C22" i="5" s="1"/>
  <c r="C23" i="5" s="1"/>
  <c r="C24" i="5" s="1"/>
  <c r="C25" i="5" s="1"/>
  <c r="C26" i="5" s="1"/>
  <c r="C27" i="5" s="1"/>
  <c r="EA5" i="2"/>
  <c r="B11" i="11"/>
  <c r="AH12" i="5"/>
  <c r="E27" i="11"/>
  <c r="D11" i="11" l="1"/>
  <c r="C11" i="11"/>
  <c r="AE24" i="5"/>
  <c r="AE23" i="5"/>
  <c r="AH14" i="5"/>
  <c r="DV5" i="2" s="1"/>
  <c r="DT5" i="2"/>
  <c r="B12" i="11"/>
  <c r="E28" i="11"/>
  <c r="D12" i="11" l="1"/>
  <c r="C12" i="11"/>
  <c r="AE25" i="5"/>
  <c r="AE26" i="5"/>
  <c r="B13" i="11"/>
  <c r="AH15" i="5"/>
  <c r="DW5" i="2" s="1"/>
  <c r="I11" i="11"/>
  <c r="H11" i="11"/>
  <c r="D13" i="11" l="1"/>
  <c r="C13" i="11"/>
  <c r="H12" i="11"/>
  <c r="I12" i="11"/>
  <c r="B14" i="11"/>
  <c r="F35" i="11"/>
  <c r="D14" i="11" l="1"/>
  <c r="C14" i="11"/>
  <c r="I13" i="11"/>
  <c r="H13" i="11"/>
  <c r="B15" i="11"/>
  <c r="F41" i="11"/>
  <c r="D15" i="11" l="1"/>
  <c r="C15" i="11"/>
  <c r="I14" i="11"/>
  <c r="H14" i="11"/>
  <c r="B16" i="11"/>
  <c r="D16" i="11" l="1"/>
  <c r="C16" i="11"/>
  <c r="I15" i="11"/>
  <c r="H15" i="11"/>
  <c r="B17" i="11"/>
  <c r="D17" i="11" l="1"/>
  <c r="C17" i="11"/>
  <c r="B18" i="11"/>
  <c r="I16" i="11"/>
  <c r="H16" i="11"/>
  <c r="J11" i="11" l="1"/>
  <c r="D18" i="11"/>
  <c r="C18" i="11"/>
  <c r="I17" i="11"/>
  <c r="H17" i="11"/>
  <c r="J12" i="11" l="1"/>
  <c r="L11" i="11"/>
  <c r="K11" i="11"/>
  <c r="I18" i="11"/>
  <c r="H18" i="11"/>
  <c r="L12" i="11" l="1"/>
  <c r="K12" i="11"/>
  <c r="J13" i="11"/>
  <c r="P11" i="11"/>
  <c r="Q11" i="11"/>
  <c r="Q12" i="11" l="1"/>
  <c r="P12" i="11"/>
  <c r="L13" i="11"/>
  <c r="K13" i="11"/>
  <c r="J14" i="11"/>
  <c r="L14" i="11" l="1"/>
  <c r="K14" i="11"/>
  <c r="J15" i="11"/>
  <c r="Q13" i="11"/>
  <c r="P13" i="11"/>
  <c r="L15" i="11" l="1"/>
  <c r="K15" i="11"/>
  <c r="J16" i="11"/>
  <c r="Q14" i="11"/>
  <c r="P14" i="11"/>
  <c r="L16" i="11" l="1"/>
  <c r="K16" i="11"/>
  <c r="J17" i="11"/>
  <c r="Q15" i="11"/>
  <c r="P15" i="11"/>
  <c r="L17" i="11" l="1"/>
  <c r="K17" i="11"/>
  <c r="J18" i="11"/>
  <c r="P16" i="11"/>
  <c r="Q16" i="11"/>
  <c r="L18" i="11" l="1"/>
  <c r="BT5" i="2" s="1"/>
  <c r="K18" i="11"/>
  <c r="Q17" i="11"/>
  <c r="P17" i="11"/>
  <c r="CD5" i="2" l="1"/>
  <c r="AJ5" i="2"/>
  <c r="CX5" i="2"/>
  <c r="BH5" i="2"/>
  <c r="CV5" i="2"/>
  <c r="DB5" i="2"/>
  <c r="P18" i="11"/>
  <c r="Q18" i="11"/>
  <c r="CZ5" i="2" s="1"/>
  <c r="CJ5" i="2" l="1"/>
  <c r="T5" i="2"/>
  <c r="AZ5" i="2"/>
  <c r="BX5" i="2"/>
  <c r="BD5" i="2"/>
  <c r="CH5" i="2"/>
  <c r="BZ5" i="2"/>
  <c r="CN5" i="2"/>
  <c r="BN5" i="2"/>
  <c r="BV5" i="2"/>
  <c r="DD5" i="2"/>
  <c r="AX5" i="2"/>
  <c r="AT5" i="2"/>
  <c r="AB5" i="2"/>
  <c r="BP5" i="2"/>
  <c r="DF5" i="2"/>
  <c r="CF5" i="2"/>
  <c r="BR5" i="2"/>
  <c r="V5" i="2"/>
  <c r="DH5" i="2"/>
  <c r="CB5" i="2"/>
  <c r="BL5" i="2"/>
  <c r="CP5" i="2"/>
  <c r="BB5" i="2"/>
  <c r="AD5" i="2"/>
  <c r="AH5" i="2"/>
  <c r="Z5" i="2"/>
  <c r="X5" i="2"/>
  <c r="AF5" i="2"/>
  <c r="CR5" i="2"/>
  <c r="AR5" i="2"/>
  <c r="AN5" i="2"/>
  <c r="BF5" i="2"/>
  <c r="AL5" i="2"/>
  <c r="DJ5" i="2"/>
  <c r="AP5" i="2"/>
  <c r="AV5" i="2"/>
  <c r="CL5" i="2"/>
  <c r="CT5" i="2"/>
  <c r="BJ5" i="2"/>
</calcChain>
</file>

<file path=xl/sharedStrings.xml><?xml version="1.0" encoding="utf-8"?>
<sst xmlns="http://schemas.openxmlformats.org/spreadsheetml/2006/main" count="15367" uniqueCount="2150">
  <si>
    <t>تاريخه</t>
  </si>
  <si>
    <t>تدوير رسوم</t>
  </si>
  <si>
    <t>رقم الطالب</t>
  </si>
  <si>
    <t>الاسم والكنية:</t>
  </si>
  <si>
    <t>اسم الاب:</t>
  </si>
  <si>
    <t>اسم الام:</t>
  </si>
  <si>
    <t>مكان الميلاد</t>
  </si>
  <si>
    <t>عام الميلاد</t>
  </si>
  <si>
    <t>بطل الجمهورية</t>
  </si>
  <si>
    <t>السنة</t>
  </si>
  <si>
    <t>الجنسية</t>
  </si>
  <si>
    <t>الجنس</t>
  </si>
  <si>
    <t>نوع الشهادة</t>
  </si>
  <si>
    <t>عام الثانوية :</t>
  </si>
  <si>
    <t>محافظتها</t>
  </si>
  <si>
    <t>الطلاب الأوائل</t>
  </si>
  <si>
    <t>محافظة الهوية</t>
  </si>
  <si>
    <t>الفصل الأول</t>
  </si>
  <si>
    <t>الفصل الثاني</t>
  </si>
  <si>
    <t>تقسيط</t>
  </si>
  <si>
    <t>مقررات السنة الثانية</t>
  </si>
  <si>
    <t>المبلغ المستحق</t>
  </si>
  <si>
    <t>القسط الأول</t>
  </si>
  <si>
    <t>رسم الشهادة</t>
  </si>
  <si>
    <t>القسط الثاني</t>
  </si>
  <si>
    <t>نوع الثانوية</t>
  </si>
  <si>
    <t>رمز المقرر</t>
  </si>
  <si>
    <t xml:space="preserve">إلى المصرف العقاري </t>
  </si>
  <si>
    <t>يرجى قبض مبلغ  قدره</t>
  </si>
  <si>
    <t xml:space="preserve">وتحويله إلى حساب التعليم المفتوح رقم ck1-10173186 وتسليم إشعار القبض إلى صاحب العلاقة  </t>
  </si>
  <si>
    <t>المعلومات  الشخصية</t>
  </si>
  <si>
    <t>معلومات الشهادة</t>
  </si>
  <si>
    <t>مقررات السنة الأولى</t>
  </si>
  <si>
    <t>مقررات السنة الثالثة</t>
  </si>
  <si>
    <t>مقررات السنة الرابعة</t>
  </si>
  <si>
    <t>الإحصائية</t>
  </si>
  <si>
    <t>الاسم والنسبة</t>
  </si>
  <si>
    <t>الأب</t>
  </si>
  <si>
    <t>الام</t>
  </si>
  <si>
    <t>عام الثانوية</t>
  </si>
  <si>
    <t>رقمه</t>
  </si>
  <si>
    <t>المبلغ المدور</t>
  </si>
  <si>
    <t>عناصر الجيش وقوى الأمن الداخلي</t>
  </si>
  <si>
    <t>تقيسط</t>
  </si>
  <si>
    <t>عدد المواد الجديدة</t>
  </si>
  <si>
    <t>عدد الإجمالي للمواد</t>
  </si>
  <si>
    <t>الاب</t>
  </si>
  <si>
    <t>الأم</t>
  </si>
  <si>
    <t>تاريخ الميلاد</t>
  </si>
  <si>
    <t>الرقم الوطني</t>
  </si>
  <si>
    <t>نوع الشهادة الثانوية</t>
  </si>
  <si>
    <t>سنة الشهادة</t>
  </si>
  <si>
    <t>محافظ الشهادة</t>
  </si>
  <si>
    <t>العنوان الدائم</t>
  </si>
  <si>
    <t>رقم الهاتف</t>
  </si>
  <si>
    <t>رقم الموبايل</t>
  </si>
  <si>
    <t>ذوي الشهداء وجرحى الجيش العربي السوري</t>
  </si>
  <si>
    <t>حسين</t>
  </si>
  <si>
    <t>الأولى</t>
  </si>
  <si>
    <t>صالح</t>
  </si>
  <si>
    <t>محمود</t>
  </si>
  <si>
    <t>مروان</t>
  </si>
  <si>
    <t>محمد</t>
  </si>
  <si>
    <t>عدنان</t>
  </si>
  <si>
    <t>علي</t>
  </si>
  <si>
    <t>يوسف</t>
  </si>
  <si>
    <t>أحمد</t>
  </si>
  <si>
    <t>جمال</t>
  </si>
  <si>
    <t>صلاح</t>
  </si>
  <si>
    <t>محمد علي</t>
  </si>
  <si>
    <t>فواز</t>
  </si>
  <si>
    <t>ماهر</t>
  </si>
  <si>
    <t>محسن</t>
  </si>
  <si>
    <t>جميل</t>
  </si>
  <si>
    <t>بسام</t>
  </si>
  <si>
    <t>محي الدين</t>
  </si>
  <si>
    <t>رفيق</t>
  </si>
  <si>
    <t>عبد الرزاق</t>
  </si>
  <si>
    <t>ابراهيم</t>
  </si>
  <si>
    <t>محمد خير</t>
  </si>
  <si>
    <t>زياد</t>
  </si>
  <si>
    <t>عصام</t>
  </si>
  <si>
    <t>احمد</t>
  </si>
  <si>
    <t>خليل</t>
  </si>
  <si>
    <t>محمد عماد</t>
  </si>
  <si>
    <t>نزار</t>
  </si>
  <si>
    <t>فؤاد</t>
  </si>
  <si>
    <t>بشار</t>
  </si>
  <si>
    <t>عبد الهادي</t>
  </si>
  <si>
    <t>نضال</t>
  </si>
  <si>
    <t>صباح</t>
  </si>
  <si>
    <t>خالد</t>
  </si>
  <si>
    <t>حمد</t>
  </si>
  <si>
    <t>عبد الله</t>
  </si>
  <si>
    <t>مازن</t>
  </si>
  <si>
    <t>ايمن</t>
  </si>
  <si>
    <t>مصطفى</t>
  </si>
  <si>
    <t>عماد</t>
  </si>
  <si>
    <t>محمد زهير</t>
  </si>
  <si>
    <t>محمد سمير</t>
  </si>
  <si>
    <t>وليد</t>
  </si>
  <si>
    <t>سمير</t>
  </si>
  <si>
    <t>كمال</t>
  </si>
  <si>
    <t>ياسر</t>
  </si>
  <si>
    <t>قاسم</t>
  </si>
  <si>
    <t>غازي</t>
  </si>
  <si>
    <t>محمد معتز</t>
  </si>
  <si>
    <t>فايز</t>
  </si>
  <si>
    <t>رياض</t>
  </si>
  <si>
    <t>هيثم</t>
  </si>
  <si>
    <t>عبد القادر</t>
  </si>
  <si>
    <t>جهاد</t>
  </si>
  <si>
    <t>عبد الكريم</t>
  </si>
  <si>
    <t>طلال</t>
  </si>
  <si>
    <t>حسان</t>
  </si>
  <si>
    <t>أنور</t>
  </si>
  <si>
    <t>محمد سليم</t>
  </si>
  <si>
    <t>محمد بسام</t>
  </si>
  <si>
    <t>محمد زياد</t>
  </si>
  <si>
    <t>اسامه</t>
  </si>
  <si>
    <t>معتز</t>
  </si>
  <si>
    <t>احسان</t>
  </si>
  <si>
    <t>محمد عدنان</t>
  </si>
  <si>
    <t>عثمان</t>
  </si>
  <si>
    <t>سامر</t>
  </si>
  <si>
    <t>منال</t>
  </si>
  <si>
    <t>غياث</t>
  </si>
  <si>
    <t>غفران</t>
  </si>
  <si>
    <t>سهام</t>
  </si>
  <si>
    <t>اتبع الخطوات التالية:</t>
  </si>
  <si>
    <t>الموبايل</t>
  </si>
  <si>
    <t>الهاتف</t>
  </si>
  <si>
    <t>شعبة التجنيد</t>
  </si>
  <si>
    <t>ذكر</t>
  </si>
  <si>
    <t>أنثى</t>
  </si>
  <si>
    <t>العنوان :</t>
  </si>
  <si>
    <t>ر2</t>
  </si>
  <si>
    <t>ج</t>
  </si>
  <si>
    <t>ر1</t>
  </si>
  <si>
    <t>نوع الحسم</t>
  </si>
  <si>
    <t>نقابة معلمين</t>
  </si>
  <si>
    <t>ذوي إحتياجات الخاصة</t>
  </si>
  <si>
    <t>وثيقة وفاة</t>
  </si>
  <si>
    <t>سجين</t>
  </si>
  <si>
    <t>رسم التسجيل</t>
  </si>
  <si>
    <t>عدد المقررات المسجلة لأول مرة</t>
  </si>
  <si>
    <t>عدد المواد الراسبة للمرة الأولى</t>
  </si>
  <si>
    <t>عدد المواد الراسبة للمرة الثانية</t>
  </si>
  <si>
    <t xml:space="preserve">الادارة المالية </t>
  </si>
  <si>
    <t>حنان</t>
  </si>
  <si>
    <t>امينه</t>
  </si>
  <si>
    <t>هناء</t>
  </si>
  <si>
    <t>سوسن</t>
  </si>
  <si>
    <t>فاطمة</t>
  </si>
  <si>
    <t>مريم</t>
  </si>
  <si>
    <t>قمر</t>
  </si>
  <si>
    <t>ناديا</t>
  </si>
  <si>
    <t>مها</t>
  </si>
  <si>
    <t>منى</t>
  </si>
  <si>
    <t>سحر</t>
  </si>
  <si>
    <t>نوال</t>
  </si>
  <si>
    <t>خديجه</t>
  </si>
  <si>
    <t>مرفت</t>
  </si>
  <si>
    <t>وفاء</t>
  </si>
  <si>
    <t>عليا</t>
  </si>
  <si>
    <t>رنا</t>
  </si>
  <si>
    <t>كوثر</t>
  </si>
  <si>
    <t>انتصار</t>
  </si>
  <si>
    <t>هيام</t>
  </si>
  <si>
    <t>سمر</t>
  </si>
  <si>
    <t>هيفاء</t>
  </si>
  <si>
    <t>هنادي</t>
  </si>
  <si>
    <t>مياده</t>
  </si>
  <si>
    <t>يسرى</t>
  </si>
  <si>
    <t>باسمه</t>
  </si>
  <si>
    <t>غاده</t>
  </si>
  <si>
    <t>وصال</t>
  </si>
  <si>
    <t>سعاد</t>
  </si>
  <si>
    <t>فريال</t>
  </si>
  <si>
    <t>ايمان</t>
  </si>
  <si>
    <t>سناء</t>
  </si>
  <si>
    <t>ميساء</t>
  </si>
  <si>
    <t>رغداء</t>
  </si>
  <si>
    <t>سميره</t>
  </si>
  <si>
    <t>فلك</t>
  </si>
  <si>
    <t>فاطمه</t>
  </si>
  <si>
    <t>اميره</t>
  </si>
  <si>
    <t>هدى</t>
  </si>
  <si>
    <t>رجاء</t>
  </si>
  <si>
    <t>نجاح</t>
  </si>
  <si>
    <t>رانيا</t>
  </si>
  <si>
    <t>مؤمنه</t>
  </si>
  <si>
    <t>زينب</t>
  </si>
  <si>
    <t>فايزه</t>
  </si>
  <si>
    <t>لينا</t>
  </si>
  <si>
    <t>جمانه</t>
  </si>
  <si>
    <t>رويده</t>
  </si>
  <si>
    <t>أمل</t>
  </si>
  <si>
    <t>عائشه</t>
  </si>
  <si>
    <t>نور الهدى</t>
  </si>
  <si>
    <t>ماجده</t>
  </si>
  <si>
    <t>ابتسام</t>
  </si>
  <si>
    <t>فاتن</t>
  </si>
  <si>
    <t>سلوى</t>
  </si>
  <si>
    <t>سوزان</t>
  </si>
  <si>
    <t>فرزات</t>
  </si>
  <si>
    <t>صبحيه</t>
  </si>
  <si>
    <t>سوريا</t>
  </si>
  <si>
    <t>هبه</t>
  </si>
  <si>
    <t>بشيره</t>
  </si>
  <si>
    <t>وجيها</t>
  </si>
  <si>
    <t>منتهى</t>
  </si>
  <si>
    <t>Father Name</t>
  </si>
  <si>
    <t>Mother Name</t>
  </si>
  <si>
    <t>Full Name</t>
  </si>
  <si>
    <t>place of birth</t>
  </si>
  <si>
    <t>مكان ورقم القيد</t>
  </si>
  <si>
    <t>ذوي الاحتياجات الخاصة</t>
  </si>
  <si>
    <t>لا</t>
  </si>
  <si>
    <t>نعم</t>
  </si>
  <si>
    <t>دمشق</t>
  </si>
  <si>
    <t>دير الزور</t>
  </si>
  <si>
    <t>درعا</t>
  </si>
  <si>
    <t>حماة</t>
  </si>
  <si>
    <t>الرقة</t>
  </si>
  <si>
    <t>ريف دمشق</t>
  </si>
  <si>
    <t>حمص</t>
  </si>
  <si>
    <t>حلب</t>
  </si>
  <si>
    <t>اللاذقية</t>
  </si>
  <si>
    <t>طرطوس</t>
  </si>
  <si>
    <t>السويداء</t>
  </si>
  <si>
    <t>القنيطرة</t>
  </si>
  <si>
    <t>الحسكة</t>
  </si>
  <si>
    <t>إدلب</t>
  </si>
  <si>
    <t>تجارية</t>
  </si>
  <si>
    <t>علمي</t>
  </si>
  <si>
    <t xml:space="preserve">تعليمات التسجيل </t>
  </si>
  <si>
    <t>يستفيد من الحسم</t>
  </si>
  <si>
    <t>نسبة الحسم</t>
  </si>
  <si>
    <t>الانتقال إلى صفحة اختيار المقررات</t>
  </si>
  <si>
    <t>يكون اختيار المقررات المراد التسجيل عليها على الشكل التالي:</t>
  </si>
  <si>
    <t>الحاصيلن عل وسام بطل الجمهورية العربية السورية أو أحد أبنائهم</t>
  </si>
  <si>
    <t xml:space="preserve">يسدد (500ل.س) فقط رسم كل مقرر </t>
  </si>
  <si>
    <t>السجين</t>
  </si>
  <si>
    <t>التوجه إلى المصرف العقاري لدفع الرسوم</t>
  </si>
  <si>
    <t>ملاحظة :إن كنت من المستفيدين من الحسميات يجب عليك إحضار الوثيقة التي تثبت ذلك
مع الأوراق الثبوتية التي تقدم إلى النافذة</t>
  </si>
  <si>
    <r>
      <t xml:space="preserve">ثم تسليم استمارة التسجيل مع إيصال المصرف إلى شؤون طلاب المحاسبة - مركز التعليم المفتوح - الطابق الارضي خلال مدة أقصاها أسبوع من تاريخ إرسال الإيميل .
</t>
    </r>
    <r>
      <rPr>
        <b/>
        <sz val="14"/>
        <color theme="0"/>
        <rFont val="Sakkal Majalla"/>
      </rPr>
      <t>أو إرسالها عن طريق المؤسسة العامة للبريد إلى العنوان التالي :</t>
    </r>
    <r>
      <rPr>
        <sz val="14"/>
        <color theme="0"/>
        <rFont val="Sakkal Majalla"/>
      </rPr>
      <t xml:space="preserve">
 دمشق -مزة - مركز التعليم المفتوح - جانب المدينة الجامعية - ص ب/ 35063/</t>
    </r>
  </si>
  <si>
    <t>الحاصلين على وثيقة وفاة من مكتب شؤون الشهداء والجرحى والمفقودين لأبناء و أزواج المتوفيين بالعمليات المشابهة للعمليات الحربية</t>
  </si>
  <si>
    <t>كاسم</t>
  </si>
  <si>
    <t xml:space="preserve"> المقررات التي سجلها الطالب</t>
  </si>
  <si>
    <t>الأول</t>
  </si>
  <si>
    <t>الثانية</t>
  </si>
  <si>
    <t>الثاني</t>
  </si>
  <si>
    <t>الثالثة</t>
  </si>
  <si>
    <t>مقررات السنة الأولى (فصل أول)</t>
  </si>
  <si>
    <t>مقررات السنة الأولى (فصل ثاني)</t>
  </si>
  <si>
    <t>مقررات السنة الثانية (فصل أول)</t>
  </si>
  <si>
    <t>مقررات السنة الثانية (فصل ثاني)</t>
  </si>
  <si>
    <t>مقررات السنة الثالثة (فصل أول)</t>
  </si>
  <si>
    <t>مقررات السنة الثالثة (فصل ثاني)</t>
  </si>
  <si>
    <t>رقم الطالب:</t>
  </si>
  <si>
    <t>السنة:</t>
  </si>
  <si>
    <t>الجنس:</t>
  </si>
  <si>
    <t>الجنسية:</t>
  </si>
  <si>
    <t>شعبة التجنيد:</t>
  </si>
  <si>
    <t>الموبايل:</t>
  </si>
  <si>
    <t>تاريخ الميلاد:</t>
  </si>
  <si>
    <t>الرقم الوطني:</t>
  </si>
  <si>
    <t>نوع الثانوية:</t>
  </si>
  <si>
    <t>الهاتف:</t>
  </si>
  <si>
    <t>مكان الميلاد:</t>
  </si>
  <si>
    <t>مكان ورقم القيد:</t>
  </si>
  <si>
    <t>محافظتها:</t>
  </si>
  <si>
    <t>المحافظة الدائمة:</t>
  </si>
  <si>
    <t>عامها:</t>
  </si>
  <si>
    <t>رسم المقررات</t>
  </si>
  <si>
    <t>عدد المقررات المسجلة</t>
  </si>
  <si>
    <t>هنا</t>
  </si>
  <si>
    <t>نزيه</t>
  </si>
  <si>
    <t>محمد وليد</t>
  </si>
  <si>
    <t>ثناء</t>
  </si>
  <si>
    <t>حسن</t>
  </si>
  <si>
    <t>سهير</t>
  </si>
  <si>
    <t>يسره</t>
  </si>
  <si>
    <t>ريما</t>
  </si>
  <si>
    <t>نسرين</t>
  </si>
  <si>
    <t>راغده</t>
  </si>
  <si>
    <t>ندى</t>
  </si>
  <si>
    <t>فاديا</t>
  </si>
  <si>
    <t>ميسون</t>
  </si>
  <si>
    <t>موسى</t>
  </si>
  <si>
    <t>تغريد</t>
  </si>
  <si>
    <t>امل</t>
  </si>
  <si>
    <t>سميرة</t>
  </si>
  <si>
    <t>شهيره</t>
  </si>
  <si>
    <t>هشام</t>
  </si>
  <si>
    <t>دلال</t>
  </si>
  <si>
    <t>اسماعيل</t>
  </si>
  <si>
    <t>فائز</t>
  </si>
  <si>
    <t>ماجد</t>
  </si>
  <si>
    <t>سعيد</t>
  </si>
  <si>
    <t>نصر</t>
  </si>
  <si>
    <t>امين</t>
  </si>
  <si>
    <t>نبيل</t>
  </si>
  <si>
    <t>يحيى</t>
  </si>
  <si>
    <t>رنده</t>
  </si>
  <si>
    <t>عبد الرحمن</t>
  </si>
  <si>
    <t>أديب</t>
  </si>
  <si>
    <t>غسان</t>
  </si>
  <si>
    <t>رأفت</t>
  </si>
  <si>
    <t>عماد الدين</t>
  </si>
  <si>
    <t>جمعه</t>
  </si>
  <si>
    <t>نجلاء</t>
  </si>
  <si>
    <t>عبير</t>
  </si>
  <si>
    <t>موفق</t>
  </si>
  <si>
    <t>حسام</t>
  </si>
  <si>
    <t>حافظ</t>
  </si>
  <si>
    <t>امتثال</t>
  </si>
  <si>
    <t>توفيق</t>
  </si>
  <si>
    <t>لما</t>
  </si>
  <si>
    <t>جابر</t>
  </si>
  <si>
    <t>منا</t>
  </si>
  <si>
    <t>نعيمه</t>
  </si>
  <si>
    <t>ليلى</t>
  </si>
  <si>
    <t>عادل</t>
  </si>
  <si>
    <t>سليمان</t>
  </si>
  <si>
    <t>انصاف</t>
  </si>
  <si>
    <t>فيصل</t>
  </si>
  <si>
    <t>حليمه</t>
  </si>
  <si>
    <t>نايف</t>
  </si>
  <si>
    <t>انور</t>
  </si>
  <si>
    <t>منيره</t>
  </si>
  <si>
    <t>عفاف</t>
  </si>
  <si>
    <t>سماح</t>
  </si>
  <si>
    <t>رقيه</t>
  </si>
  <si>
    <t>محمد بشار</t>
  </si>
  <si>
    <t>رزان</t>
  </si>
  <si>
    <t>الهام</t>
  </si>
  <si>
    <t>إبراهيم</t>
  </si>
  <si>
    <t>ناهد</t>
  </si>
  <si>
    <t>شاديه</t>
  </si>
  <si>
    <t>هاله</t>
  </si>
  <si>
    <t>زهير</t>
  </si>
  <si>
    <t>ملك</t>
  </si>
  <si>
    <t>هويدا</t>
  </si>
  <si>
    <t>عيسى</t>
  </si>
  <si>
    <t>دعد</t>
  </si>
  <si>
    <t>عبده</t>
  </si>
  <si>
    <t>ناصر</t>
  </si>
  <si>
    <t>نقولا</t>
  </si>
  <si>
    <t>عامر</t>
  </si>
  <si>
    <t>عبد الفتاح</t>
  </si>
  <si>
    <t>محمد جهاد</t>
  </si>
  <si>
    <t>هلال</t>
  </si>
  <si>
    <t>منذر</t>
  </si>
  <si>
    <t>محمد ياسر</t>
  </si>
  <si>
    <t>عبدالله</t>
  </si>
  <si>
    <t>دياب</t>
  </si>
  <si>
    <t>حمده</t>
  </si>
  <si>
    <t>هاشم</t>
  </si>
  <si>
    <t>ريم</t>
  </si>
  <si>
    <t>وداد</t>
  </si>
  <si>
    <t>محمد توفيق</t>
  </si>
  <si>
    <t>فارس</t>
  </si>
  <si>
    <t>سميه</t>
  </si>
  <si>
    <t>اكرم</t>
  </si>
  <si>
    <t>كامل</t>
  </si>
  <si>
    <t>ياسين</t>
  </si>
  <si>
    <t>محمد بشير</t>
  </si>
  <si>
    <t>الياس</t>
  </si>
  <si>
    <t>روضه</t>
  </si>
  <si>
    <t>رضوان</t>
  </si>
  <si>
    <t>اسامة</t>
  </si>
  <si>
    <t>كفاح</t>
  </si>
  <si>
    <t>زبيده</t>
  </si>
  <si>
    <t>وجدان</t>
  </si>
  <si>
    <t>حسناء</t>
  </si>
  <si>
    <t>حياة</t>
  </si>
  <si>
    <t>جانيت</t>
  </si>
  <si>
    <t>لمياء</t>
  </si>
  <si>
    <t>اماني</t>
  </si>
  <si>
    <t>حميده</t>
  </si>
  <si>
    <t>فتحي</t>
  </si>
  <si>
    <t>أيمن</t>
  </si>
  <si>
    <t>اميرة</t>
  </si>
  <si>
    <t>رغده</t>
  </si>
  <si>
    <t>عبد السلام</t>
  </si>
  <si>
    <t>شكري</t>
  </si>
  <si>
    <t>منصور</t>
  </si>
  <si>
    <t>رابعه</t>
  </si>
  <si>
    <t>محمد غسان</t>
  </si>
  <si>
    <t>رسميه</t>
  </si>
  <si>
    <t>غصون</t>
  </si>
  <si>
    <t>رحاب</t>
  </si>
  <si>
    <t>صفاء</t>
  </si>
  <si>
    <t>سامي</t>
  </si>
  <si>
    <t>هاني</t>
  </si>
  <si>
    <t>دنيا</t>
  </si>
  <si>
    <t>زكريا</t>
  </si>
  <si>
    <t>عبدو</t>
  </si>
  <si>
    <t>خلود</t>
  </si>
  <si>
    <t>نهاد</t>
  </si>
  <si>
    <t>هند</t>
  </si>
  <si>
    <t>طارق</t>
  </si>
  <si>
    <t>أميرة</t>
  </si>
  <si>
    <t>هايل</t>
  </si>
  <si>
    <t>احلام</t>
  </si>
  <si>
    <t>اسعد</t>
  </si>
  <si>
    <t>عطاف</t>
  </si>
  <si>
    <t>محمد سعيد</t>
  </si>
  <si>
    <t>صبحي</t>
  </si>
  <si>
    <t>امنة</t>
  </si>
  <si>
    <t>حيدر</t>
  </si>
  <si>
    <t>مفيده</t>
  </si>
  <si>
    <t>ميسر</t>
  </si>
  <si>
    <t>باسل</t>
  </si>
  <si>
    <t>عيده</t>
  </si>
  <si>
    <t>رانيه</t>
  </si>
  <si>
    <t>فيروز</t>
  </si>
  <si>
    <t>حنين</t>
  </si>
  <si>
    <t>وائل</t>
  </si>
  <si>
    <t>نداء</t>
  </si>
  <si>
    <t>محمد نبيل</t>
  </si>
  <si>
    <t>مالك</t>
  </si>
  <si>
    <t>محمد رضوان</t>
  </si>
  <si>
    <t>ماجدة</t>
  </si>
  <si>
    <t>محاسن</t>
  </si>
  <si>
    <t>سكينه</t>
  </si>
  <si>
    <t>مأمون</t>
  </si>
  <si>
    <t>محمد ديب</t>
  </si>
  <si>
    <t>حمود</t>
  </si>
  <si>
    <t>ريمه</t>
  </si>
  <si>
    <t xml:space="preserve">محمد </t>
  </si>
  <si>
    <t>سلمى</t>
  </si>
  <si>
    <t>بشير</t>
  </si>
  <si>
    <t>جورج</t>
  </si>
  <si>
    <t>ملكه</t>
  </si>
  <si>
    <t>خوله</t>
  </si>
  <si>
    <t>ناجيه</t>
  </si>
  <si>
    <t>اخلاص</t>
  </si>
  <si>
    <t>محمد عيد</t>
  </si>
  <si>
    <t>ماري</t>
  </si>
  <si>
    <t>مزيد</t>
  </si>
  <si>
    <t>بثينه</t>
  </si>
  <si>
    <t>محمد ماهر</t>
  </si>
  <si>
    <t>إيمان</t>
  </si>
  <si>
    <t>سالم</t>
  </si>
  <si>
    <t>عبدالرحمن</t>
  </si>
  <si>
    <t>ميشيل</t>
  </si>
  <si>
    <t>ساميه</t>
  </si>
  <si>
    <t>نهى</t>
  </si>
  <si>
    <t>محمد نذير</t>
  </si>
  <si>
    <t>فوزيه</t>
  </si>
  <si>
    <t>عبد الحكيم</t>
  </si>
  <si>
    <t>ناديه</t>
  </si>
  <si>
    <t>فادي</t>
  </si>
  <si>
    <t>زهية</t>
  </si>
  <si>
    <t>نسيب</t>
  </si>
  <si>
    <t>غزاله</t>
  </si>
  <si>
    <t>عز الدين</t>
  </si>
  <si>
    <t>زهور</t>
  </si>
  <si>
    <t>تهاني</t>
  </si>
  <si>
    <t>نهلا</t>
  </si>
  <si>
    <t>محمد حسين</t>
  </si>
  <si>
    <t>بدر الدين</t>
  </si>
  <si>
    <t>نبيها</t>
  </si>
  <si>
    <t>ربيع</t>
  </si>
  <si>
    <t>اديب</t>
  </si>
  <si>
    <t>محمد معتوق</t>
  </si>
  <si>
    <t>ثريا</t>
  </si>
  <si>
    <t>عهد</t>
  </si>
  <si>
    <t>وجيه</t>
  </si>
  <si>
    <t>رفعت</t>
  </si>
  <si>
    <t>مقررات السنة الرابعة (فصل أول )</t>
  </si>
  <si>
    <t>مقررات السنة الرابعة (فصل ثاني)</t>
  </si>
  <si>
    <t>عدد المقررات المسجلة للمرة الثانية</t>
  </si>
  <si>
    <t>عدد المقررات المسجلة لأكثر من مرتين</t>
  </si>
  <si>
    <t>المقررات التي يحق للطالب تسجيلها</t>
  </si>
  <si>
    <t>الفرنسية</t>
  </si>
  <si>
    <t>الإنكليزية</t>
  </si>
  <si>
    <t>تملأ صفحة إدخال البيانات بالمعلومات المطلوبة وبشكل دقيق وصحيح</t>
  </si>
  <si>
    <t>عند اختيار المقرر تضع بجانب اسم المقرر بالعمود الأزرق رقم /1/</t>
  </si>
  <si>
    <t xml:space="preserve">بعد الإنتهاء من عملية اختيار المقررات انتقل إلى صفحة </t>
  </si>
  <si>
    <t>ذوي شهداء الجيش وقوى الأمن الداخلي والجرحى وأبنائهم وأبناء المفقودين وأزواجهم</t>
  </si>
  <si>
    <t xml:space="preserve">أعضاء نقابة المعلمين وأبنائهم والعاملين وأبنائهم المنتسبين لنقابة العمال في وزارة التعليم العالي والمؤسسات والهيئات والجامعات التابعة لها </t>
  </si>
  <si>
    <t>عناصر الجيش العربي السوري والقوات المسلحة وقوى الامن الداخلي</t>
  </si>
  <si>
    <t>الاستمارة واطبع منها أربع نسخ</t>
  </si>
  <si>
    <t>رقم الإيقاف</t>
  </si>
  <si>
    <t>تدوير الرسوم</t>
  </si>
  <si>
    <t>الاسم باللغة الإنكليزية</t>
  </si>
  <si>
    <t>النسبة باللغة الإنكليزية</t>
  </si>
  <si>
    <t>الاسم الكامل باللغة الإنكليزية</t>
  </si>
  <si>
    <t>اسم الأب باللغة الإنكليزية</t>
  </si>
  <si>
    <t>اسم الأم باللغة الإنكليزية</t>
  </si>
  <si>
    <t>مكان الميلاد باللغة الإنكليزية</t>
  </si>
  <si>
    <t>لغة الطالب</t>
  </si>
  <si>
    <t>العاملين في وزارة التعليم العالي والمؤسسات والجامعات التابعة لها وأبنائهم</t>
  </si>
  <si>
    <t>محمد مروان</t>
  </si>
  <si>
    <t>عبد الرحيم</t>
  </si>
  <si>
    <t>محمد ياسين</t>
  </si>
  <si>
    <t>لينه</t>
  </si>
  <si>
    <t>سهيلا</t>
  </si>
  <si>
    <t>سميا</t>
  </si>
  <si>
    <t>فصل أول 2018-2019</t>
  </si>
  <si>
    <t>فصل أول 2019-2020</t>
  </si>
  <si>
    <t>رقم تدوير رسوم</t>
  </si>
  <si>
    <t>طابع هلال احمر
25  ل .س</t>
  </si>
  <si>
    <t xml:space="preserve">طابع مالي
 30  ل.س   </t>
  </si>
  <si>
    <t>رسم الانقطاع</t>
  </si>
  <si>
    <t>رسم فصول الانقطاع</t>
  </si>
  <si>
    <t>طابع بحث علمي
25ل.س</t>
  </si>
  <si>
    <t>فصل ثاني 2018-2019</t>
  </si>
  <si>
    <t>أميمة</t>
  </si>
  <si>
    <t>فصل أول 2020-2021</t>
  </si>
  <si>
    <t>الفصل الأول 2020-2021</t>
  </si>
  <si>
    <t>إجمالي الرسوم المطالب بسدادها</t>
  </si>
  <si>
    <t>ملاحظة: لا يعد الطالب مسجلاً إذا لم ينفذ تعليمات التسجيل كاملةً ويسلم أوراقه إلى القسم المختص  ، وهو مسؤول عن صحة المعلومات الواردة في هذه الاستمارة</t>
  </si>
  <si>
    <t>رامز</t>
  </si>
  <si>
    <t>تريز</t>
  </si>
  <si>
    <t>محمد عصام</t>
  </si>
  <si>
    <t>رجب</t>
  </si>
  <si>
    <t>عارف</t>
  </si>
  <si>
    <t>محمد فؤاد</t>
  </si>
  <si>
    <t>رشيد</t>
  </si>
  <si>
    <t>امينة</t>
  </si>
  <si>
    <t>غاليه</t>
  </si>
  <si>
    <t>بثينة</t>
  </si>
  <si>
    <t>نجيبه</t>
  </si>
  <si>
    <t>انس</t>
  </si>
  <si>
    <t xml:space="preserve">علي </t>
  </si>
  <si>
    <t>يونس</t>
  </si>
  <si>
    <t>محمد خالد</t>
  </si>
  <si>
    <t>راتب</t>
  </si>
  <si>
    <t>غادة</t>
  </si>
  <si>
    <t>كريم</t>
  </si>
  <si>
    <t>سهاد</t>
  </si>
  <si>
    <t>نزيهه</t>
  </si>
  <si>
    <t>محمد بديع</t>
  </si>
  <si>
    <t>شحادة</t>
  </si>
  <si>
    <t>هزار</t>
  </si>
  <si>
    <t>إختر اللغة في المقررات الأجنبية</t>
  </si>
  <si>
    <t>فصل ثاني 2020-2021</t>
  </si>
  <si>
    <t>الرسوم</t>
  </si>
  <si>
    <t>البيانات باللغة الإنكليزية</t>
  </si>
  <si>
    <t>فصول الإنقطاع</t>
  </si>
  <si>
    <t>رسم فصل الانقطاع</t>
  </si>
  <si>
    <t>رسم تسجيل سنوي</t>
  </si>
  <si>
    <t>غير سوري</t>
  </si>
  <si>
    <t>01</t>
  </si>
  <si>
    <t>02</t>
  </si>
  <si>
    <t>03</t>
  </si>
  <si>
    <t>04</t>
  </si>
  <si>
    <t>05</t>
  </si>
  <si>
    <t>06</t>
  </si>
  <si>
    <t>07</t>
  </si>
  <si>
    <t>08</t>
  </si>
  <si>
    <t>09</t>
  </si>
  <si>
    <t>11</t>
  </si>
  <si>
    <t>12</t>
  </si>
  <si>
    <t>13</t>
  </si>
  <si>
    <t>14</t>
  </si>
  <si>
    <t>العربية السورية</t>
  </si>
  <si>
    <t>الفلسطينية السورية</t>
  </si>
  <si>
    <t>عربين</t>
  </si>
  <si>
    <t xml:space="preserve">دمشق </t>
  </si>
  <si>
    <t>اللبنانية</t>
  </si>
  <si>
    <t>الرياض</t>
  </si>
  <si>
    <t>الأردنية</t>
  </si>
  <si>
    <t>حماه</t>
  </si>
  <si>
    <t>التونسية</t>
  </si>
  <si>
    <t>السعودية</t>
  </si>
  <si>
    <t>الإيرانية</t>
  </si>
  <si>
    <t>العراقية</t>
  </si>
  <si>
    <t>الأفغانية</t>
  </si>
  <si>
    <t>الفلسطينية</t>
  </si>
  <si>
    <t>الصومالية</t>
  </si>
  <si>
    <t>المغربية</t>
  </si>
  <si>
    <t>الجزائرية</t>
  </si>
  <si>
    <t>سويداء</t>
  </si>
  <si>
    <t>الباكستانية</t>
  </si>
  <si>
    <t xml:space="preserve">ريف دمشق </t>
  </si>
  <si>
    <t>السودانية</t>
  </si>
  <si>
    <t>اليمنية</t>
  </si>
  <si>
    <t xml:space="preserve">درعا </t>
  </si>
  <si>
    <t>المصرية</t>
  </si>
  <si>
    <t>ادبي</t>
  </si>
  <si>
    <t>رقم جواز السفر لغير السوريين</t>
  </si>
  <si>
    <t xml:space="preserve">                                                       المقررات المسجلة في الفصل الأول للعام الدراسي 2021/ 2022
ملاحظة 1:تقع اختيار جميع هذه المقررات على مسؤولية الطالب.
ملاحظة 2 :لا تعدل هذه المقررات أو يضاف تسجيل أي مقرر بعد تسديد الرسوم وتثبيت التسجيل .</t>
  </si>
  <si>
    <t>الرسوم المدورة</t>
  </si>
  <si>
    <t>أدخل الرقم الإمتحاني</t>
  </si>
  <si>
    <t>محمد يوسف</t>
  </si>
  <si>
    <t>الكويت</t>
  </si>
  <si>
    <t>ايوب</t>
  </si>
  <si>
    <t>المالكية</t>
  </si>
  <si>
    <t>يبرود</t>
  </si>
  <si>
    <t>زيده</t>
  </si>
  <si>
    <t>القريا</t>
  </si>
  <si>
    <t>جرمانا</t>
  </si>
  <si>
    <t>شهبا</t>
  </si>
  <si>
    <t>عرمان</t>
  </si>
  <si>
    <t>عرى</t>
  </si>
  <si>
    <t>دبي</t>
  </si>
  <si>
    <t>فرج</t>
  </si>
  <si>
    <t>ميلاده</t>
  </si>
  <si>
    <t>جواد</t>
  </si>
  <si>
    <t xml:space="preserve">ايمن </t>
  </si>
  <si>
    <t xml:space="preserve">السويداء </t>
  </si>
  <si>
    <t>ريتا</t>
  </si>
  <si>
    <t>رئيفه</t>
  </si>
  <si>
    <t>صابر</t>
  </si>
  <si>
    <t>بنغازي</t>
  </si>
  <si>
    <t>دوما</t>
  </si>
  <si>
    <t>حسنا</t>
  </si>
  <si>
    <t>مخيم اليرموك</t>
  </si>
  <si>
    <t>سبينه</t>
  </si>
  <si>
    <t>كسوة</t>
  </si>
  <si>
    <t>محمد مظهر</t>
  </si>
  <si>
    <t>هدية</t>
  </si>
  <si>
    <t xml:space="preserve">عمر </t>
  </si>
  <si>
    <t>الحجر الاسود</t>
  </si>
  <si>
    <t>وحيده</t>
  </si>
  <si>
    <t>يرموك</t>
  </si>
  <si>
    <t>سبينة</t>
  </si>
  <si>
    <t>السيدة زينب</t>
  </si>
  <si>
    <t>ربيعة</t>
  </si>
  <si>
    <t>التل</t>
  </si>
  <si>
    <t>كاظم</t>
  </si>
  <si>
    <t>محمد حسن</t>
  </si>
  <si>
    <t>محمد تيسير</t>
  </si>
  <si>
    <t>شيخه</t>
  </si>
  <si>
    <t>ببيلا</t>
  </si>
  <si>
    <t>عبد المنعم</t>
  </si>
  <si>
    <t>حسيبه</t>
  </si>
  <si>
    <t>قدسيا</t>
  </si>
  <si>
    <t>قطنا</t>
  </si>
  <si>
    <t>بيت جن</t>
  </si>
  <si>
    <t>رحيبه</t>
  </si>
  <si>
    <t>الكسوة</t>
  </si>
  <si>
    <t xml:space="preserve">دوما </t>
  </si>
  <si>
    <t xml:space="preserve">يوسف </t>
  </si>
  <si>
    <t>زعيله</t>
  </si>
  <si>
    <t xml:space="preserve">اللاذقية </t>
  </si>
  <si>
    <t>جبلة</t>
  </si>
  <si>
    <t>معضميه</t>
  </si>
  <si>
    <t>جودت</t>
  </si>
  <si>
    <t>ليلا</t>
  </si>
  <si>
    <t>علي سلمان</t>
  </si>
  <si>
    <t xml:space="preserve">منى </t>
  </si>
  <si>
    <t>نهلة</t>
  </si>
  <si>
    <t>ادلب</t>
  </si>
  <si>
    <t>كفر تخاريم</t>
  </si>
  <si>
    <t>محمد عبدو</t>
  </si>
  <si>
    <t>شعبان</t>
  </si>
  <si>
    <t>محمد عمار</t>
  </si>
  <si>
    <t>رويدة</t>
  </si>
  <si>
    <t>وحيد</t>
  </si>
  <si>
    <t xml:space="preserve">شامه </t>
  </si>
  <si>
    <t xml:space="preserve">السيدة زينب </t>
  </si>
  <si>
    <t>قباسين</t>
  </si>
  <si>
    <t>هالة</t>
  </si>
  <si>
    <t>شمسه</t>
  </si>
  <si>
    <t>صلاح الدين</t>
  </si>
  <si>
    <t>فريده</t>
  </si>
  <si>
    <t>بغداد</t>
  </si>
  <si>
    <t>وفيقه</t>
  </si>
  <si>
    <t>سلمية</t>
  </si>
  <si>
    <t>وادي العيون</t>
  </si>
  <si>
    <t>زينب درويش</t>
  </si>
  <si>
    <t>الكريم</t>
  </si>
  <si>
    <t>بانياس</t>
  </si>
  <si>
    <t>الضمير</t>
  </si>
  <si>
    <t>سميح</t>
  </si>
  <si>
    <t>نظيرة</t>
  </si>
  <si>
    <t>القريتين</t>
  </si>
  <si>
    <t>النبك</t>
  </si>
  <si>
    <t xml:space="preserve">حمص </t>
  </si>
  <si>
    <t>انطون</t>
  </si>
  <si>
    <t>تلدو</t>
  </si>
  <si>
    <t>سلوا</t>
  </si>
  <si>
    <t>صادق</t>
  </si>
  <si>
    <t>شاهيناز</t>
  </si>
  <si>
    <t>عقربا</t>
  </si>
  <si>
    <t>بصرى الشام</t>
  </si>
  <si>
    <t>محجة</t>
  </si>
  <si>
    <t>نصره</t>
  </si>
  <si>
    <t>غباغب</t>
  </si>
  <si>
    <t>صماد</t>
  </si>
  <si>
    <t>اليرموك</t>
  </si>
  <si>
    <t>سها</t>
  </si>
  <si>
    <t>رندى</t>
  </si>
  <si>
    <t>ثانيه</t>
  </si>
  <si>
    <t>جوبر</t>
  </si>
  <si>
    <t>انطوانيت</t>
  </si>
  <si>
    <t>أميره</t>
  </si>
  <si>
    <t>روبا</t>
  </si>
  <si>
    <t>باسمة</t>
  </si>
  <si>
    <t>رويدا</t>
  </si>
  <si>
    <t>طريف</t>
  </si>
  <si>
    <t>حرستا</t>
  </si>
  <si>
    <t>داريا</t>
  </si>
  <si>
    <t>احمد راتب</t>
  </si>
  <si>
    <t>محمد نزار</t>
  </si>
  <si>
    <t>رهف</t>
  </si>
  <si>
    <t>محمد الحبال</t>
  </si>
  <si>
    <t>رفاعي</t>
  </si>
  <si>
    <t>محمد نور خطاب</t>
  </si>
  <si>
    <t>محمد خليل</t>
  </si>
  <si>
    <t>صبحية</t>
  </si>
  <si>
    <t>عبد الغفور</t>
  </si>
  <si>
    <t xml:space="preserve">هالة </t>
  </si>
  <si>
    <t>سيرين</t>
  </si>
  <si>
    <t>عبله</t>
  </si>
  <si>
    <t>أمينة</t>
  </si>
  <si>
    <t>الشارقة</t>
  </si>
  <si>
    <t>عائشة</t>
  </si>
  <si>
    <t>أسامة</t>
  </si>
  <si>
    <t>محمد عيسى</t>
  </si>
  <si>
    <t>فيحاء</t>
  </si>
  <si>
    <t>عايد</t>
  </si>
  <si>
    <t>اميمة</t>
  </si>
  <si>
    <t>حميد</t>
  </si>
  <si>
    <t>الطيبه</t>
  </si>
  <si>
    <t xml:space="preserve">دير الزور </t>
  </si>
  <si>
    <t>سقبا</t>
  </si>
  <si>
    <t>جيرود</t>
  </si>
  <si>
    <t>رنكوس</t>
  </si>
  <si>
    <t>مليحا</t>
  </si>
  <si>
    <t xml:space="preserve">عليا </t>
  </si>
  <si>
    <t>رحيبة</t>
  </si>
  <si>
    <t>سروات</t>
  </si>
  <si>
    <t>عسال الورد</t>
  </si>
  <si>
    <t>منين</t>
  </si>
  <si>
    <t>خديجة</t>
  </si>
  <si>
    <t>القطيفة</t>
  </si>
  <si>
    <t>حموره</t>
  </si>
  <si>
    <t>قلعة جندل</t>
  </si>
  <si>
    <t>سرغايا</t>
  </si>
  <si>
    <t>قطيفة</t>
  </si>
  <si>
    <t>غزلانيه</t>
  </si>
  <si>
    <t>صبورة</t>
  </si>
  <si>
    <t>قاره</t>
  </si>
  <si>
    <t xml:space="preserve">فاطمه </t>
  </si>
  <si>
    <t>صبوره</t>
  </si>
  <si>
    <t>محروس</t>
  </si>
  <si>
    <t>الرحيبة</t>
  </si>
  <si>
    <t>احمد راجح</t>
  </si>
  <si>
    <t>نايفة</t>
  </si>
  <si>
    <t>كفر حور</t>
  </si>
  <si>
    <t>راغدة</t>
  </si>
  <si>
    <t>جميلة</t>
  </si>
  <si>
    <t>الزبداني</t>
  </si>
  <si>
    <t>كفير يبوس</t>
  </si>
  <si>
    <t>فدوة</t>
  </si>
  <si>
    <t>نسرين صوان</t>
  </si>
  <si>
    <t xml:space="preserve">زبداني </t>
  </si>
  <si>
    <t>غرام</t>
  </si>
  <si>
    <t xml:space="preserve">مها </t>
  </si>
  <si>
    <t xml:space="preserve">احمد </t>
  </si>
  <si>
    <t>جهينا</t>
  </si>
  <si>
    <t xml:space="preserve">طرطوس </t>
  </si>
  <si>
    <t>عبير حسن</t>
  </si>
  <si>
    <t>صافيتا</t>
  </si>
  <si>
    <t xml:space="preserve">ابراهيم </t>
  </si>
  <si>
    <t>خان دنون</t>
  </si>
  <si>
    <t>خيرية</t>
  </si>
  <si>
    <t>الفصل الأول 2018-2019</t>
  </si>
  <si>
    <t>الفصل الثاني 2018-2019</t>
  </si>
  <si>
    <t>الفصل الأول 2019-2020</t>
  </si>
  <si>
    <t>الفصل الثاني 2020-2021</t>
  </si>
  <si>
    <t>أساسيات الإدارة</t>
  </si>
  <si>
    <t xml:space="preserve">مبادئ التمويل والاستثمار </t>
  </si>
  <si>
    <t>التحليل الجزئي</t>
  </si>
  <si>
    <t>مبادئ الاحصاء</t>
  </si>
  <si>
    <t xml:space="preserve">المحاسبة المالية </t>
  </si>
  <si>
    <t>لغة أعمال 1</t>
  </si>
  <si>
    <t xml:space="preserve">اساسيات التسويق في المشروعات الصغيرة </t>
  </si>
  <si>
    <t xml:space="preserve">رياضيات ادارية ومالية </t>
  </si>
  <si>
    <t>المحاسبة المتوسطة</t>
  </si>
  <si>
    <t xml:space="preserve">الاشكال القانونية للمشروعات وأسس احداثها </t>
  </si>
  <si>
    <t>مهارات حاسوب 1</t>
  </si>
  <si>
    <t>لغة اعمال 2</t>
  </si>
  <si>
    <t xml:space="preserve">ادارة التفاوض باللغة الاجنبية </t>
  </si>
  <si>
    <t>التحليل الكلي</t>
  </si>
  <si>
    <t xml:space="preserve">الاساليب الكمية في الادارة </t>
  </si>
  <si>
    <t>محاسبة شركات الاشخاص</t>
  </si>
  <si>
    <t xml:space="preserve">الملية العامة والتشريع الضريبي </t>
  </si>
  <si>
    <t>مهارات حاسوب  2</t>
  </si>
  <si>
    <t xml:space="preserve">ادارة الانتاج والعمليات </t>
  </si>
  <si>
    <t xml:space="preserve">محاسبة تكاليف وادارية </t>
  </si>
  <si>
    <t>الاتصالات التسويقية</t>
  </si>
  <si>
    <t xml:space="preserve">البيئة القانونية للاستثمار والعمل </t>
  </si>
  <si>
    <t xml:space="preserve">مراسلات ادارية باللغة الاجنبية </t>
  </si>
  <si>
    <t xml:space="preserve">ادارة المشروعات الصغيرة </t>
  </si>
  <si>
    <t xml:space="preserve">الاتصالات الادارية </t>
  </si>
  <si>
    <t xml:space="preserve">المحاسبة المالية المتخصصة </t>
  </si>
  <si>
    <t xml:space="preserve">ادارة الموارد البشرية </t>
  </si>
  <si>
    <t>القانون التجاري</t>
  </si>
  <si>
    <t xml:space="preserve">معلوماتية </t>
  </si>
  <si>
    <t xml:space="preserve">ادارة العلاقات العامة </t>
  </si>
  <si>
    <t>تطبيقات احصائية في الادارة</t>
  </si>
  <si>
    <t xml:space="preserve">سياسات التسعير والتوزيع </t>
  </si>
  <si>
    <t>نظم المعلومات الادارية</t>
  </si>
  <si>
    <t xml:space="preserve">دراسات ادارية بلغة اجنبية </t>
  </si>
  <si>
    <t>نظرية المنظمة والتطوير التنظيمي</t>
  </si>
  <si>
    <t xml:space="preserve">ادارة الامداد في المشروعات الصغيرة </t>
  </si>
  <si>
    <t xml:space="preserve">ادارة الوقت </t>
  </si>
  <si>
    <t xml:space="preserve">ادارة الجدوى وتقييم المشروعات </t>
  </si>
  <si>
    <t xml:space="preserve">ادارة الجودة في المشروعات الصغيرة </t>
  </si>
  <si>
    <t xml:space="preserve">الرقابة الادارية </t>
  </si>
  <si>
    <t xml:space="preserve">نظرية القررات الادارية </t>
  </si>
  <si>
    <t xml:space="preserve">المسؤولية الاجتماعية واخلاقيات العمل </t>
  </si>
  <si>
    <t xml:space="preserve">ادارة المخاطر المالية والائتمان </t>
  </si>
  <si>
    <t xml:space="preserve">التجارة الالكترونية بلغة اجنبية </t>
  </si>
  <si>
    <t xml:space="preserve">السلوك التنظيمي </t>
  </si>
  <si>
    <t>استراتيجيات تنمية المشروعات الصغيرة</t>
  </si>
  <si>
    <t xml:space="preserve">ادارة التنافس في المشروعات الصغيرة </t>
  </si>
  <si>
    <t>الاسم والنسبه</t>
  </si>
  <si>
    <t>الرابعة</t>
  </si>
  <si>
    <t>الرابعة حديث</t>
  </si>
  <si>
    <t xml:space="preserve">محمد طاهر رباحه </t>
  </si>
  <si>
    <t>نانسي الحداد</t>
  </si>
  <si>
    <t>مها دعبول</t>
  </si>
  <si>
    <t>محمد محجوب</t>
  </si>
  <si>
    <t>احمد علي</t>
  </si>
  <si>
    <t>رامي سليمان</t>
  </si>
  <si>
    <t>رغده عبد ربه</t>
  </si>
  <si>
    <t>عمر كنعان</t>
  </si>
  <si>
    <t>فرح شيخ الحاره</t>
  </si>
  <si>
    <t>انتصار العويد</t>
  </si>
  <si>
    <t>أسماء عتمه</t>
  </si>
  <si>
    <t>ريما درويش</t>
  </si>
  <si>
    <t>محمد انس ايوبي</t>
  </si>
  <si>
    <t>محمود الموسى</t>
  </si>
  <si>
    <t>نهاد زكاري</t>
  </si>
  <si>
    <t>هزار يازجي</t>
  </si>
  <si>
    <t>احمد صوان</t>
  </si>
  <si>
    <t>رزان علي</t>
  </si>
  <si>
    <t>رنيم المصري</t>
  </si>
  <si>
    <t>محمد العمر</t>
  </si>
  <si>
    <t>محمد حموده</t>
  </si>
  <si>
    <t xml:space="preserve">سلوى </t>
  </si>
  <si>
    <t xml:space="preserve">عماد الدين </t>
  </si>
  <si>
    <t xml:space="preserve">عائشه </t>
  </si>
  <si>
    <t>محمد غالب</t>
  </si>
  <si>
    <t>جانيت حداد</t>
  </si>
  <si>
    <t xml:space="preserve">امتثال </t>
  </si>
  <si>
    <t>عاطف</t>
  </si>
  <si>
    <t>عزيزة</t>
  </si>
  <si>
    <t>شروق</t>
  </si>
  <si>
    <t>دره</t>
  </si>
  <si>
    <t>قطيفه</t>
  </si>
  <si>
    <t>رحمة</t>
  </si>
  <si>
    <t xml:space="preserve">سهام </t>
  </si>
  <si>
    <t>خان الشيح</t>
  </si>
  <si>
    <t>نعمه</t>
  </si>
  <si>
    <t>ندا</t>
  </si>
  <si>
    <t xml:space="preserve">فيصل </t>
  </si>
  <si>
    <t>سميحة</t>
  </si>
  <si>
    <t>هيله</t>
  </si>
  <si>
    <t>شريف</t>
  </si>
  <si>
    <t>فهميه</t>
  </si>
  <si>
    <t xml:space="preserve">سوسن </t>
  </si>
  <si>
    <t xml:space="preserve">رياض </t>
  </si>
  <si>
    <t>حبيب</t>
  </si>
  <si>
    <t xml:space="preserve">حلب </t>
  </si>
  <si>
    <t>صبيحة</t>
  </si>
  <si>
    <t>حزرما</t>
  </si>
  <si>
    <t xml:space="preserve">فايزة </t>
  </si>
  <si>
    <t>معلولا</t>
  </si>
  <si>
    <t>بيت سحم</t>
  </si>
  <si>
    <t xml:space="preserve">ناديا </t>
  </si>
  <si>
    <t>علياء</t>
  </si>
  <si>
    <t>ديرالزور</t>
  </si>
  <si>
    <t xml:space="preserve">محي الدين </t>
  </si>
  <si>
    <t>سمية</t>
  </si>
  <si>
    <t>فائده</t>
  </si>
  <si>
    <t>مخيم جرمانا</t>
  </si>
  <si>
    <t>ضحى</t>
  </si>
  <si>
    <t>شحاده</t>
  </si>
  <si>
    <t xml:space="preserve">انخل </t>
  </si>
  <si>
    <t>صياح</t>
  </si>
  <si>
    <t xml:space="preserve">مريم </t>
  </si>
  <si>
    <t>الشيحه</t>
  </si>
  <si>
    <t>محمد طارق</t>
  </si>
  <si>
    <t>نزيهة</t>
  </si>
  <si>
    <t>تحسين</t>
  </si>
  <si>
    <t>غانم</t>
  </si>
  <si>
    <t>رمزية</t>
  </si>
  <si>
    <t xml:space="preserve">امنة </t>
  </si>
  <si>
    <t xml:space="preserve">مازن </t>
  </si>
  <si>
    <t>تركمان</t>
  </si>
  <si>
    <t>ينال</t>
  </si>
  <si>
    <t>بيروت</t>
  </si>
  <si>
    <t>رسلان</t>
  </si>
  <si>
    <t>العزيزية</t>
  </si>
  <si>
    <t xml:space="preserve">انعام </t>
  </si>
  <si>
    <t xml:space="preserve">انتصار </t>
  </si>
  <si>
    <t>عزيز</t>
  </si>
  <si>
    <t xml:space="preserve">فراس </t>
  </si>
  <si>
    <t xml:space="preserve">سهيل </t>
  </si>
  <si>
    <t>رائدة</t>
  </si>
  <si>
    <t>عجرم</t>
  </si>
  <si>
    <t>زريفة</t>
  </si>
  <si>
    <t xml:space="preserve">زياد </t>
  </si>
  <si>
    <t>حليمة</t>
  </si>
  <si>
    <t>محمد انيس</t>
  </si>
  <si>
    <t>لبانه</t>
  </si>
  <si>
    <t xml:space="preserve">ريما </t>
  </si>
  <si>
    <t xml:space="preserve">سوزان </t>
  </si>
  <si>
    <t xml:space="preserve">سامر </t>
  </si>
  <si>
    <t xml:space="preserve">نهى </t>
  </si>
  <si>
    <t>طرابلس</t>
  </si>
  <si>
    <t xml:space="preserve">محمود </t>
  </si>
  <si>
    <t>جاكلين</t>
  </si>
  <si>
    <t>فرزت</t>
  </si>
  <si>
    <t xml:space="preserve">زبيده </t>
  </si>
  <si>
    <t>روضة</t>
  </si>
  <si>
    <t>محمد رشيد</t>
  </si>
  <si>
    <t>بديعة</t>
  </si>
  <si>
    <t xml:space="preserve">بهيه </t>
  </si>
  <si>
    <t xml:space="preserve">فاطمة </t>
  </si>
  <si>
    <t xml:space="preserve">سمير </t>
  </si>
  <si>
    <t>جرابلس</t>
  </si>
  <si>
    <t>عبدالحي</t>
  </si>
  <si>
    <t>روزينه</t>
  </si>
  <si>
    <t>معرتمصرين</t>
  </si>
  <si>
    <t>الفت</t>
  </si>
  <si>
    <t>نبك</t>
  </si>
  <si>
    <t>محمد صبحي</t>
  </si>
  <si>
    <t xml:space="preserve">سهير </t>
  </si>
  <si>
    <t>محمد اديب</t>
  </si>
  <si>
    <t xml:space="preserve">وفاء </t>
  </si>
  <si>
    <t xml:space="preserve">امينه </t>
  </si>
  <si>
    <t xml:space="preserve">عدنان </t>
  </si>
  <si>
    <t>محمد منذر</t>
  </si>
  <si>
    <t xml:space="preserve">نذير </t>
  </si>
  <si>
    <t>مضر</t>
  </si>
  <si>
    <t>بدرية</t>
  </si>
  <si>
    <t>عواد</t>
  </si>
  <si>
    <t xml:space="preserve">قطنا </t>
  </si>
  <si>
    <t>محمد زكريا</t>
  </si>
  <si>
    <t xml:space="preserve">خالد </t>
  </si>
  <si>
    <t xml:space="preserve">مروان </t>
  </si>
  <si>
    <t xml:space="preserve">يحيى </t>
  </si>
  <si>
    <t xml:space="preserve">سمر </t>
  </si>
  <si>
    <t>محمد هاشم</t>
  </si>
  <si>
    <t>معضمية الشام</t>
  </si>
  <si>
    <t xml:space="preserve">اسماعيل </t>
  </si>
  <si>
    <t>نامر</t>
  </si>
  <si>
    <t>جسر الشغور</t>
  </si>
  <si>
    <t>تفتناز</t>
  </si>
  <si>
    <t>ضاهر</t>
  </si>
  <si>
    <t>ليزا</t>
  </si>
  <si>
    <t xml:space="preserve">فاتن </t>
  </si>
  <si>
    <t xml:space="preserve">صباح </t>
  </si>
  <si>
    <t xml:space="preserve">سليمان </t>
  </si>
  <si>
    <t xml:space="preserve">منذر </t>
  </si>
  <si>
    <t>شكرية</t>
  </si>
  <si>
    <t>سجيعه</t>
  </si>
  <si>
    <t>تجارة</t>
  </si>
  <si>
    <t>صناعة</t>
  </si>
  <si>
    <t>أدبي</t>
  </si>
  <si>
    <t>غير سورية</t>
  </si>
  <si>
    <t>صناعية</t>
  </si>
  <si>
    <t>فنون نسوية</t>
  </si>
  <si>
    <t>بيطرية</t>
  </si>
  <si>
    <t>شرعية</t>
  </si>
  <si>
    <t>زراعية</t>
  </si>
  <si>
    <t xml:space="preserve">هدى </t>
  </si>
  <si>
    <t>رئيف</t>
  </si>
  <si>
    <t>خنساء</t>
  </si>
  <si>
    <t>مطيعة</t>
  </si>
  <si>
    <t>البركه</t>
  </si>
  <si>
    <t>الامارات</t>
  </si>
  <si>
    <t>امون</t>
  </si>
  <si>
    <t xml:space="preserve">احسان </t>
  </si>
  <si>
    <t>خالدية</t>
  </si>
  <si>
    <t>لطيفة</t>
  </si>
  <si>
    <t>وزيره</t>
  </si>
  <si>
    <t>وليم</t>
  </si>
  <si>
    <t xml:space="preserve">احمد احمد </t>
  </si>
  <si>
    <t>احمد اسماعيل</t>
  </si>
  <si>
    <t>إياد زعيتر</t>
  </si>
  <si>
    <t xml:space="preserve">حيدره حسن </t>
  </si>
  <si>
    <t>ربيع عثمان</t>
  </si>
  <si>
    <t>ريم شهيب</t>
  </si>
  <si>
    <t>سهام خربوطلي</t>
  </si>
  <si>
    <t>شروق الجبر</t>
  </si>
  <si>
    <t>شروق عبود</t>
  </si>
  <si>
    <t>عباس عباس</t>
  </si>
  <si>
    <t>عبد القادر حقوق</t>
  </si>
  <si>
    <t>عبير مخيبر</t>
  </si>
  <si>
    <t xml:space="preserve">علاء مصطفى </t>
  </si>
  <si>
    <t>محمد ايهم ابو البرغل</t>
  </si>
  <si>
    <t>محمد بشار زيدان</t>
  </si>
  <si>
    <t>محمد زياك</t>
  </si>
  <si>
    <t>محمد سامي الطباع</t>
  </si>
  <si>
    <t>مروه البيش</t>
  </si>
  <si>
    <t>نورا الحرفوش</t>
  </si>
  <si>
    <t xml:space="preserve">هلا بشبش </t>
  </si>
  <si>
    <t>هنادي الغزالي</t>
  </si>
  <si>
    <t xml:space="preserve">هيا سراج الدين </t>
  </si>
  <si>
    <t xml:space="preserve">وسيم بدور </t>
  </si>
  <si>
    <t xml:space="preserve">أروى عكرمه </t>
  </si>
  <si>
    <t>باتريسيا مدفوني</t>
  </si>
  <si>
    <t xml:space="preserve">باسل عوده </t>
  </si>
  <si>
    <t>بهاء عليان</t>
  </si>
  <si>
    <t>رضوان الخياط</t>
  </si>
  <si>
    <t>رنيم السلطي</t>
  </si>
  <si>
    <t>ريم بشتاوي</t>
  </si>
  <si>
    <t>ريم محمد</t>
  </si>
  <si>
    <t>ضياء الدين القيم</t>
  </si>
  <si>
    <t>علاءجمعه النداف</t>
  </si>
  <si>
    <t>لؤي زودي</t>
  </si>
  <si>
    <t>لبابة عبود</t>
  </si>
  <si>
    <t xml:space="preserve">محمد الكريم </t>
  </si>
  <si>
    <t>محمد رضوان أبو حرب</t>
  </si>
  <si>
    <t>محمد علي غباش</t>
  </si>
  <si>
    <t>محمد عماد سليق</t>
  </si>
  <si>
    <t>محمد يحيى العقلة</t>
  </si>
  <si>
    <t>محمود الحلبي</t>
  </si>
  <si>
    <t>محمود مراد</t>
  </si>
  <si>
    <t>ملك جمال</t>
  </si>
  <si>
    <t>نورس نصر</t>
  </si>
  <si>
    <t>هنادي البراد</t>
  </si>
  <si>
    <t>هنادي الموسى</t>
  </si>
  <si>
    <t xml:space="preserve">احمد الملا </t>
  </si>
  <si>
    <t>بلال حلاق</t>
  </si>
  <si>
    <t xml:space="preserve">دعاء علي </t>
  </si>
  <si>
    <t>راميا حسون</t>
  </si>
  <si>
    <t>زاهر الريس</t>
  </si>
  <si>
    <t>سوزان عيسى</t>
  </si>
  <si>
    <t>صهيب البقاعي</t>
  </si>
  <si>
    <t>طلعت الخطيب</t>
  </si>
  <si>
    <t xml:space="preserve">ألين عازر </t>
  </si>
  <si>
    <t>جوسلين حنا</t>
  </si>
  <si>
    <t>اركان نقور</t>
  </si>
  <si>
    <t>امل البرتاوي</t>
  </si>
  <si>
    <t>أوس منصور</t>
  </si>
  <si>
    <t>ايمن كنج</t>
  </si>
  <si>
    <t>جوني جاندري</t>
  </si>
  <si>
    <t xml:space="preserve">روضه شيخ نجيب </t>
  </si>
  <si>
    <t xml:space="preserve">سارة الحمصي </t>
  </si>
  <si>
    <t>سلام ضميريه</t>
  </si>
  <si>
    <t>عبد الغني الحمصي</t>
  </si>
  <si>
    <t>عبد الغني حاج زين</t>
  </si>
  <si>
    <t>علا الصباغ</t>
  </si>
  <si>
    <t>عمر نمر</t>
  </si>
  <si>
    <t>ليلاف ايوبي</t>
  </si>
  <si>
    <t>محمد حسين برقوقي</t>
  </si>
  <si>
    <t>محمد بدر القمحه</t>
  </si>
  <si>
    <t>مهند المصري</t>
  </si>
  <si>
    <t>نعمة الله الريان</t>
  </si>
  <si>
    <t xml:space="preserve">هناء حمدان </t>
  </si>
  <si>
    <t>وسام عيد</t>
  </si>
  <si>
    <t>هديل الاغبر</t>
  </si>
  <si>
    <t>محمود ابراهيم</t>
  </si>
  <si>
    <t>وسام العلي</t>
  </si>
  <si>
    <t>علاء غزالي</t>
  </si>
  <si>
    <t xml:space="preserve">احمد خضور </t>
  </si>
  <si>
    <t>اسراء هنداوي</t>
  </si>
  <si>
    <t>أنس الزغير</t>
  </si>
  <si>
    <t xml:space="preserve">ألاء الدايه فواز </t>
  </si>
  <si>
    <t>حسن غالي</t>
  </si>
  <si>
    <t>دانيا الفريجات</t>
  </si>
  <si>
    <t>دلال الحموي</t>
  </si>
  <si>
    <t>راما مامو</t>
  </si>
  <si>
    <t>رزان هاجر</t>
  </si>
  <si>
    <t>رشا حسنين</t>
  </si>
  <si>
    <t>سامر خليل</t>
  </si>
  <si>
    <t>سلام جمعه</t>
  </si>
  <si>
    <t>سلطان الصويص</t>
  </si>
  <si>
    <t>سوسن ونوس</t>
  </si>
  <si>
    <t>سومر المحرز</t>
  </si>
  <si>
    <t>شذا غريب</t>
  </si>
  <si>
    <t xml:space="preserve">طوني باظه  </t>
  </si>
  <si>
    <t xml:space="preserve">عاصم العاني </t>
  </si>
  <si>
    <t>عامر دحدل</t>
  </si>
  <si>
    <t>عبد الغني النداف</t>
  </si>
  <si>
    <t>عبد الكريم سفر</t>
  </si>
  <si>
    <t xml:space="preserve">عبد الهادي بركات </t>
  </si>
  <si>
    <t>علاء العابد</t>
  </si>
  <si>
    <t xml:space="preserve">بانا عايد </t>
  </si>
  <si>
    <t>لين المارديني</t>
  </si>
  <si>
    <t xml:space="preserve">مؤيد عزيزية </t>
  </si>
  <si>
    <t>مازن العبدالله</t>
  </si>
  <si>
    <t>محمد اويس كيفو</t>
  </si>
  <si>
    <t>محمد مرعي</t>
  </si>
  <si>
    <t>مصعب الشيخ</t>
  </si>
  <si>
    <t>منير اسماعيل</t>
  </si>
  <si>
    <t xml:space="preserve">نور عسيكريه </t>
  </si>
  <si>
    <t xml:space="preserve">هبه دياب </t>
  </si>
  <si>
    <t>وائل ثابت</t>
  </si>
  <si>
    <t>يسرى اللحام</t>
  </si>
  <si>
    <t xml:space="preserve">سامر حسن </t>
  </si>
  <si>
    <t>احمد طلب</t>
  </si>
  <si>
    <t xml:space="preserve">آلاء البزم </t>
  </si>
  <si>
    <t>أحمد الدوبه</t>
  </si>
  <si>
    <t>احمد جهان</t>
  </si>
  <si>
    <t>أدهم بوسماعيل</t>
  </si>
  <si>
    <t>امجد القربي</t>
  </si>
  <si>
    <t>انس رمضان</t>
  </si>
  <si>
    <t>بدر الدين قشلان</t>
  </si>
  <si>
    <t>حذيفة جعارة</t>
  </si>
  <si>
    <t>حسان عبد الكريم</t>
  </si>
  <si>
    <t>حسن العال</t>
  </si>
  <si>
    <t>حسين الجمعه</t>
  </si>
  <si>
    <t>خالد عبد العزيز حجو</t>
  </si>
  <si>
    <t>خضر عدره</t>
  </si>
  <si>
    <t xml:space="preserve">دعاء النابلسي </t>
  </si>
  <si>
    <t>راما شريف</t>
  </si>
  <si>
    <t>رهف النفره</t>
  </si>
  <si>
    <t xml:space="preserve">روجين الأيوبي </t>
  </si>
  <si>
    <t xml:space="preserve">ساره كريكر </t>
  </si>
  <si>
    <t>عامر الدباس</t>
  </si>
  <si>
    <t>عبد الرحمن المظلوم</t>
  </si>
  <si>
    <t>عبدالله محيش</t>
  </si>
  <si>
    <t>عبد الهادي السيد</t>
  </si>
  <si>
    <t>عصام شما</t>
  </si>
  <si>
    <t>علي زريق</t>
  </si>
  <si>
    <t>عمار آفه دار</t>
  </si>
  <si>
    <t>عهد حقوق</t>
  </si>
  <si>
    <t>فؤاد المظلوم</t>
  </si>
  <si>
    <t>فاتن الدخيل</t>
  </si>
  <si>
    <t>فاروق طيجون</t>
  </si>
  <si>
    <t>فداء عبود</t>
  </si>
  <si>
    <t>ليث الجمال</t>
  </si>
  <si>
    <t>مالك سليمان</t>
  </si>
  <si>
    <t>محروس موهباني</t>
  </si>
  <si>
    <t>محمد حداد</t>
  </si>
  <si>
    <t xml:space="preserve">محمد خالد الوني </t>
  </si>
  <si>
    <t>محمد زياد دهان</t>
  </si>
  <si>
    <t>محمد سعود</t>
  </si>
  <si>
    <t>محمد ضميريه</t>
  </si>
  <si>
    <t>محمد فراس بعلبكي</t>
  </si>
  <si>
    <t>محمد قصقص</t>
  </si>
  <si>
    <t>محمد وسام الاعرج</t>
  </si>
  <si>
    <t xml:space="preserve">محمد وسيم الدغلي </t>
  </si>
  <si>
    <t>محمد باسل الحمصي الطويل</t>
  </si>
  <si>
    <t>محمد عزت سامي</t>
  </si>
  <si>
    <t>مروة عبد الولي</t>
  </si>
  <si>
    <t>ممدوح الشحاده</t>
  </si>
  <si>
    <t>ميرنا عبد الحي</t>
  </si>
  <si>
    <t>نالين احمد</t>
  </si>
  <si>
    <t>نغم ضو</t>
  </si>
  <si>
    <t>هلا جديد</t>
  </si>
  <si>
    <t>وسام حشمه</t>
  </si>
  <si>
    <t>وفيق ابراهيم</t>
  </si>
  <si>
    <t>ولاء بكر الشمري</t>
  </si>
  <si>
    <t>أمينة موزة</t>
  </si>
  <si>
    <t>ايمان الغزاوي</t>
  </si>
  <si>
    <t>بشرى الصالح</t>
  </si>
  <si>
    <t>دعاء الأمعري</t>
  </si>
  <si>
    <t>سالي العلي</t>
  </si>
  <si>
    <t>فرح البريدي</t>
  </si>
  <si>
    <t>محمد امين غبور</t>
  </si>
  <si>
    <t>محمد سليمان خالد</t>
  </si>
  <si>
    <t>محمد عمرو الطحان الزعيم</t>
  </si>
  <si>
    <t>يحيى الشيخ</t>
  </si>
  <si>
    <t>ابي الحق العلي</t>
  </si>
  <si>
    <t>احلام موسى</t>
  </si>
  <si>
    <t>احمد الزوكاني</t>
  </si>
  <si>
    <t xml:space="preserve">احمد اليونس </t>
  </si>
  <si>
    <t>احمد دقوري</t>
  </si>
  <si>
    <t>احمد دوكو</t>
  </si>
  <si>
    <t>احمد سعيد عبد الرسول</t>
  </si>
  <si>
    <t xml:space="preserve">احمد فرهود </t>
  </si>
  <si>
    <t>احمد قدورة</t>
  </si>
  <si>
    <t>أسامة خشيفاتي</t>
  </si>
  <si>
    <t>اسراء الصفدي</t>
  </si>
  <si>
    <t>اسماء منصور</t>
  </si>
  <si>
    <t>أصيل فراج الشوفي</t>
  </si>
  <si>
    <t>الاء الحموي</t>
  </si>
  <si>
    <t>آلاء الصعيدي</t>
  </si>
  <si>
    <t>الاء النحلاوي</t>
  </si>
  <si>
    <t>آلاء فاضل</t>
  </si>
  <si>
    <t xml:space="preserve">الاء قرصيفي </t>
  </si>
  <si>
    <t>اماني الطحان</t>
  </si>
  <si>
    <t xml:space="preserve">امل المصري </t>
  </si>
  <si>
    <t>امنه الماوردي</t>
  </si>
  <si>
    <t>أميرة كمال</t>
  </si>
  <si>
    <t>انس الزنك</t>
  </si>
  <si>
    <t>انس حماده</t>
  </si>
  <si>
    <t>انس صفدي</t>
  </si>
  <si>
    <t xml:space="preserve">انوار العلبي </t>
  </si>
  <si>
    <t>بدر الدين الرواس</t>
  </si>
  <si>
    <t>بيان لالا</t>
  </si>
  <si>
    <t>تغريد السعيد</t>
  </si>
  <si>
    <t>تقى طيان</t>
  </si>
  <si>
    <t>جاسم خضر</t>
  </si>
  <si>
    <t>جمان سروجي</t>
  </si>
  <si>
    <t>جمانة الغريواتي</t>
  </si>
  <si>
    <t>حامد المحمد</t>
  </si>
  <si>
    <t>حسن العثمان</t>
  </si>
  <si>
    <t>حنان مالك</t>
  </si>
  <si>
    <t>حورية يونس</t>
  </si>
  <si>
    <t>خالد الخضر</t>
  </si>
  <si>
    <t>خالد بكري</t>
  </si>
  <si>
    <t>خلود صادق</t>
  </si>
  <si>
    <t>خليل الكيلاني</t>
  </si>
  <si>
    <t xml:space="preserve">دانه الشوا </t>
  </si>
  <si>
    <t>دانيه قسطي</t>
  </si>
  <si>
    <t>دعاء الموسى</t>
  </si>
  <si>
    <t xml:space="preserve">دعاء عميره </t>
  </si>
  <si>
    <t>ديمه عقلة</t>
  </si>
  <si>
    <t>رامه كلثوم</t>
  </si>
  <si>
    <t xml:space="preserve">رزان حمود </t>
  </si>
  <si>
    <t>رزان طعمه</t>
  </si>
  <si>
    <t>رشا الجبر</t>
  </si>
  <si>
    <t>رضا الرضا</t>
  </si>
  <si>
    <t>رغده السعيدي</t>
  </si>
  <si>
    <t>رقيه علي</t>
  </si>
  <si>
    <t>رنيم الدغستاني</t>
  </si>
  <si>
    <t>رنيم المحضر</t>
  </si>
  <si>
    <t xml:space="preserve">رنيم مغربي رمضان </t>
  </si>
  <si>
    <t>رهف ابراهيم</t>
  </si>
  <si>
    <t xml:space="preserve">رومانس عبد الحق </t>
  </si>
  <si>
    <t>ريم هيفا</t>
  </si>
  <si>
    <t>زهراء الحكيم</t>
  </si>
  <si>
    <t>زينب المغربي</t>
  </si>
  <si>
    <t>زينب خضور</t>
  </si>
  <si>
    <t>زبنه بارافي</t>
  </si>
  <si>
    <t>سامر تركماني</t>
  </si>
  <si>
    <t>سعديه المسلماني</t>
  </si>
  <si>
    <t xml:space="preserve">سعيد احمد الحسن </t>
  </si>
  <si>
    <t xml:space="preserve">سليم نجم الدين ملانت </t>
  </si>
  <si>
    <t>سماح بدور</t>
  </si>
  <si>
    <t xml:space="preserve">سوسن العنيزان </t>
  </si>
  <si>
    <t>سولاف رضوان</t>
  </si>
  <si>
    <t>شذى الحمزاوي</t>
  </si>
  <si>
    <t>شروق المصري</t>
  </si>
  <si>
    <t>شيرين عدي</t>
  </si>
  <si>
    <t>صفا مزاوي</t>
  </si>
  <si>
    <t>عبد الرحمن قتلان</t>
  </si>
  <si>
    <t>عبد العزيز الصمادي</t>
  </si>
  <si>
    <t>عبد الله شندوبه</t>
  </si>
  <si>
    <t>عبد الله عاجي</t>
  </si>
  <si>
    <t>عبد الهادي دوماني</t>
  </si>
  <si>
    <t>عبده زيتون</t>
  </si>
  <si>
    <t>عبير ناجي</t>
  </si>
  <si>
    <t xml:space="preserve">عنان القصار </t>
  </si>
  <si>
    <t>عفراء غنام</t>
  </si>
  <si>
    <t>علا المعطي</t>
  </si>
  <si>
    <t>علي ابو خشيت</t>
  </si>
  <si>
    <t>عمار شاكر</t>
  </si>
  <si>
    <t>غدير الشيخ</t>
  </si>
  <si>
    <t>غنى ابو جيب</t>
  </si>
  <si>
    <t xml:space="preserve">غيث الحجة </t>
  </si>
  <si>
    <t>فادي ابراهيم</t>
  </si>
  <si>
    <t>فداء بريك</t>
  </si>
  <si>
    <t>كرم عمران</t>
  </si>
  <si>
    <t>لقمان الاحمد</t>
  </si>
  <si>
    <t>لما النفوري</t>
  </si>
  <si>
    <t>لما باظه</t>
  </si>
  <si>
    <t>لمى الهيجاني</t>
  </si>
  <si>
    <t>لميس السمان</t>
  </si>
  <si>
    <t xml:space="preserve">محار ناعس </t>
  </si>
  <si>
    <t>محمد العليوي</t>
  </si>
  <si>
    <t>محمد الأسطواني</t>
  </si>
  <si>
    <t>محمد الحمصي الرفاعي</t>
  </si>
  <si>
    <t>محمد الحميدي</t>
  </si>
  <si>
    <t>محمد تكريتي</t>
  </si>
  <si>
    <t xml:space="preserve">محمدحسام بكوره </t>
  </si>
  <si>
    <t>محمد حسان القج</t>
  </si>
  <si>
    <t>محمد طارق البرني</t>
  </si>
  <si>
    <t>محمد طارق الخباز</t>
  </si>
  <si>
    <t xml:space="preserve">محمد فهد سليم </t>
  </si>
  <si>
    <t>محمد قلب اللوز</t>
  </si>
  <si>
    <t>محمد كرم لديه الحموي</t>
  </si>
  <si>
    <t>محمد مروان طرحها</t>
  </si>
  <si>
    <t xml:space="preserve">محمد منيب خيت </t>
  </si>
  <si>
    <t>محمد هاني رستم</t>
  </si>
  <si>
    <t>محمد وسيم الخطيب</t>
  </si>
  <si>
    <t>محمود عبد الكريم</t>
  </si>
  <si>
    <t>مرح العش</t>
  </si>
  <si>
    <t>مرح قولي</t>
  </si>
  <si>
    <t>مروه الحكش</t>
  </si>
  <si>
    <t>مروة زباد</t>
  </si>
  <si>
    <t>مصطفى مروه</t>
  </si>
  <si>
    <t>منار انس</t>
  </si>
  <si>
    <t>مهند الدالاتي</t>
  </si>
  <si>
    <t>مهند شرشار</t>
  </si>
  <si>
    <t>موسى احدب</t>
  </si>
  <si>
    <t>مؤمن المؤذن</t>
  </si>
  <si>
    <t>مؤيد مسلماني</t>
  </si>
  <si>
    <t>مؤيد هاشم</t>
  </si>
  <si>
    <t>ميرلا يوسف</t>
  </si>
  <si>
    <t>ميري جرجس</t>
  </si>
  <si>
    <t>ميس بوكا</t>
  </si>
  <si>
    <t xml:space="preserve">ميسون علي رجب </t>
  </si>
  <si>
    <t>نغم عليا</t>
  </si>
  <si>
    <t>نوار الفرخ</t>
  </si>
  <si>
    <t>نور الدين الحلاق</t>
  </si>
  <si>
    <t>نور الدين رجب</t>
  </si>
  <si>
    <t xml:space="preserve">نور عباس </t>
  </si>
  <si>
    <t>هادي عمار</t>
  </si>
  <si>
    <t>هاديه غداره</t>
  </si>
  <si>
    <t>هادية كتابة</t>
  </si>
  <si>
    <t>هبة حمدان</t>
  </si>
  <si>
    <t>هبه البوشي</t>
  </si>
  <si>
    <t>هدى الترك</t>
  </si>
  <si>
    <t xml:space="preserve">هديل الشربجي </t>
  </si>
  <si>
    <t>هلا غانم</t>
  </si>
  <si>
    <t>هلا قداح</t>
  </si>
  <si>
    <t>هويدا القزحلي</t>
  </si>
  <si>
    <t>وائل شبعانية</t>
  </si>
  <si>
    <t>ولاء شعبان</t>
  </si>
  <si>
    <t>يمامه الحو</t>
  </si>
  <si>
    <t>احمد العلوش</t>
  </si>
  <si>
    <t>الاء راضي</t>
  </si>
  <si>
    <t xml:space="preserve">الياس الخولي </t>
  </si>
  <si>
    <t>ايمن  عويشات</t>
  </si>
  <si>
    <t xml:space="preserve">حسين عثمان </t>
  </si>
  <si>
    <t>كاتيا قزما</t>
  </si>
  <si>
    <t>كريمة عبد الرزاق</t>
  </si>
  <si>
    <t>لين فرنسيس</t>
  </si>
  <si>
    <t>محمد المحمد</t>
  </si>
  <si>
    <t xml:space="preserve">محمد صبحي التجار </t>
  </si>
  <si>
    <t>ناصر صخر</t>
  </si>
  <si>
    <t>امتثال قطان</t>
  </si>
  <si>
    <t>مريم ماردو</t>
  </si>
  <si>
    <t xml:space="preserve">اسراء ريحان </t>
  </si>
  <si>
    <t>رفعت حمدوني</t>
  </si>
  <si>
    <t xml:space="preserve">رهف المحمد الشوالي </t>
  </si>
  <si>
    <t xml:space="preserve">ساره رشو </t>
  </si>
  <si>
    <t xml:space="preserve">سليما ن غضبان </t>
  </si>
  <si>
    <t>شيرين السروجي</t>
  </si>
  <si>
    <t>شيماء كنج</t>
  </si>
  <si>
    <t>علي ناصيف</t>
  </si>
  <si>
    <t>عمر زلفو</t>
  </si>
  <si>
    <t>كارلا معمر</t>
  </si>
  <si>
    <t>محمد وفا فحام</t>
  </si>
  <si>
    <t>هيا العنبر</t>
  </si>
  <si>
    <t>احمد الاعرج</t>
  </si>
  <si>
    <t>أحمد الجوجو</t>
  </si>
  <si>
    <t xml:space="preserve">احمد الحامض </t>
  </si>
  <si>
    <t>احمد الحسين</t>
  </si>
  <si>
    <t>أحمد عبدالقادر</t>
  </si>
  <si>
    <t>احمد قديح</t>
  </si>
  <si>
    <t>احمد قعود</t>
  </si>
  <si>
    <t>اسامه ديب</t>
  </si>
  <si>
    <t>أسامة الريابي</t>
  </si>
  <si>
    <t>اسراء جلبوط</t>
  </si>
  <si>
    <t>الاء الشيخ</t>
  </si>
  <si>
    <t>آلاء امين</t>
  </si>
  <si>
    <t xml:space="preserve">الاميرة البتول بني ربيعة </t>
  </si>
  <si>
    <t>الزهراء علي</t>
  </si>
  <si>
    <t>الياس الزغيتي</t>
  </si>
  <si>
    <t>الين الباشا</t>
  </si>
  <si>
    <t>اماني الساعور</t>
  </si>
  <si>
    <t>امجد سايس</t>
  </si>
  <si>
    <t>امل صنديج</t>
  </si>
  <si>
    <t>امل كعيكاتي</t>
  </si>
  <si>
    <t xml:space="preserve">اميمه عنقه </t>
  </si>
  <si>
    <t>اية الشيخ</t>
  </si>
  <si>
    <t>آيه مراد</t>
  </si>
  <si>
    <t>براء عوض</t>
  </si>
  <si>
    <t xml:space="preserve">بشار احمد </t>
  </si>
  <si>
    <t>بشار بيطار</t>
  </si>
  <si>
    <t>بشار الحلبي</t>
  </si>
  <si>
    <t>بشرى الاخرس</t>
  </si>
  <si>
    <t>تسنيم حسن</t>
  </si>
  <si>
    <t>جهان التبان</t>
  </si>
  <si>
    <t>جودي سعد</t>
  </si>
  <si>
    <t>جيهان صبري</t>
  </si>
  <si>
    <t>حسام عبد السلام</t>
  </si>
  <si>
    <t>حنان حنان</t>
  </si>
  <si>
    <t>خالد شحادة</t>
  </si>
  <si>
    <t>خديجة درويش</t>
  </si>
  <si>
    <t>دانه قطرميز</t>
  </si>
  <si>
    <t>دانية مبروكة</t>
  </si>
  <si>
    <t>دعاء القزق</t>
  </si>
  <si>
    <t>دعاء سعد</t>
  </si>
  <si>
    <t>دعاء شموط</t>
  </si>
  <si>
    <t>دعاء كعدان</t>
  </si>
  <si>
    <t>راما اقبيق</t>
  </si>
  <si>
    <t>رامي المفرج</t>
  </si>
  <si>
    <t xml:space="preserve">رانيا غازي </t>
  </si>
  <si>
    <t>رزان نصر</t>
  </si>
  <si>
    <t>رشا النجم</t>
  </si>
  <si>
    <t>رند الغبره</t>
  </si>
  <si>
    <t xml:space="preserve">رنيم جبير </t>
  </si>
  <si>
    <t>رهام حمامي</t>
  </si>
  <si>
    <t>رهام مسرابي</t>
  </si>
  <si>
    <t>روان عبدالله</t>
  </si>
  <si>
    <t>روضة بربر</t>
  </si>
  <si>
    <t>ريم أبو كلام</t>
  </si>
  <si>
    <t>زكريا بتوز</t>
  </si>
  <si>
    <t>ساره السواح</t>
  </si>
  <si>
    <t>سامرهوار ي</t>
  </si>
  <si>
    <t>سامي دلي</t>
  </si>
  <si>
    <t>سحر القزق</t>
  </si>
  <si>
    <t xml:space="preserve">سعاد صالح </t>
  </si>
  <si>
    <t>سلام الملاح</t>
  </si>
  <si>
    <t>سليمان المصري</t>
  </si>
  <si>
    <t>سمر طنبري</t>
  </si>
  <si>
    <t xml:space="preserve">سوزان اسعد </t>
  </si>
  <si>
    <t>شذى شموط</t>
  </si>
  <si>
    <t>شكري شوقي</t>
  </si>
  <si>
    <t xml:space="preserve">ضحى راشحة </t>
  </si>
  <si>
    <t xml:space="preserve">عبد الرحمن ابو شعر </t>
  </si>
  <si>
    <t>عبد العزيز السبيعي</t>
  </si>
  <si>
    <t xml:space="preserve">عبد القادر محمد </t>
  </si>
  <si>
    <t>عبيدة صادق</t>
  </si>
  <si>
    <t xml:space="preserve">عبير حيدر </t>
  </si>
  <si>
    <t>عزيزة المواز</t>
  </si>
  <si>
    <t>عفراء حيو</t>
  </si>
  <si>
    <t>علا سلوم</t>
  </si>
  <si>
    <t>علا طري</t>
  </si>
  <si>
    <t>علاء الحرفي</t>
  </si>
  <si>
    <t>عمار السبيعي</t>
  </si>
  <si>
    <t>عمار فره</t>
  </si>
  <si>
    <t>عمر صباغ</t>
  </si>
  <si>
    <t xml:space="preserve">عمران وانلي </t>
  </si>
  <si>
    <t xml:space="preserve">عهد ابراهيم </t>
  </si>
  <si>
    <t>عهد مغلاجي</t>
  </si>
  <si>
    <t>غدير اسود</t>
  </si>
  <si>
    <t>غفران السلوم</t>
  </si>
  <si>
    <t xml:space="preserve">غيث اسماعيل </t>
  </si>
  <si>
    <t>فاديا محمود</t>
  </si>
  <si>
    <t>فاطمه الحلبي</t>
  </si>
  <si>
    <t>فايزة صبح</t>
  </si>
  <si>
    <t>كريستين المعري</t>
  </si>
  <si>
    <t>كنان الخليل</t>
  </si>
  <si>
    <t>كوثر الحاج يحيى</t>
  </si>
  <si>
    <t>لبيب الحلتي</t>
  </si>
  <si>
    <t>ليالي الشوحه</t>
  </si>
  <si>
    <t>لين الشحاف</t>
  </si>
  <si>
    <t>لين داغستاني</t>
  </si>
  <si>
    <t>مؤمن داده</t>
  </si>
  <si>
    <t>محمد ابو خيارة</t>
  </si>
  <si>
    <t>محمد أغيد سعدى</t>
  </si>
  <si>
    <t>محمد الاسود</t>
  </si>
  <si>
    <t>محمد السوسي</t>
  </si>
  <si>
    <t>محمد الضللي</t>
  </si>
  <si>
    <t xml:space="preserve">محمد امين تركو </t>
  </si>
  <si>
    <t>محمد ايهاب نويلاتي</t>
  </si>
  <si>
    <t>محمد حاج علي</t>
  </si>
  <si>
    <t>محمد حمزات</t>
  </si>
  <si>
    <t>محمد خير الزهر</t>
  </si>
  <si>
    <t>محمد سعد الدين مصري</t>
  </si>
  <si>
    <t>محمد محمود عبدلله</t>
  </si>
  <si>
    <t>محمد فاضل</t>
  </si>
  <si>
    <t xml:space="preserve">محمد معاذ ستوت </t>
  </si>
  <si>
    <t>محمد منتصر النصيرات</t>
  </si>
  <si>
    <t xml:space="preserve">محمد طلال الحمصي </t>
  </si>
  <si>
    <t>محمد عماد مندو</t>
  </si>
  <si>
    <t>محمد الرهوان</t>
  </si>
  <si>
    <t>محمود الكفريني</t>
  </si>
  <si>
    <t>مرام ابراهيم</t>
  </si>
  <si>
    <t>مرح بطاح الحصني</t>
  </si>
  <si>
    <t xml:space="preserve">مروان العجان </t>
  </si>
  <si>
    <t>مروه المصري</t>
  </si>
  <si>
    <t>مروة جليلاتي</t>
  </si>
  <si>
    <t xml:space="preserve">مروه شيخ البساتنه </t>
  </si>
  <si>
    <t>مروى عرنوس</t>
  </si>
  <si>
    <t>معاذ دعدع</t>
  </si>
  <si>
    <t>ملاك خلوف</t>
  </si>
  <si>
    <t>ملاك كيالي</t>
  </si>
  <si>
    <t>منال المعراوي</t>
  </si>
  <si>
    <t>منى عسكر</t>
  </si>
  <si>
    <t>مهنا النجار</t>
  </si>
  <si>
    <t>ناهد ظعاويط</t>
  </si>
  <si>
    <t>نهله عابده</t>
  </si>
  <si>
    <t>نور البسيط</t>
  </si>
  <si>
    <t xml:space="preserve">نور الشلبي </t>
  </si>
  <si>
    <t>نور النجار</t>
  </si>
  <si>
    <t>نورما الشمالي</t>
  </si>
  <si>
    <t>نورما أرخنتينا كبور</t>
  </si>
  <si>
    <t>نيروز رضا</t>
  </si>
  <si>
    <t>هاجر الحبال</t>
  </si>
  <si>
    <t xml:space="preserve">هادي سليمان </t>
  </si>
  <si>
    <t>هلا معتوق</t>
  </si>
  <si>
    <t>هنادي العلوي</t>
  </si>
  <si>
    <t>وسام العلان</t>
  </si>
  <si>
    <t>وسام معقد</t>
  </si>
  <si>
    <t>وعد بكري</t>
  </si>
  <si>
    <t>ولاء الكيلاني</t>
  </si>
  <si>
    <t xml:space="preserve">ولاء شحادة </t>
  </si>
  <si>
    <t>ولاء شيخ اكريم</t>
  </si>
  <si>
    <t>ولاء قسطي</t>
  </si>
  <si>
    <t xml:space="preserve">ولاء وني </t>
  </si>
  <si>
    <t>يارا الهداد</t>
  </si>
  <si>
    <t>يارا بلان</t>
  </si>
  <si>
    <t>يزن ويس</t>
  </si>
  <si>
    <t>منال امونة</t>
  </si>
  <si>
    <t>انور البغدادي</t>
  </si>
  <si>
    <t>محمد فراس الملقي</t>
  </si>
  <si>
    <t xml:space="preserve">راما محمد شيخي </t>
  </si>
  <si>
    <t>ضحى شرف</t>
  </si>
  <si>
    <t>يافع صالح</t>
  </si>
  <si>
    <t>عبد المالك الطرشان</t>
  </si>
  <si>
    <t>ابراهيم عواد</t>
  </si>
  <si>
    <t>احمد الابراهيم</t>
  </si>
  <si>
    <t>احمد الحلبي</t>
  </si>
  <si>
    <t>احمد قط</t>
  </si>
  <si>
    <t>اريج سليمان</t>
  </si>
  <si>
    <t xml:space="preserve">اسراء اسعيد </t>
  </si>
  <si>
    <t>اسماء الادلبي</t>
  </si>
  <si>
    <t>أشرف المعاز</t>
  </si>
  <si>
    <t>الاء اغا</t>
  </si>
  <si>
    <t>الاء صيداوي</t>
  </si>
  <si>
    <t xml:space="preserve">الاء عباس </t>
  </si>
  <si>
    <t>اماني التل</t>
  </si>
  <si>
    <t xml:space="preserve">امجد الحمود </t>
  </si>
  <si>
    <t>امل الزرير</t>
  </si>
  <si>
    <t>انس دوارة</t>
  </si>
  <si>
    <t>ايات حواط</t>
  </si>
  <si>
    <t>اياد شهرستان</t>
  </si>
  <si>
    <t>إيمان الحلبي</t>
  </si>
  <si>
    <t>ايمان القرصة</t>
  </si>
  <si>
    <t>ايمان المرزوقي</t>
  </si>
  <si>
    <t>إيمان قنوص</t>
  </si>
  <si>
    <t>ايه هاشم</t>
  </si>
  <si>
    <t>ايهم بكداش</t>
  </si>
  <si>
    <t xml:space="preserve">باسل عبود </t>
  </si>
  <si>
    <t>بتول السيد</t>
  </si>
  <si>
    <t>بدور الاشهب</t>
  </si>
  <si>
    <t>بسمه العتقي</t>
  </si>
  <si>
    <t xml:space="preserve">تسنيم الجمال </t>
  </si>
  <si>
    <t>تهاني خمم</t>
  </si>
  <si>
    <t>توفيق دادا</t>
  </si>
  <si>
    <t>جالا قطريه</t>
  </si>
  <si>
    <t>جميل عازر</t>
  </si>
  <si>
    <t>جميله عودة</t>
  </si>
  <si>
    <t>جورج رزق</t>
  </si>
  <si>
    <t>جورجينا عجرم</t>
  </si>
  <si>
    <t>جوزيف قاروط</t>
  </si>
  <si>
    <t>حسام الدره</t>
  </si>
  <si>
    <t>حسين القزاز</t>
  </si>
  <si>
    <t xml:space="preserve">خديجة ابوقورة </t>
  </si>
  <si>
    <t>خديجة حربي</t>
  </si>
  <si>
    <t xml:space="preserve">خلود قاسم </t>
  </si>
  <si>
    <t>داليا بشير</t>
  </si>
  <si>
    <t>دعاء خلف</t>
  </si>
  <si>
    <t>دعاء قاسم احمد</t>
  </si>
  <si>
    <t>ديما سكريه</t>
  </si>
  <si>
    <t xml:space="preserve">ديمه قضماني </t>
  </si>
  <si>
    <t>راما رضا</t>
  </si>
  <si>
    <t>راما مظيان</t>
  </si>
  <si>
    <t>ربى الحناوي</t>
  </si>
  <si>
    <t>رزان النبكي</t>
  </si>
  <si>
    <t>رزان جواد</t>
  </si>
  <si>
    <t>رغد الشربجي</t>
  </si>
  <si>
    <t>رنا لوباني</t>
  </si>
  <si>
    <t>رنيم غزال</t>
  </si>
  <si>
    <t>رنين يوسف</t>
  </si>
  <si>
    <t xml:space="preserve">رهام سوكاني </t>
  </si>
  <si>
    <t>روبى حمودي</t>
  </si>
  <si>
    <t>روعه قطيط</t>
  </si>
  <si>
    <t>رولا عمار</t>
  </si>
  <si>
    <t>رويدة موسى</t>
  </si>
  <si>
    <t>رؤى الجبه</t>
  </si>
  <si>
    <t xml:space="preserve">رؤى دغمش </t>
  </si>
  <si>
    <t xml:space="preserve">ريم ابراهيم </t>
  </si>
  <si>
    <t xml:space="preserve">ريم اكعيبر </t>
  </si>
  <si>
    <t>ريم الحلاق</t>
  </si>
  <si>
    <t>زهور عبد الغني</t>
  </si>
  <si>
    <t>زينه عزيز</t>
  </si>
  <si>
    <t>سالي الخطيب</t>
  </si>
  <si>
    <t>سجى برهم</t>
  </si>
  <si>
    <t xml:space="preserve">سعاد محمد </t>
  </si>
  <si>
    <t>سلام رفاعية</t>
  </si>
  <si>
    <t>سمير حداد</t>
  </si>
  <si>
    <t>سناء شعبان</t>
  </si>
  <si>
    <t>سناء وسوف</t>
  </si>
  <si>
    <t>سهى حيو</t>
  </si>
  <si>
    <t>سوزان الحمد</t>
  </si>
  <si>
    <t>سوسن جراد</t>
  </si>
  <si>
    <t>شذى قطان</t>
  </si>
  <si>
    <t xml:space="preserve">عبد الرحيم العاشق الملقب يعرب  </t>
  </si>
  <si>
    <t xml:space="preserve">عبد الكريم عيسى </t>
  </si>
  <si>
    <t>عبد الرحمن عابدين</t>
  </si>
  <si>
    <t>علا زين</t>
  </si>
  <si>
    <t>عمار الحبش</t>
  </si>
  <si>
    <t>عمران الانكليزي</t>
  </si>
  <si>
    <t>عمرو الحمصي</t>
  </si>
  <si>
    <t>غفران العلبي</t>
  </si>
  <si>
    <t xml:space="preserve">فارس الاحمر </t>
  </si>
  <si>
    <t>فردوس ديوب</t>
  </si>
  <si>
    <t>فريال الضيفان</t>
  </si>
  <si>
    <t>فؤاد شعبان</t>
  </si>
  <si>
    <t>قمر نعمان</t>
  </si>
  <si>
    <t xml:space="preserve">لبيب سعد الله </t>
  </si>
  <si>
    <t xml:space="preserve">لما خولاني </t>
  </si>
  <si>
    <t>لمى ديوب</t>
  </si>
  <si>
    <t>ليان بصبوص</t>
  </si>
  <si>
    <t>ماجدة مارديني</t>
  </si>
  <si>
    <t>مالك بوسنه لي</t>
  </si>
  <si>
    <t>محمد الصياد</t>
  </si>
  <si>
    <t>محمد العلوي</t>
  </si>
  <si>
    <t>محمد اللحام</t>
  </si>
  <si>
    <t xml:space="preserve">محمد أنس الجبّان </t>
  </si>
  <si>
    <t xml:space="preserve">محمد بارودي </t>
  </si>
  <si>
    <t>محمد براء الكل</t>
  </si>
  <si>
    <t>محمد خير النمر</t>
  </si>
  <si>
    <t>محمد خير زينة</t>
  </si>
  <si>
    <t xml:space="preserve">محمد شئدوح </t>
  </si>
  <si>
    <t xml:space="preserve">محمد علاء الحمصي </t>
  </si>
  <si>
    <t>محمد عماد الصباغ</t>
  </si>
  <si>
    <t xml:space="preserve">محمد ماهر نديم </t>
  </si>
  <si>
    <t>محمد مرهف حده</t>
  </si>
  <si>
    <t>محمد حازم عوده</t>
  </si>
  <si>
    <t>مديحه رجب</t>
  </si>
  <si>
    <t>مريم الحمصي</t>
  </si>
  <si>
    <t xml:space="preserve">مزنة ميرو </t>
  </si>
  <si>
    <t>مسلم السوادي</t>
  </si>
  <si>
    <t>مصطفى قرجو</t>
  </si>
  <si>
    <t>مصعب الجويج</t>
  </si>
  <si>
    <t>معتصم عكوان</t>
  </si>
  <si>
    <t xml:space="preserve">منار بزازه </t>
  </si>
  <si>
    <t>منال حسن</t>
  </si>
  <si>
    <t>ميساء عطايا</t>
  </si>
  <si>
    <t>ناجي محمود</t>
  </si>
  <si>
    <t>ندى التبلوني</t>
  </si>
  <si>
    <t xml:space="preserve">نسرين الفهد </t>
  </si>
  <si>
    <t>نظلي الحكيم</t>
  </si>
  <si>
    <t xml:space="preserve">نهال فنري </t>
  </si>
  <si>
    <t>نور الابراهيم</t>
  </si>
  <si>
    <t xml:space="preserve">نور كلحو </t>
  </si>
  <si>
    <t xml:space="preserve">نورا مليحان </t>
  </si>
  <si>
    <t xml:space="preserve">نورا نحلاوي </t>
  </si>
  <si>
    <t>نيرمين درويش</t>
  </si>
  <si>
    <t xml:space="preserve">هاله قلع </t>
  </si>
  <si>
    <t xml:space="preserve">هبة الحمصي </t>
  </si>
  <si>
    <t>هبه رجب بك</t>
  </si>
  <si>
    <t>هديل عجلوني</t>
  </si>
  <si>
    <t>هديه ابو شعر</t>
  </si>
  <si>
    <t>هلا الخوري</t>
  </si>
  <si>
    <t>هلا الشعراني</t>
  </si>
  <si>
    <t>هلا كردي</t>
  </si>
  <si>
    <t>همسه دربولي</t>
  </si>
  <si>
    <t>هنادي عاشور</t>
  </si>
  <si>
    <t>وائل برغود</t>
  </si>
  <si>
    <t>وجدي سكيكر</t>
  </si>
  <si>
    <t xml:space="preserve">وضاح الباكير </t>
  </si>
  <si>
    <t>ولاء ابو الطيور</t>
  </si>
  <si>
    <t>ولاء يوسف</t>
  </si>
  <si>
    <t>ياسر عصفور</t>
  </si>
  <si>
    <t>ياسمين ابو زيد</t>
  </si>
  <si>
    <t>ياسمين دركزنلي</t>
  </si>
  <si>
    <t xml:space="preserve">يحيى الطراب </t>
  </si>
  <si>
    <t>يحيى علي</t>
  </si>
  <si>
    <t>احمد سليمان</t>
  </si>
  <si>
    <t xml:space="preserve">احمد عبد الخالق </t>
  </si>
  <si>
    <t>اسامة دقو</t>
  </si>
  <si>
    <t>بشرى سعود</t>
  </si>
  <si>
    <t>بيان المدفع</t>
  </si>
  <si>
    <t>ثراء غنيمة</t>
  </si>
  <si>
    <t>جمال النن</t>
  </si>
  <si>
    <t>جمانة حسن</t>
  </si>
  <si>
    <t>حسن المحمد</t>
  </si>
  <si>
    <t>حسين عبد الرحمن</t>
  </si>
  <si>
    <t xml:space="preserve">دعاء مفتاح </t>
  </si>
  <si>
    <t>رشا فرعون</t>
  </si>
  <si>
    <t>رغد عثمان</t>
  </si>
  <si>
    <t>رهف رضوان</t>
  </si>
  <si>
    <t xml:space="preserve">روان الخطيب </t>
  </si>
  <si>
    <t>ريم سعسع</t>
  </si>
  <si>
    <t>سمية مراد</t>
  </si>
  <si>
    <t>سناء محمد</t>
  </si>
  <si>
    <t>شروق دبور</t>
  </si>
  <si>
    <t>غزل تللي</t>
  </si>
  <si>
    <t>لانا فرعون</t>
  </si>
  <si>
    <t>لينا سلوم</t>
  </si>
  <si>
    <t>محمد رامي محمصة</t>
  </si>
  <si>
    <t>محمد طلال البغدادي</t>
  </si>
  <si>
    <t>محمود الريابي</t>
  </si>
  <si>
    <t xml:space="preserve">مرح موصلي </t>
  </si>
  <si>
    <t>مروه البرقاوي</t>
  </si>
  <si>
    <t>منى الحرش</t>
  </si>
  <si>
    <t>منيرة مراد</t>
  </si>
  <si>
    <t>ميري السحوم</t>
  </si>
  <si>
    <t xml:space="preserve">نور الاسعد </t>
  </si>
  <si>
    <t>هبة الله الزرلي</t>
  </si>
  <si>
    <t>هبه جحا</t>
  </si>
  <si>
    <t>هبه رجبيه</t>
  </si>
  <si>
    <t>ربى صعب</t>
  </si>
  <si>
    <t>عدنان خلوصي</t>
  </si>
  <si>
    <t>ماهر داود</t>
  </si>
  <si>
    <t>نور الطيان</t>
  </si>
  <si>
    <t>عمار العلي السرحان</t>
  </si>
  <si>
    <t>نادين بشونه</t>
  </si>
  <si>
    <t xml:space="preserve">رشا حجيج </t>
  </si>
  <si>
    <t>راما شيخ الرض</t>
  </si>
  <si>
    <t>بدور عفوف</t>
  </si>
  <si>
    <t>نورس طالب</t>
  </si>
  <si>
    <t>اباء خطيب</t>
  </si>
  <si>
    <t>ابتهال جحه</t>
  </si>
  <si>
    <t>احمد البكور</t>
  </si>
  <si>
    <t>اماني نوفل</t>
  </si>
  <si>
    <t>انوار الجلم</t>
  </si>
  <si>
    <t xml:space="preserve">اسامه دالي </t>
  </si>
  <si>
    <t>براءة زيدان</t>
  </si>
  <si>
    <t>بسمه ميوس</t>
  </si>
  <si>
    <t>تبارك القادري</t>
  </si>
  <si>
    <t>حنان صفايا</t>
  </si>
  <si>
    <t>خديجة أبو حوى</t>
  </si>
  <si>
    <t>دارين السويدان</t>
  </si>
  <si>
    <t>داليا ابوسعده</t>
  </si>
  <si>
    <t>سارة مهنا</t>
  </si>
  <si>
    <t>ساميا عليشه</t>
  </si>
  <si>
    <t>سعيد سعد الدين</t>
  </si>
  <si>
    <t>شادي العيد</t>
  </si>
  <si>
    <t>عبد الهادي ناظيف</t>
  </si>
  <si>
    <t>عبير شملص</t>
  </si>
  <si>
    <t>علا شعشع</t>
  </si>
  <si>
    <t>علاء حمود</t>
  </si>
  <si>
    <t>عمارالقابقلي</t>
  </si>
  <si>
    <t xml:space="preserve">غاليه سمحه </t>
  </si>
  <si>
    <t>غفران شاهين</t>
  </si>
  <si>
    <t>غفران مرعي</t>
  </si>
  <si>
    <t>فاتن الجرمقاني</t>
  </si>
  <si>
    <t>فدوى علي</t>
  </si>
  <si>
    <t xml:space="preserve">كفاء الهلال </t>
  </si>
  <si>
    <t>لبانه ادريس</t>
  </si>
  <si>
    <t>لبانة ابوعدلة</t>
  </si>
  <si>
    <t>لجين ابوسعيد</t>
  </si>
  <si>
    <t xml:space="preserve">لؤي العقيلي </t>
  </si>
  <si>
    <t>ليال ابو عاصي</t>
  </si>
  <si>
    <t>ليديا دياب</t>
  </si>
  <si>
    <t>محمد صبحية</t>
  </si>
  <si>
    <t>محمد نعمان تبلس</t>
  </si>
  <si>
    <t>محمود شيخاني</t>
  </si>
  <si>
    <t xml:space="preserve">مرح الصفدي </t>
  </si>
  <si>
    <t>مروة االحموي</t>
  </si>
  <si>
    <t>مروة شلش</t>
  </si>
  <si>
    <t xml:space="preserve">منى الذياب </t>
  </si>
  <si>
    <t xml:space="preserve">منى ايوب </t>
  </si>
  <si>
    <t>منى عتم</t>
  </si>
  <si>
    <t>مهند الاسد</t>
  </si>
  <si>
    <t>موسى الحريسي</t>
  </si>
  <si>
    <t>ندى شلش</t>
  </si>
  <si>
    <t>نظام يعقوب</t>
  </si>
  <si>
    <t>نغم حسامو</t>
  </si>
  <si>
    <t>نهى المدني</t>
  </si>
  <si>
    <t>نور الدبس</t>
  </si>
  <si>
    <t xml:space="preserve">نوران اسعيد </t>
  </si>
  <si>
    <t>نيروز كرمان</t>
  </si>
  <si>
    <t>هبة شيخ عمرين</t>
  </si>
  <si>
    <t>هديل النمر</t>
  </si>
  <si>
    <t>هلا حسن</t>
  </si>
  <si>
    <t xml:space="preserve">وردالشام أبو ترابي </t>
  </si>
  <si>
    <t xml:space="preserve">وسام ديوب </t>
  </si>
  <si>
    <t>وئام سليمان</t>
  </si>
  <si>
    <t>آلاء الرفاعي</t>
  </si>
  <si>
    <t>أليس لطفي</t>
  </si>
  <si>
    <t>ايمان علي</t>
  </si>
  <si>
    <t>آلاء الرواس</t>
  </si>
  <si>
    <t>براءة زيادة</t>
  </si>
  <si>
    <t>تماضر شيخ حسين</t>
  </si>
  <si>
    <t>حسن الرفاعي</t>
  </si>
  <si>
    <t>رشا ميا</t>
  </si>
  <si>
    <t>رقية السعدي</t>
  </si>
  <si>
    <t>رنيم الخوري</t>
  </si>
  <si>
    <t xml:space="preserve">رنيم الفرخ </t>
  </si>
  <si>
    <t>روزالين الخوري</t>
  </si>
  <si>
    <t>زهره نصار</t>
  </si>
  <si>
    <t>سعدة الزعبي</t>
  </si>
  <si>
    <t>سلام منصور</t>
  </si>
  <si>
    <t>سلمى العوا</t>
  </si>
  <si>
    <t>عثمان ابو خليفة</t>
  </si>
  <si>
    <t>عهد الحلبي</t>
  </si>
  <si>
    <t>فرح سلمان</t>
  </si>
  <si>
    <t>مجد صالح</t>
  </si>
  <si>
    <t>محمد الكشك</t>
  </si>
  <si>
    <t xml:space="preserve">محمود عانوتي </t>
  </si>
  <si>
    <t>مريان الخوري</t>
  </si>
  <si>
    <t>مريم أبو حطب</t>
  </si>
  <si>
    <t>معن الامير</t>
  </si>
  <si>
    <t>مها بردويل</t>
  </si>
  <si>
    <t>مياده رجب</t>
  </si>
  <si>
    <t>هيا غنيم</t>
  </si>
  <si>
    <t>وجدان السهلي</t>
  </si>
  <si>
    <t>ولاء نصر</t>
  </si>
  <si>
    <t>يارا عياش</t>
  </si>
  <si>
    <t>فاروق المحمود الحمدو</t>
  </si>
  <si>
    <t>جلنار</t>
  </si>
  <si>
    <t xml:space="preserve">زكية </t>
  </si>
  <si>
    <t xml:space="preserve">الخندق </t>
  </si>
  <si>
    <t xml:space="preserve">نويله </t>
  </si>
  <si>
    <t xml:space="preserve">جمانه </t>
  </si>
  <si>
    <t xml:space="preserve">اميرة </t>
  </si>
  <si>
    <t>جوليا</t>
  </si>
  <si>
    <t>تمره</t>
  </si>
  <si>
    <t>عين الكروم</t>
  </si>
  <si>
    <t xml:space="preserve">كوريشان </t>
  </si>
  <si>
    <t xml:space="preserve">هناء </t>
  </si>
  <si>
    <t>انتخاب</t>
  </si>
  <si>
    <t>دلال حمودي</t>
  </si>
  <si>
    <t xml:space="preserve">هيفاء </t>
  </si>
  <si>
    <t xml:space="preserve">المليحة الشرقية </t>
  </si>
  <si>
    <t xml:space="preserve">صنعاء </t>
  </si>
  <si>
    <t xml:space="preserve">ليلى </t>
  </si>
  <si>
    <t>احمد زهير</t>
  </si>
  <si>
    <t>هدى جاويش</t>
  </si>
  <si>
    <t>احمد عثمان</t>
  </si>
  <si>
    <t>احمد كمال</t>
  </si>
  <si>
    <t>جليلا</t>
  </si>
  <si>
    <t xml:space="preserve">اسامه </t>
  </si>
  <si>
    <t xml:space="preserve">شهناز </t>
  </si>
  <si>
    <t>هيام حمودي</t>
  </si>
  <si>
    <t xml:space="preserve">قمر </t>
  </si>
  <si>
    <t>اكريم</t>
  </si>
  <si>
    <t>الامير جمال</t>
  </si>
  <si>
    <t>البير</t>
  </si>
  <si>
    <t>اليا</t>
  </si>
  <si>
    <t>اليان</t>
  </si>
  <si>
    <t>مديحة</t>
  </si>
  <si>
    <t>انطوان</t>
  </si>
  <si>
    <t>انوار</t>
  </si>
  <si>
    <t>بهيرة</t>
  </si>
  <si>
    <t>ريف دمشق جرمانا</t>
  </si>
  <si>
    <t>نايله</t>
  </si>
  <si>
    <t>بدوقة</t>
  </si>
  <si>
    <t xml:space="preserve">أحمد </t>
  </si>
  <si>
    <t>أحمد جلال</t>
  </si>
  <si>
    <t xml:space="preserve">سحر </t>
  </si>
  <si>
    <t xml:space="preserve">باير </t>
  </si>
  <si>
    <t xml:space="preserve">بسام </t>
  </si>
  <si>
    <t xml:space="preserve">بشار </t>
  </si>
  <si>
    <t>بشيره عيسى</t>
  </si>
  <si>
    <t>صيدنايا</t>
  </si>
  <si>
    <t xml:space="preserve">تركي </t>
  </si>
  <si>
    <t xml:space="preserve">ملح </t>
  </si>
  <si>
    <t>مي حقي</t>
  </si>
  <si>
    <t>جاد الله</t>
  </si>
  <si>
    <t>جاك</t>
  </si>
  <si>
    <t xml:space="preserve">جمال </t>
  </si>
  <si>
    <t xml:space="preserve">رانيا </t>
  </si>
  <si>
    <t>يسرا</t>
  </si>
  <si>
    <t>دجينه</t>
  </si>
  <si>
    <t>نوريس</t>
  </si>
  <si>
    <t>ريمونا</t>
  </si>
  <si>
    <t>جميله حنون</t>
  </si>
  <si>
    <t xml:space="preserve">حاتم </t>
  </si>
  <si>
    <t>وفيده</t>
  </si>
  <si>
    <t>نفيسه</t>
  </si>
  <si>
    <t>عربيه الاغواني</t>
  </si>
  <si>
    <t>مرشه</t>
  </si>
  <si>
    <t>فافين</t>
  </si>
  <si>
    <t>سكينة</t>
  </si>
  <si>
    <t>حلوة</t>
  </si>
  <si>
    <t>عين قيطه</t>
  </si>
  <si>
    <t xml:space="preserve">حسين </t>
  </si>
  <si>
    <t xml:space="preserve">غالية </t>
  </si>
  <si>
    <t xml:space="preserve">حليمه </t>
  </si>
  <si>
    <t>حكمه</t>
  </si>
  <si>
    <t xml:space="preserve">امل </t>
  </si>
  <si>
    <t>نانسي</t>
  </si>
  <si>
    <t xml:space="preserve">حمزة </t>
  </si>
  <si>
    <t>وادي الدواسر</t>
  </si>
  <si>
    <t xml:space="preserve">حيدر </t>
  </si>
  <si>
    <t xml:space="preserve">منيفه </t>
  </si>
  <si>
    <t>فرحه</t>
  </si>
  <si>
    <t>نزها</t>
  </si>
  <si>
    <t>حرجلة</t>
  </si>
  <si>
    <t>الهام محمد</t>
  </si>
  <si>
    <t xml:space="preserve">نور الهدى </t>
  </si>
  <si>
    <t>خورشيد</t>
  </si>
  <si>
    <t xml:space="preserve">دخام </t>
  </si>
  <si>
    <t>وفا</t>
  </si>
  <si>
    <t>ذكي</t>
  </si>
  <si>
    <t>ابتهال</t>
  </si>
  <si>
    <t xml:space="preserve">راتب </t>
  </si>
  <si>
    <t>راسم</t>
  </si>
  <si>
    <t xml:space="preserve">ندى </t>
  </si>
  <si>
    <t xml:space="preserve">سناء </t>
  </si>
  <si>
    <t>مجدلين</t>
  </si>
  <si>
    <t xml:space="preserve">بوران </t>
  </si>
  <si>
    <t>زباد</t>
  </si>
  <si>
    <t>ناجية</t>
  </si>
  <si>
    <t>هاشميه</t>
  </si>
  <si>
    <t xml:space="preserve">زهير </t>
  </si>
  <si>
    <t>رساس</t>
  </si>
  <si>
    <t>ميرنا</t>
  </si>
  <si>
    <t xml:space="preserve">ماري </t>
  </si>
  <si>
    <t xml:space="preserve">صيدنايا </t>
  </si>
  <si>
    <t xml:space="preserve">سعود </t>
  </si>
  <si>
    <t xml:space="preserve">اميره </t>
  </si>
  <si>
    <t xml:space="preserve">صماد </t>
  </si>
  <si>
    <t xml:space="preserve"> سوسن</t>
  </si>
  <si>
    <t xml:space="preserve">خولة </t>
  </si>
  <si>
    <t>سهاد الزين</t>
  </si>
  <si>
    <t>جوهينا</t>
  </si>
  <si>
    <t xml:space="preserve">اكتمال </t>
  </si>
  <si>
    <t xml:space="preserve">شاهين </t>
  </si>
  <si>
    <t xml:space="preserve">نزهة </t>
  </si>
  <si>
    <t>ضهر المغر</t>
  </si>
  <si>
    <t xml:space="preserve">صابر </t>
  </si>
  <si>
    <t xml:space="preserve">زهيره </t>
  </si>
  <si>
    <t>فيزه</t>
  </si>
  <si>
    <t>ديركوشه</t>
  </si>
  <si>
    <t xml:space="preserve">صالح </t>
  </si>
  <si>
    <t>نهايا</t>
  </si>
  <si>
    <t>أنصاف</t>
  </si>
  <si>
    <t>برونيه</t>
  </si>
  <si>
    <t>تلقطا</t>
  </si>
  <si>
    <t xml:space="preserve">صلاح </t>
  </si>
  <si>
    <t xml:space="preserve">ضياء </t>
  </si>
  <si>
    <t xml:space="preserve">سومية </t>
  </si>
  <si>
    <t xml:space="preserve">طالب </t>
  </si>
  <si>
    <t>طاهر</t>
  </si>
  <si>
    <t>الحريف 1-8- 1982</t>
  </si>
  <si>
    <t>خلود الحلواني</t>
  </si>
  <si>
    <t xml:space="preserve"> نجيبه</t>
  </si>
  <si>
    <t>يبرود ريف دمشق</t>
  </si>
  <si>
    <t xml:space="preserve">ابتسام </t>
  </si>
  <si>
    <t xml:space="preserve">عبد الحكيم </t>
  </si>
  <si>
    <t xml:space="preserve">ميساء </t>
  </si>
  <si>
    <t>تمانعة</t>
  </si>
  <si>
    <t xml:space="preserve">عبد الصمد </t>
  </si>
  <si>
    <t xml:space="preserve">عبد العزيز </t>
  </si>
  <si>
    <t>نادرة</t>
  </si>
  <si>
    <t>ريف دمشق كسوه</t>
  </si>
  <si>
    <t xml:space="preserve">مياده </t>
  </si>
  <si>
    <t>جدوعة</t>
  </si>
  <si>
    <t>عرقوب قمصو</t>
  </si>
  <si>
    <t>سميعة</t>
  </si>
  <si>
    <t>عبد النبي</t>
  </si>
  <si>
    <t>عبدالسلام</t>
  </si>
  <si>
    <t>مسلميه</t>
  </si>
  <si>
    <t>سمر الحولي</t>
  </si>
  <si>
    <t xml:space="preserve">عبدة </t>
  </si>
  <si>
    <t xml:space="preserve">ناجحة </t>
  </si>
  <si>
    <t>المسلمية</t>
  </si>
  <si>
    <t xml:space="preserve">ثريا </t>
  </si>
  <si>
    <t xml:space="preserve">عزات </t>
  </si>
  <si>
    <t xml:space="preserve">باسمه </t>
  </si>
  <si>
    <t>الماسة</t>
  </si>
  <si>
    <t>مسيد</t>
  </si>
  <si>
    <t xml:space="preserve">عفيف </t>
  </si>
  <si>
    <t xml:space="preserve">سهيله </t>
  </si>
  <si>
    <t>بنسدقين</t>
  </si>
  <si>
    <t>فائزة</t>
  </si>
  <si>
    <t xml:space="preserve">آمال </t>
  </si>
  <si>
    <t>دشق</t>
  </si>
  <si>
    <t>مليحة</t>
  </si>
  <si>
    <t xml:space="preserve">عمار </t>
  </si>
  <si>
    <t>براعم</t>
  </si>
  <si>
    <t xml:space="preserve">كوثر </t>
  </si>
  <si>
    <t xml:space="preserve">عمران </t>
  </si>
  <si>
    <t>عميد</t>
  </si>
  <si>
    <t>عنود</t>
  </si>
  <si>
    <t>الصالحية</t>
  </si>
  <si>
    <t xml:space="preserve">عيد </t>
  </si>
  <si>
    <t xml:space="preserve">حياه </t>
  </si>
  <si>
    <t xml:space="preserve">يلدا </t>
  </si>
  <si>
    <t>الأصلحا</t>
  </si>
  <si>
    <t xml:space="preserve">جميلة </t>
  </si>
  <si>
    <t>عين التينه</t>
  </si>
  <si>
    <t>عواطف محمد</t>
  </si>
  <si>
    <t>غطاس</t>
  </si>
  <si>
    <t>غنوم</t>
  </si>
  <si>
    <t>إحسان</t>
  </si>
  <si>
    <t>كاترين</t>
  </si>
  <si>
    <t xml:space="preserve"> ملك</t>
  </si>
  <si>
    <t>صبرية</t>
  </si>
  <si>
    <t>يرموك - دمشق</t>
  </si>
  <si>
    <t>غناء</t>
  </si>
  <si>
    <t xml:space="preserve">فلاماز </t>
  </si>
  <si>
    <t xml:space="preserve">انوار </t>
  </si>
  <si>
    <t>رغدة</t>
  </si>
  <si>
    <t xml:space="preserve">فواز </t>
  </si>
  <si>
    <t>حلوه</t>
  </si>
  <si>
    <t xml:space="preserve">ضحيه </t>
  </si>
  <si>
    <t xml:space="preserve">حلوه بني سبعه </t>
  </si>
  <si>
    <t>فيصل كبور</t>
  </si>
  <si>
    <t>حنان الفقير</t>
  </si>
  <si>
    <t>قسيم</t>
  </si>
  <si>
    <t>تركية</t>
  </si>
  <si>
    <t>قيصر</t>
  </si>
  <si>
    <t>حجازية</t>
  </si>
  <si>
    <t>سهام عيسى</t>
  </si>
  <si>
    <t>بلونه</t>
  </si>
  <si>
    <t>كليم</t>
  </si>
  <si>
    <t>اناهيد</t>
  </si>
  <si>
    <t>اوتان</t>
  </si>
  <si>
    <t xml:space="preserve">كمال </t>
  </si>
  <si>
    <t>جب رملة</t>
  </si>
  <si>
    <t xml:space="preserve">مأمون </t>
  </si>
  <si>
    <t>مبارك</t>
  </si>
  <si>
    <t>الرحيبه</t>
  </si>
  <si>
    <t>طيبه الامام</t>
  </si>
  <si>
    <t>منتها</t>
  </si>
  <si>
    <t>جرماتي</t>
  </si>
  <si>
    <t xml:space="preserve">قورية </t>
  </si>
  <si>
    <t>فاطمة السباعي</t>
  </si>
  <si>
    <t>المحببه</t>
  </si>
  <si>
    <t>هيلين</t>
  </si>
  <si>
    <t>خطيره</t>
  </si>
  <si>
    <t>منى الكفريني</t>
  </si>
  <si>
    <t xml:space="preserve">القطعة </t>
  </si>
  <si>
    <t>رضيه</t>
  </si>
  <si>
    <t>المصطبة</t>
  </si>
  <si>
    <t>مورك</t>
  </si>
  <si>
    <t xml:space="preserve">حماة </t>
  </si>
  <si>
    <t xml:space="preserve">يرموك </t>
  </si>
  <si>
    <t>رباب</t>
  </si>
  <si>
    <t xml:space="preserve">فايزه </t>
  </si>
  <si>
    <t xml:space="preserve">دوير رسلان </t>
  </si>
  <si>
    <t xml:space="preserve">خوله </t>
  </si>
  <si>
    <t xml:space="preserve">ابو ظبي </t>
  </si>
  <si>
    <t xml:space="preserve">سكينه </t>
  </si>
  <si>
    <t>السبينة</t>
  </si>
  <si>
    <t xml:space="preserve">محمد بهاء </t>
  </si>
  <si>
    <t xml:space="preserve">سميرة </t>
  </si>
  <si>
    <t>محمد بهجت</t>
  </si>
  <si>
    <t>محمد تحسين</t>
  </si>
  <si>
    <t xml:space="preserve">هلا </t>
  </si>
  <si>
    <t>صفا</t>
  </si>
  <si>
    <t xml:space="preserve">محمد جمال </t>
  </si>
  <si>
    <t xml:space="preserve">نازك </t>
  </si>
  <si>
    <t>محمد جمعة</t>
  </si>
  <si>
    <t>محمد حسان</t>
  </si>
  <si>
    <t xml:space="preserve">محمد حسان </t>
  </si>
  <si>
    <t xml:space="preserve">كوكب </t>
  </si>
  <si>
    <t xml:space="preserve">محمد خالد </t>
  </si>
  <si>
    <t xml:space="preserve">محمد خير الدين </t>
  </si>
  <si>
    <t>زبيدة عزيزة</t>
  </si>
  <si>
    <t xml:space="preserve">محمد رشيد </t>
  </si>
  <si>
    <t xml:space="preserve">محمد رضا </t>
  </si>
  <si>
    <t xml:space="preserve">نادره </t>
  </si>
  <si>
    <t xml:space="preserve">محمد رضوان </t>
  </si>
  <si>
    <t>ايمان خير</t>
  </si>
  <si>
    <t>لبنى</t>
  </si>
  <si>
    <t>محمد طاهر</t>
  </si>
  <si>
    <t xml:space="preserve">محمد عامر </t>
  </si>
  <si>
    <t>محمد عبد الرحمن</t>
  </si>
  <si>
    <t xml:space="preserve">محمد عبد الرحمن </t>
  </si>
  <si>
    <t>محمد عزالدين</t>
  </si>
  <si>
    <t>فاطمة عابدة</t>
  </si>
  <si>
    <t>زهرا</t>
  </si>
  <si>
    <t>ميرفت سكر</t>
  </si>
  <si>
    <t>منال قهوجي</t>
  </si>
  <si>
    <t xml:space="preserve">محمد عيد </t>
  </si>
  <si>
    <t>شنان</t>
  </si>
  <si>
    <t>محمد ماجد</t>
  </si>
  <si>
    <t xml:space="preserve">محمد مروان </t>
  </si>
  <si>
    <t xml:space="preserve">محمد نبيل </t>
  </si>
  <si>
    <t>محمد نبيه</t>
  </si>
  <si>
    <t xml:space="preserve">محمد نور الله </t>
  </si>
  <si>
    <t>صفاء الفتيح</t>
  </si>
  <si>
    <t xml:space="preserve">محمد هاني </t>
  </si>
  <si>
    <t>باهيه</t>
  </si>
  <si>
    <t xml:space="preserve">محمد هيثم </t>
  </si>
  <si>
    <t>محمد واصف</t>
  </si>
  <si>
    <t>نعمت</t>
  </si>
  <si>
    <t>محمد وحيد</t>
  </si>
  <si>
    <t>براءة</t>
  </si>
  <si>
    <t xml:space="preserve">محمد يحيى </t>
  </si>
  <si>
    <t xml:space="preserve">محمدمنذر </t>
  </si>
  <si>
    <t xml:space="preserve">هنادي </t>
  </si>
  <si>
    <t>الصمدانية</t>
  </si>
  <si>
    <t>حجيرة</t>
  </si>
  <si>
    <t>درنة</t>
  </si>
  <si>
    <t xml:space="preserve">مرزوق </t>
  </si>
  <si>
    <t>مشابك</t>
  </si>
  <si>
    <t>وطفة</t>
  </si>
  <si>
    <t>مصطفى كمال</t>
  </si>
  <si>
    <t xml:space="preserve">مظهر </t>
  </si>
  <si>
    <t>طليله</t>
  </si>
  <si>
    <t xml:space="preserve">معتز </t>
  </si>
  <si>
    <t xml:space="preserve">كناز </t>
  </si>
  <si>
    <t>معتز بالله</t>
  </si>
  <si>
    <t xml:space="preserve">معين </t>
  </si>
  <si>
    <t xml:space="preserve">سلما </t>
  </si>
  <si>
    <t xml:space="preserve">قطيفه </t>
  </si>
  <si>
    <t>مرثا</t>
  </si>
  <si>
    <t>مهران</t>
  </si>
  <si>
    <t xml:space="preserve">ناجي </t>
  </si>
  <si>
    <t xml:space="preserve">اريحا </t>
  </si>
  <si>
    <t>ناطم</t>
  </si>
  <si>
    <t>وديعه</t>
  </si>
  <si>
    <t>بريده - السعودية</t>
  </si>
  <si>
    <t>سيده الصيفي</t>
  </si>
  <si>
    <t>مؤمنات</t>
  </si>
  <si>
    <t>رمزه</t>
  </si>
  <si>
    <t>نعمان</t>
  </si>
  <si>
    <t xml:space="preserve">ديانا </t>
  </si>
  <si>
    <t>زهيرة</t>
  </si>
  <si>
    <t>فضه يونس</t>
  </si>
  <si>
    <t xml:space="preserve">وجيه </t>
  </si>
  <si>
    <t>وسيم</t>
  </si>
  <si>
    <t>ابتسام الروبة</t>
  </si>
  <si>
    <t xml:space="preserve">وليد </t>
  </si>
  <si>
    <t>مها شاهين</t>
  </si>
  <si>
    <t>طيبه</t>
  </si>
  <si>
    <t xml:space="preserve">بثينه </t>
  </si>
  <si>
    <t>لماس</t>
  </si>
  <si>
    <t>حويجه</t>
  </si>
  <si>
    <t xml:space="preserve">الباحة </t>
  </si>
  <si>
    <t>بدروس</t>
  </si>
  <si>
    <t>رغداء جمعه</t>
  </si>
  <si>
    <t>كميلا</t>
  </si>
  <si>
    <t>الريمة</t>
  </si>
  <si>
    <t xml:space="preserve">قاسم </t>
  </si>
  <si>
    <t>شحاذه</t>
  </si>
  <si>
    <t xml:space="preserve">اسامة </t>
  </si>
  <si>
    <t xml:space="preserve">محمد ممتاز </t>
  </si>
  <si>
    <t>أمال</t>
  </si>
  <si>
    <t>علي عليا</t>
  </si>
  <si>
    <t xml:space="preserve">بشير </t>
  </si>
  <si>
    <t xml:space="preserve">اديب </t>
  </si>
  <si>
    <t>لبنان دميت</t>
  </si>
  <si>
    <t xml:space="preserve">سلمى </t>
  </si>
  <si>
    <t>سوسن غبرة</t>
  </si>
  <si>
    <t xml:space="preserve">قامشلي </t>
  </si>
  <si>
    <t>سيدة زينب</t>
  </si>
  <si>
    <t xml:space="preserve">عصام </t>
  </si>
  <si>
    <t xml:space="preserve">نعيم </t>
  </si>
  <si>
    <t>هفال</t>
  </si>
  <si>
    <t xml:space="preserve"> محمد عماد</t>
  </si>
  <si>
    <t>الاحمدية</t>
  </si>
  <si>
    <t xml:space="preserve">غازي </t>
  </si>
  <si>
    <t xml:space="preserve">عما الدين </t>
  </si>
  <si>
    <t xml:space="preserve">رائدة </t>
  </si>
  <si>
    <t>باهية</t>
  </si>
  <si>
    <t xml:space="preserve">محمد حمزة </t>
  </si>
  <si>
    <t xml:space="preserve">محمد فهد </t>
  </si>
  <si>
    <t>غزل</t>
  </si>
  <si>
    <t>رذينة</t>
  </si>
  <si>
    <t>بلجيكا</t>
  </si>
  <si>
    <t xml:space="preserve">فدوى </t>
  </si>
  <si>
    <t xml:space="preserve">نايفه </t>
  </si>
  <si>
    <t>اطمة</t>
  </si>
  <si>
    <t xml:space="preserve">اسعد </t>
  </si>
  <si>
    <t xml:space="preserve">عبد الللطيف </t>
  </si>
  <si>
    <t xml:space="preserve">نفيسة </t>
  </si>
  <si>
    <t>في حال وجود أي خطأ يمكنك التعديل من هنا</t>
  </si>
  <si>
    <t>A</t>
  </si>
  <si>
    <t>م</t>
  </si>
  <si>
    <t>استنفذت في الفصل الأول للعام الدراسي 2021-2022</t>
  </si>
  <si>
    <t>استنفذت في الفصل الثاني للعام الدراسي 2020-2021</t>
  </si>
  <si>
    <t>خلال خضير شيخ الحدادين</t>
  </si>
  <si>
    <t>ا24/1/1989</t>
  </si>
  <si>
    <t>يجب أن تقوم بملئ الحقول بالمعلومات المطلوبة بشكل صحيح</t>
  </si>
  <si>
    <t>فصل أول 2021-2022</t>
  </si>
  <si>
    <t>الاستمارة الخاصة بتسجيل طلاب برنامج إدارة المشروعات المتوسطة والصغيرة في الفصل الثاني للعام الدراسي 2022/2021</t>
  </si>
  <si>
    <t>ضعف الرسوم</t>
  </si>
  <si>
    <t>الفصل الأول 2021-2022</t>
  </si>
  <si>
    <t>الرابعة حيث</t>
  </si>
  <si>
    <t>مواصلات</t>
  </si>
  <si>
    <t>نقل</t>
  </si>
  <si>
    <t>نفط</t>
  </si>
  <si>
    <t>إرسال ملف الإستمارة (Excel ) عبر البريد الإلكتروني إلى العنوان التالي :
spm.ol@hotmail.com 
ويجب أن يكون موضوع الإيميل هو الرقم الامتحاني للطالب</t>
  </si>
  <si>
    <t>10</t>
  </si>
  <si>
    <t>ياسمين مكي قلعة جي</t>
  </si>
  <si>
    <t>صبا الكنج</t>
  </si>
  <si>
    <t>ميسم</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</si>
</sst>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1010000]yyyy/mm/dd;@"/>
    <numFmt numFmtId="165" formatCode="#,##0\ &quot;ل.س.‏&quot;"/>
  </numFmts>
  <fonts count="84" x14ac:knownFonts="1">
    <font>
      <sz val="11"/>
      <color theme="1"/>
      <name val="Arial"/>
      <family val="2"/>
      <scheme val="minor"/>
    </font>
    <font>
      <sz val="11"/>
      <color theme="1"/>
      <name val="Arial"/>
      <family val="2"/>
      <charset val="178"/>
      <scheme val="minor"/>
    </font>
    <font>
      <b/>
      <sz val="12"/>
      <name val="Arial"/>
      <family val="2"/>
    </font>
    <font>
      <b/>
      <sz val="12"/>
      <name val="Sakkal Majalla"/>
    </font>
    <font>
      <b/>
      <sz val="11"/>
      <name val="Arial"/>
      <family val="2"/>
    </font>
    <font>
      <sz val="12"/>
      <name val="Arial"/>
      <family val="2"/>
    </font>
    <font>
      <sz val="10"/>
      <name val="Arial"/>
      <family val="2"/>
    </font>
    <font>
      <sz val="10"/>
      <name val="Traditional Arabic"/>
      <family val="1"/>
    </font>
    <font>
      <u/>
      <sz val="10"/>
      <color theme="10"/>
      <name val="Arial"/>
      <family val="2"/>
    </font>
    <font>
      <sz val="11"/>
      <color rgb="FFFF0000"/>
      <name val="Arial"/>
      <family val="2"/>
      <scheme val="minor"/>
    </font>
    <font>
      <b/>
      <sz val="12"/>
      <color rgb="FFFF0000"/>
      <name val="Arial"/>
      <family val="2"/>
    </font>
    <font>
      <sz val="12"/>
      <color theme="1"/>
      <name val="Arial"/>
      <family val="2"/>
      <scheme val="minor"/>
    </font>
    <font>
      <b/>
      <sz val="12"/>
      <color theme="1"/>
      <name val="Arial"/>
      <family val="2"/>
      <scheme val="minor"/>
    </font>
    <font>
      <b/>
      <sz val="14"/>
      <color theme="1"/>
      <name val="Arial"/>
      <family val="2"/>
      <scheme val="minor"/>
    </font>
    <font>
      <b/>
      <sz val="12"/>
      <color theme="1"/>
      <name val="Sakkal Majalla"/>
    </font>
    <font>
      <b/>
      <sz val="16"/>
      <color theme="0"/>
      <name val="Arial"/>
      <family val="2"/>
    </font>
    <font>
      <b/>
      <sz val="11"/>
      <name val="Arial"/>
      <family val="2"/>
      <scheme val="minor"/>
    </font>
    <font>
      <b/>
      <sz val="14"/>
      <color theme="0"/>
      <name val="Arial"/>
      <family val="2"/>
      <scheme val="minor"/>
    </font>
    <font>
      <b/>
      <sz val="14"/>
      <color theme="8" tint="-0.249977111117893"/>
      <name val="Arial"/>
      <family val="2"/>
      <scheme val="minor"/>
    </font>
    <font>
      <b/>
      <sz val="14"/>
      <name val="Arial"/>
      <family val="2"/>
      <scheme val="minor"/>
    </font>
    <font>
      <b/>
      <sz val="12"/>
      <color theme="0"/>
      <name val="Arial"/>
      <family val="2"/>
    </font>
    <font>
      <b/>
      <sz val="16"/>
      <color theme="0"/>
      <name val="Arial"/>
      <family val="2"/>
      <scheme val="minor"/>
    </font>
    <font>
      <b/>
      <sz val="10"/>
      <color theme="0"/>
      <name val="Arial"/>
      <family val="2"/>
    </font>
    <font>
      <b/>
      <sz val="14"/>
      <color theme="1"/>
      <name val="Sakkal Majalla"/>
    </font>
    <font>
      <sz val="11"/>
      <color theme="1"/>
      <name val="Sakkal Majalla"/>
    </font>
    <font>
      <b/>
      <sz val="18"/>
      <color theme="1"/>
      <name val="Sakkal Majalla"/>
    </font>
    <font>
      <b/>
      <sz val="14"/>
      <color rgb="FFFF0000"/>
      <name val="Sakkal Majalla"/>
    </font>
    <font>
      <b/>
      <sz val="18"/>
      <color rgb="FFFF0000"/>
      <name val="Sakkal Majalla"/>
    </font>
    <font>
      <b/>
      <sz val="14"/>
      <color theme="0"/>
      <name val="Sakkal Majalla"/>
    </font>
    <font>
      <b/>
      <u/>
      <sz val="14"/>
      <color theme="0"/>
      <name val="Sakkal Majalla"/>
    </font>
    <font>
      <sz val="14"/>
      <color theme="0"/>
      <name val="Sakkal Majalla"/>
    </font>
    <font>
      <sz val="11"/>
      <color theme="0"/>
      <name val="Sakkal Majalla"/>
    </font>
    <font>
      <sz val="14"/>
      <color theme="1"/>
      <name val="Sakkal Majalla"/>
    </font>
    <font>
      <b/>
      <u/>
      <sz val="16"/>
      <color theme="0"/>
      <name val="Sakkal Majalla"/>
    </font>
    <font>
      <b/>
      <sz val="16"/>
      <color rgb="FFFF0000"/>
      <name val="Sakkal Majalla"/>
    </font>
    <font>
      <b/>
      <u/>
      <sz val="12"/>
      <color theme="10"/>
      <name val="Sakkal Majalla"/>
    </font>
    <font>
      <b/>
      <sz val="16"/>
      <color rgb="FF0070C0"/>
      <name val="Sakkal Majalla"/>
    </font>
    <font>
      <b/>
      <u/>
      <sz val="12"/>
      <name val="Arial"/>
      <family val="2"/>
    </font>
    <font>
      <sz val="11"/>
      <color theme="1"/>
      <name val="Arial"/>
      <family val="2"/>
      <scheme val="minor"/>
    </font>
    <font>
      <sz val="8"/>
      <name val="Arial"/>
      <family val="2"/>
      <scheme val="minor"/>
    </font>
    <font>
      <b/>
      <u/>
      <sz val="12"/>
      <color theme="0"/>
      <name val="Arial"/>
      <family val="2"/>
    </font>
    <font>
      <sz val="14"/>
      <color theme="0"/>
      <name val="Arial"/>
      <family val="2"/>
    </font>
    <font>
      <sz val="12"/>
      <color theme="0"/>
      <name val="Arial"/>
      <family val="2"/>
    </font>
    <font>
      <b/>
      <sz val="12"/>
      <color theme="0"/>
      <name val="Arial"/>
      <family val="2"/>
      <scheme val="minor"/>
    </font>
    <font>
      <b/>
      <sz val="11"/>
      <color theme="0"/>
      <name val="Arial"/>
      <family val="2"/>
    </font>
    <font>
      <b/>
      <sz val="14"/>
      <color theme="0"/>
      <name val="Arial"/>
      <family val="2"/>
    </font>
    <font>
      <u/>
      <sz val="10"/>
      <color theme="0"/>
      <name val="Arial"/>
      <family val="2"/>
    </font>
    <font>
      <sz val="11"/>
      <color theme="0"/>
      <name val="Arial"/>
      <family val="2"/>
    </font>
    <font>
      <b/>
      <sz val="8"/>
      <color theme="0"/>
      <name val="Arial"/>
      <family val="2"/>
    </font>
    <font>
      <sz val="14"/>
      <color rgb="FF002060"/>
      <name val="Arial"/>
      <family val="2"/>
    </font>
    <font>
      <sz val="11"/>
      <name val="Arial"/>
      <family val="2"/>
      <scheme val="minor"/>
    </font>
    <font>
      <b/>
      <sz val="10"/>
      <color rgb="FFFF0000"/>
      <name val="Arial"/>
      <family val="2"/>
    </font>
    <font>
      <sz val="10"/>
      <color rgb="FFFF0000"/>
      <name val="Arial"/>
      <family val="2"/>
    </font>
    <font>
      <sz val="14"/>
      <color rgb="FFFF0000"/>
      <name val="Arial"/>
      <family val="2"/>
    </font>
    <font>
      <sz val="11"/>
      <color rgb="FFFF0000"/>
      <name val="Arial"/>
      <family val="2"/>
    </font>
    <font>
      <b/>
      <sz val="18"/>
      <color theme="0"/>
      <name val="Arial"/>
      <family val="2"/>
    </font>
    <font>
      <b/>
      <sz val="14"/>
      <color rgb="FF002060"/>
      <name val="Arial"/>
      <family val="2"/>
    </font>
    <font>
      <sz val="11"/>
      <name val="Arial"/>
      <family val="2"/>
    </font>
    <font>
      <sz val="8"/>
      <color theme="0"/>
      <name val="Arial"/>
      <family val="2"/>
    </font>
    <font>
      <b/>
      <sz val="12"/>
      <color rgb="FF002060"/>
      <name val="Arial"/>
      <family val="2"/>
    </font>
    <font>
      <sz val="10"/>
      <color theme="0"/>
      <name val="Arial"/>
      <family val="2"/>
    </font>
    <font>
      <sz val="12"/>
      <color rgb="FF002060"/>
      <name val="Arial"/>
      <family val="2"/>
    </font>
    <font>
      <b/>
      <sz val="14"/>
      <color theme="7" tint="0.79998168889431442"/>
      <name val="Arial"/>
      <family val="2"/>
      <scheme val="minor"/>
    </font>
    <font>
      <b/>
      <sz val="16"/>
      <color theme="0"/>
      <name val="Sakkal Majalla"/>
    </font>
    <font>
      <sz val="14"/>
      <name val="Sakkal Majalla"/>
    </font>
    <font>
      <sz val="14"/>
      <color rgb="FFFF0000"/>
      <name val="Sakkal Majalla"/>
    </font>
    <font>
      <b/>
      <sz val="10"/>
      <color theme="1"/>
      <name val="Arial"/>
      <family val="2"/>
    </font>
    <font>
      <b/>
      <sz val="10"/>
      <name val="Arial"/>
      <family val="2"/>
    </font>
    <font>
      <b/>
      <sz val="10"/>
      <color rgb="FF0070C0"/>
      <name val="Arial"/>
      <family val="2"/>
    </font>
    <font>
      <sz val="10"/>
      <color theme="1"/>
      <name val="Arial"/>
      <family val="2"/>
    </font>
    <font>
      <sz val="10"/>
      <color rgb="FF002060"/>
      <name val="Arial"/>
      <family val="2"/>
    </font>
    <font>
      <b/>
      <sz val="9"/>
      <color theme="0"/>
      <name val="Arial"/>
      <family val="2"/>
    </font>
    <font>
      <sz val="11"/>
      <color rgb="FF002060"/>
      <name val="Arial"/>
      <family val="2"/>
    </font>
    <font>
      <b/>
      <sz val="16"/>
      <color theme="1"/>
      <name val="Sakkal Majalla"/>
    </font>
    <font>
      <sz val="20"/>
      <color theme="1"/>
      <name val="Sakkal Majalla"/>
    </font>
    <font>
      <sz val="16"/>
      <color theme="1"/>
      <name val="Sakkal Majalla"/>
    </font>
    <font>
      <sz val="18"/>
      <color theme="1"/>
      <name val="Sakkal Majalla"/>
    </font>
    <font>
      <u/>
      <sz val="10"/>
      <name val="Arial"/>
      <family val="2"/>
    </font>
    <font>
      <b/>
      <sz val="12"/>
      <color rgb="FFFF0000"/>
      <name val="Sakkal Majalla"/>
    </font>
    <font>
      <b/>
      <sz val="14"/>
      <color rgb="FFFF0000"/>
      <name val="Arial"/>
      <family val="2"/>
    </font>
    <font>
      <sz val="12"/>
      <color rgb="FFFF0000"/>
      <name val="Arial"/>
      <family val="2"/>
    </font>
    <font>
      <b/>
      <sz val="11"/>
      <color rgb="FFFF0000"/>
      <name val="Arial"/>
      <family val="2"/>
    </font>
    <font>
      <b/>
      <sz val="16"/>
      <color rgb="FFFF0000"/>
      <name val="Arial"/>
      <family val="2"/>
    </font>
    <font>
      <sz val="11"/>
      <color theme="0"/>
      <name val="Arial"/>
      <family val="2"/>
      <scheme val="minor"/>
    </font>
  </fonts>
  <fills count="21">
    <fill>
      <patternFill patternType="none"/>
    </fill>
    <fill>
      <patternFill patternType="gray125"/>
    </fill>
    <fill>
      <patternFill patternType="solid">
        <fgColor indexed="9"/>
        <bgColor indexed="64"/>
      </patternFill>
    </fill>
    <fill>
      <patternFill patternType="solid">
        <fgColor theme="4" tint="0.79998168889431442"/>
        <bgColor indexed="64"/>
      </patternFill>
    </fill>
    <fill>
      <patternFill patternType="solid">
        <fgColor theme="7" tint="0.59999389629810485"/>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8" tint="0.59999389629810485"/>
        <bgColor indexed="64"/>
      </patternFill>
    </fill>
    <fill>
      <patternFill patternType="solid">
        <fgColor theme="4" tint="-0.249977111117893"/>
        <bgColor indexed="64"/>
      </patternFill>
    </fill>
    <fill>
      <patternFill patternType="solid">
        <fgColor theme="8" tint="-0.249977111117893"/>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theme="9"/>
        <bgColor indexed="64"/>
      </patternFill>
    </fill>
    <fill>
      <patternFill patternType="solid">
        <fgColor theme="6" tint="0.39997558519241921"/>
        <bgColor indexed="64"/>
      </patternFill>
    </fill>
    <fill>
      <patternFill patternType="solid">
        <fgColor theme="4" tint="0.39997558519241921"/>
        <bgColor indexed="64"/>
      </patternFill>
    </fill>
    <fill>
      <patternFill patternType="solid">
        <fgColor rgb="FF3855A6"/>
        <bgColor indexed="64"/>
      </patternFill>
    </fill>
    <fill>
      <patternFill patternType="solid">
        <fgColor theme="4" tint="0.59999389629810485"/>
        <bgColor indexed="64"/>
      </patternFill>
    </fill>
    <fill>
      <patternFill patternType="solid">
        <fgColor theme="8" tint="0.39997558519241921"/>
        <bgColor indexed="64"/>
      </patternFill>
    </fill>
    <fill>
      <patternFill patternType="solid">
        <fgColor theme="8" tint="-0.499984740745262"/>
        <bgColor indexed="64"/>
      </patternFill>
    </fill>
    <fill>
      <patternFill patternType="solid">
        <fgColor theme="8"/>
        <bgColor indexed="64"/>
      </patternFill>
    </fill>
    <fill>
      <patternFill patternType="solid">
        <fgColor theme="3" tint="0.79998168889431442"/>
        <bgColor indexed="64"/>
      </patternFill>
    </fill>
  </fills>
  <borders count="145">
    <border>
      <left/>
      <right/>
      <top/>
      <bottom/>
      <diagonal/>
    </border>
    <border>
      <left style="thin">
        <color indexed="64"/>
      </left>
      <right/>
      <top/>
      <bottom style="thin">
        <color indexed="64"/>
      </bottom>
      <diagonal/>
    </border>
    <border>
      <left style="dashed">
        <color indexed="64"/>
      </left>
      <right style="medium">
        <color indexed="64"/>
      </right>
      <top style="medium">
        <color indexed="64"/>
      </top>
      <bottom style="thin">
        <color indexed="64"/>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top style="medium">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style="dashed">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medium">
        <color indexed="64"/>
      </right>
      <top/>
      <bottom/>
      <diagonal/>
    </border>
    <border>
      <left/>
      <right style="medium">
        <color indexed="64"/>
      </right>
      <top/>
      <bottom style="medium">
        <color indexed="64"/>
      </bottom>
      <diagonal/>
    </border>
    <border>
      <left style="double">
        <color indexed="64"/>
      </left>
      <right/>
      <top/>
      <bottom style="thin">
        <color indexed="64"/>
      </bottom>
      <diagonal/>
    </border>
    <border>
      <left style="double">
        <color indexed="64"/>
      </left>
      <right/>
      <top/>
      <bottom/>
      <diagonal/>
    </border>
    <border>
      <left/>
      <right style="medium">
        <color indexed="64"/>
      </right>
      <top style="medium">
        <color indexed="64"/>
      </top>
      <bottom/>
      <diagonal/>
    </border>
    <border>
      <left/>
      <right/>
      <top/>
      <bottom style="thick">
        <color theme="0"/>
      </bottom>
      <diagonal/>
    </border>
    <border>
      <left/>
      <right style="dashDot">
        <color theme="0"/>
      </right>
      <top/>
      <bottom/>
      <diagonal/>
    </border>
    <border>
      <left style="dashDot">
        <color theme="0"/>
      </left>
      <right style="dashDot">
        <color theme="0"/>
      </right>
      <top/>
      <bottom/>
      <diagonal/>
    </border>
    <border>
      <left style="dashDotDot">
        <color theme="0"/>
      </left>
      <right style="dashDotDot">
        <color theme="0"/>
      </right>
      <top style="thin">
        <color theme="0"/>
      </top>
      <bottom style="thin">
        <color theme="0"/>
      </bottom>
      <diagonal/>
    </border>
    <border>
      <left style="dashDotDot">
        <color theme="0"/>
      </left>
      <right style="double">
        <color indexed="64"/>
      </right>
      <top style="thin">
        <color theme="0"/>
      </top>
      <bottom style="thin">
        <color theme="0"/>
      </bottom>
      <diagonal/>
    </border>
    <border>
      <left style="double">
        <color indexed="64"/>
      </left>
      <right style="dashDotDot">
        <color theme="0"/>
      </right>
      <top style="thin">
        <color theme="0"/>
      </top>
      <bottom style="thin">
        <color theme="0"/>
      </bottom>
      <diagonal/>
    </border>
    <border>
      <left style="dashDot">
        <color theme="0"/>
      </left>
      <right style="dashDot">
        <color theme="0"/>
      </right>
      <top/>
      <bottom style="medium">
        <color theme="0"/>
      </bottom>
      <diagonal/>
    </border>
    <border>
      <left style="dashDot">
        <color theme="0"/>
      </left>
      <right/>
      <top/>
      <bottom/>
      <diagonal/>
    </border>
    <border>
      <left style="dashDot">
        <color theme="0"/>
      </left>
      <right/>
      <top/>
      <bottom style="medium">
        <color theme="0"/>
      </bottom>
      <diagonal/>
    </border>
    <border>
      <left/>
      <right/>
      <top style="medium">
        <color theme="0"/>
      </top>
      <bottom style="medium">
        <color theme="0"/>
      </bottom>
      <diagonal/>
    </border>
    <border>
      <left style="dashDotDot">
        <color theme="0"/>
      </left>
      <right/>
      <top style="thin">
        <color theme="0"/>
      </top>
      <bottom style="thin">
        <color theme="0"/>
      </bottom>
      <diagonal/>
    </border>
    <border>
      <left style="double">
        <color auto="1"/>
      </left>
      <right style="mediumDashDot">
        <color auto="1"/>
      </right>
      <top style="thin">
        <color auto="1"/>
      </top>
      <bottom style="medium">
        <color auto="1"/>
      </bottom>
      <diagonal/>
    </border>
    <border>
      <left style="mediumDashDot">
        <color auto="1"/>
      </left>
      <right style="mediumDashDot">
        <color auto="1"/>
      </right>
      <top style="thin">
        <color auto="1"/>
      </top>
      <bottom style="medium">
        <color auto="1"/>
      </bottom>
      <diagonal/>
    </border>
    <border>
      <left style="mediumDashDot">
        <color auto="1"/>
      </left>
      <right style="double">
        <color auto="1"/>
      </right>
      <top style="thin">
        <color auto="1"/>
      </top>
      <bottom style="medium">
        <color auto="1"/>
      </bottom>
      <diagonal/>
    </border>
    <border>
      <left style="double">
        <color auto="1"/>
      </left>
      <right style="mediumDashDot">
        <color auto="1"/>
      </right>
      <top style="medium">
        <color auto="1"/>
      </top>
      <bottom style="medium">
        <color auto="1"/>
      </bottom>
      <diagonal/>
    </border>
    <border>
      <left style="mediumDashDot">
        <color auto="1"/>
      </left>
      <right style="mediumDashDot">
        <color auto="1"/>
      </right>
      <top style="medium">
        <color auto="1"/>
      </top>
      <bottom style="medium">
        <color auto="1"/>
      </bottom>
      <diagonal/>
    </border>
    <border>
      <left style="mediumDashDot">
        <color auto="1"/>
      </left>
      <right style="double">
        <color auto="1"/>
      </right>
      <top style="medium">
        <color auto="1"/>
      </top>
      <bottom style="medium">
        <color auto="1"/>
      </bottom>
      <diagonal/>
    </border>
    <border>
      <left/>
      <right style="mediumDashDot">
        <color auto="1"/>
      </right>
      <top style="medium">
        <color auto="1"/>
      </top>
      <bottom style="thin">
        <color auto="1"/>
      </bottom>
      <diagonal/>
    </border>
    <border>
      <left style="mediumDashDot">
        <color auto="1"/>
      </left>
      <right style="mediumDashDot">
        <color auto="1"/>
      </right>
      <top style="thin">
        <color auto="1"/>
      </top>
      <bottom/>
      <diagonal/>
    </border>
    <border>
      <left style="mediumDashDot">
        <color auto="1"/>
      </left>
      <right style="mediumDashDot">
        <color auto="1"/>
      </right>
      <top/>
      <bottom/>
      <diagonal/>
    </border>
    <border>
      <left style="mediumDashDot">
        <color auto="1"/>
      </left>
      <right style="mediumDashDot">
        <color auto="1"/>
      </right>
      <top/>
      <bottom style="medium">
        <color auto="1"/>
      </bottom>
      <diagonal/>
    </border>
    <border>
      <left style="dashed">
        <color indexed="64"/>
      </left>
      <right style="medium">
        <color indexed="64"/>
      </right>
      <top style="thin">
        <color indexed="64"/>
      </top>
      <bottom style="thin">
        <color indexed="64"/>
      </bottom>
      <diagonal/>
    </border>
    <border>
      <left/>
      <right/>
      <top/>
      <bottom style="dashed">
        <color indexed="64"/>
      </bottom>
      <diagonal/>
    </border>
    <border>
      <left/>
      <right/>
      <top style="dashed">
        <color indexed="64"/>
      </top>
      <bottom/>
      <diagonal/>
    </border>
    <border>
      <left/>
      <right/>
      <top/>
      <bottom style="medium">
        <color theme="0"/>
      </bottom>
      <diagonal/>
    </border>
    <border>
      <left style="thin">
        <color indexed="64"/>
      </left>
      <right style="thin">
        <color indexed="64"/>
      </right>
      <top/>
      <bottom style="thin">
        <color indexed="64"/>
      </bottom>
      <diagonal/>
    </border>
    <border>
      <left style="thin">
        <color indexed="64"/>
      </left>
      <right/>
      <top/>
      <bottom/>
      <diagonal/>
    </border>
    <border>
      <left style="dashed">
        <color indexed="64"/>
      </left>
      <right style="medium">
        <color indexed="64"/>
      </right>
      <top style="thin">
        <color indexed="64"/>
      </top>
      <bottom style="medium">
        <color indexed="64"/>
      </bottom>
      <diagonal/>
    </border>
    <border>
      <left/>
      <right/>
      <top style="medium">
        <color theme="0"/>
      </top>
      <bottom/>
      <diagonal/>
    </border>
    <border>
      <left style="medium">
        <color theme="0"/>
      </left>
      <right style="thin">
        <color theme="0"/>
      </right>
      <top style="medium">
        <color theme="0"/>
      </top>
      <bottom style="dashed">
        <color theme="0"/>
      </bottom>
      <diagonal/>
    </border>
    <border>
      <left style="thin">
        <color theme="0"/>
      </left>
      <right style="thin">
        <color theme="0"/>
      </right>
      <top style="medium">
        <color theme="0"/>
      </top>
      <bottom style="dashed">
        <color theme="0"/>
      </bottom>
      <diagonal/>
    </border>
    <border>
      <left style="thin">
        <color theme="0"/>
      </left>
      <right/>
      <top style="medium">
        <color theme="0"/>
      </top>
      <bottom/>
      <diagonal/>
    </border>
    <border>
      <left/>
      <right style="medium">
        <color theme="0"/>
      </right>
      <top style="medium">
        <color theme="0"/>
      </top>
      <bottom/>
      <diagonal/>
    </border>
    <border>
      <left style="medium">
        <color indexed="64"/>
      </left>
      <right/>
      <top style="medium">
        <color indexed="64"/>
      </top>
      <bottom style="medium">
        <color theme="0"/>
      </bottom>
      <diagonal/>
    </border>
    <border>
      <left/>
      <right/>
      <top style="medium">
        <color indexed="64"/>
      </top>
      <bottom style="medium">
        <color theme="0"/>
      </bottom>
      <diagonal/>
    </border>
    <border>
      <left/>
      <right style="medium">
        <color indexed="64"/>
      </right>
      <top style="medium">
        <color indexed="64"/>
      </top>
      <bottom style="medium">
        <color theme="0"/>
      </bottom>
      <diagonal/>
    </border>
    <border>
      <left style="medium">
        <color theme="0"/>
      </left>
      <right style="thin">
        <color theme="0"/>
      </right>
      <top style="dashed">
        <color theme="0"/>
      </top>
      <bottom style="dashed">
        <color theme="0"/>
      </bottom>
      <diagonal/>
    </border>
    <border>
      <left style="thin">
        <color theme="0"/>
      </left>
      <right style="thin">
        <color theme="0"/>
      </right>
      <top style="dashed">
        <color theme="0"/>
      </top>
      <bottom style="dashed">
        <color theme="0"/>
      </bottom>
      <diagonal/>
    </border>
    <border>
      <left style="thin">
        <color theme="0"/>
      </left>
      <right/>
      <top/>
      <bottom style="dashed">
        <color theme="0"/>
      </bottom>
      <diagonal/>
    </border>
    <border>
      <left/>
      <right style="medium">
        <color theme="0"/>
      </right>
      <top/>
      <bottom style="dashed">
        <color theme="0"/>
      </bottom>
      <diagonal/>
    </border>
    <border>
      <left style="medium">
        <color indexed="64"/>
      </left>
      <right/>
      <top style="medium">
        <color theme="0"/>
      </top>
      <bottom style="medium">
        <color theme="0"/>
      </bottom>
      <diagonal/>
    </border>
    <border>
      <left/>
      <right style="medium">
        <color indexed="64"/>
      </right>
      <top style="medium">
        <color theme="0"/>
      </top>
      <bottom style="medium">
        <color theme="0"/>
      </bottom>
      <diagonal/>
    </border>
    <border>
      <left style="medium">
        <color theme="0"/>
      </left>
      <right/>
      <top style="dashed">
        <color theme="0"/>
      </top>
      <bottom style="dashed">
        <color theme="0"/>
      </bottom>
      <diagonal/>
    </border>
    <border>
      <left/>
      <right/>
      <top style="dashed">
        <color theme="0"/>
      </top>
      <bottom style="dashed">
        <color theme="0"/>
      </bottom>
      <diagonal/>
    </border>
    <border>
      <left/>
      <right style="thin">
        <color theme="0"/>
      </right>
      <top style="dashed">
        <color theme="0"/>
      </top>
      <bottom style="dashed">
        <color theme="0"/>
      </bottom>
      <diagonal/>
    </border>
    <border>
      <left style="thin">
        <color theme="0"/>
      </left>
      <right style="medium">
        <color theme="0"/>
      </right>
      <top style="dashed">
        <color theme="0"/>
      </top>
      <bottom style="dashed">
        <color theme="0"/>
      </bottom>
      <diagonal/>
    </border>
    <border>
      <left style="medium">
        <color theme="0"/>
      </left>
      <right/>
      <top style="dashed">
        <color theme="0"/>
      </top>
      <bottom style="medium">
        <color theme="0"/>
      </bottom>
      <diagonal/>
    </border>
    <border>
      <left/>
      <right/>
      <top style="dashed">
        <color theme="0"/>
      </top>
      <bottom style="medium">
        <color theme="0"/>
      </bottom>
      <diagonal/>
    </border>
    <border>
      <left/>
      <right style="thin">
        <color theme="0"/>
      </right>
      <top style="dashed">
        <color theme="0"/>
      </top>
      <bottom style="medium">
        <color theme="0"/>
      </bottom>
      <diagonal/>
    </border>
    <border>
      <left style="thin">
        <color theme="0"/>
      </left>
      <right style="thin">
        <color theme="0"/>
      </right>
      <top style="dashed">
        <color theme="0"/>
      </top>
      <bottom style="medium">
        <color theme="0"/>
      </bottom>
      <diagonal/>
    </border>
    <border>
      <left style="thin">
        <color theme="0"/>
      </left>
      <right style="medium">
        <color theme="0"/>
      </right>
      <top style="dashed">
        <color theme="0"/>
      </top>
      <bottom style="medium">
        <color theme="0"/>
      </bottom>
      <diagonal/>
    </border>
    <border>
      <left/>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right/>
      <top/>
      <bottom style="thin">
        <color theme="0"/>
      </bottom>
      <diagonal/>
    </border>
    <border>
      <left style="medium">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dashed">
        <color indexed="64"/>
      </left>
      <right style="medium">
        <color indexed="64"/>
      </right>
      <top/>
      <bottom style="thin">
        <color indexed="64"/>
      </bottom>
      <diagonal/>
    </border>
    <border>
      <left style="medium">
        <color indexed="64"/>
      </left>
      <right style="dashed">
        <color indexed="64"/>
      </right>
      <top style="medium">
        <color indexed="64"/>
      </top>
      <bottom style="medium">
        <color indexed="64"/>
      </bottom>
      <diagonal/>
    </border>
    <border>
      <left style="dashed">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double">
        <color auto="1"/>
      </left>
      <right style="dashed">
        <color theme="0"/>
      </right>
      <top style="thin">
        <color theme="0"/>
      </top>
      <bottom style="thin">
        <color theme="0"/>
      </bottom>
      <diagonal/>
    </border>
    <border>
      <left style="dashed">
        <color theme="0"/>
      </left>
      <right style="dashed">
        <color theme="0"/>
      </right>
      <top style="thin">
        <color theme="0"/>
      </top>
      <bottom style="thin">
        <color theme="0"/>
      </bottom>
      <diagonal/>
    </border>
    <border>
      <left style="dashed">
        <color theme="0"/>
      </left>
      <right style="double">
        <color auto="1"/>
      </right>
      <top style="thin">
        <color theme="0"/>
      </top>
      <bottom style="thin">
        <color theme="0"/>
      </bottom>
      <diagonal/>
    </border>
    <border>
      <left style="thin">
        <color theme="0"/>
      </left>
      <right style="thin">
        <color theme="0"/>
      </right>
      <top style="thin">
        <color theme="0"/>
      </top>
      <bottom/>
      <diagonal/>
    </border>
    <border>
      <left style="double">
        <color auto="1"/>
      </left>
      <right/>
      <top style="double">
        <color auto="1"/>
      </top>
      <bottom style="thin">
        <color theme="0"/>
      </bottom>
      <diagonal/>
    </border>
    <border>
      <left/>
      <right/>
      <top style="double">
        <color auto="1"/>
      </top>
      <bottom style="thin">
        <color theme="0"/>
      </bottom>
      <diagonal/>
    </border>
    <border>
      <left/>
      <right style="dashed">
        <color theme="0"/>
      </right>
      <top style="double">
        <color auto="1"/>
      </top>
      <bottom style="thin">
        <color theme="0"/>
      </bottom>
      <diagonal/>
    </border>
    <border>
      <left style="dashed">
        <color theme="0"/>
      </left>
      <right/>
      <top style="double">
        <color auto="1"/>
      </top>
      <bottom style="thin">
        <color theme="0"/>
      </bottom>
      <diagonal/>
    </border>
    <border>
      <left/>
      <right style="double">
        <color auto="1"/>
      </right>
      <top style="double">
        <color auto="1"/>
      </top>
      <bottom style="thin">
        <color theme="0"/>
      </bottom>
      <diagonal/>
    </border>
    <border>
      <left style="thin">
        <color indexed="64"/>
      </left>
      <right/>
      <top style="thin">
        <color indexed="64"/>
      </top>
      <bottom style="thin">
        <color indexed="64"/>
      </bottom>
      <diagonal/>
    </border>
    <border>
      <left style="medium">
        <color theme="0"/>
      </left>
      <right/>
      <top style="thin">
        <color theme="0"/>
      </top>
      <bottom/>
      <diagonal/>
    </border>
    <border>
      <left/>
      <right/>
      <top style="thin">
        <color theme="0"/>
      </top>
      <bottom/>
      <diagonal/>
    </border>
    <border>
      <left/>
      <right style="thin">
        <color theme="0"/>
      </right>
      <top style="thin">
        <color theme="0"/>
      </top>
      <bottom/>
      <diagonal/>
    </border>
    <border>
      <left style="thin">
        <color theme="0"/>
      </left>
      <right/>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mediumDashDot">
        <color indexed="64"/>
      </left>
      <right/>
      <top style="medium">
        <color indexed="64"/>
      </top>
      <bottom style="thin">
        <color indexed="64"/>
      </bottom>
      <diagonal/>
    </border>
    <border>
      <left style="thin">
        <color indexed="64"/>
      </left>
      <right/>
      <top style="thin">
        <color indexed="64"/>
      </top>
      <bottom/>
      <diagonal/>
    </border>
    <border>
      <left/>
      <right style="thin">
        <color indexed="64"/>
      </right>
      <top/>
      <bottom/>
      <diagonal/>
    </border>
    <border>
      <left/>
      <right style="thin">
        <color indexed="64"/>
      </right>
      <top/>
      <bottom style="thin">
        <color indexed="64"/>
      </bottom>
      <diagonal/>
    </border>
    <border>
      <left style="double">
        <color auto="1"/>
      </left>
      <right style="dashed">
        <color theme="0"/>
      </right>
      <top style="thin">
        <color theme="0"/>
      </top>
      <bottom style="double">
        <color indexed="64"/>
      </bottom>
      <diagonal/>
    </border>
    <border>
      <left style="dashed">
        <color theme="0"/>
      </left>
      <right style="dashed">
        <color theme="0"/>
      </right>
      <top style="thin">
        <color theme="0"/>
      </top>
      <bottom style="double">
        <color indexed="64"/>
      </bottom>
      <diagonal/>
    </border>
    <border>
      <left style="dashed">
        <color theme="0"/>
      </left>
      <right style="double">
        <color auto="1"/>
      </right>
      <top style="thin">
        <color theme="0"/>
      </top>
      <bottom style="double">
        <color indexed="64"/>
      </bottom>
      <diagonal/>
    </border>
    <border>
      <left/>
      <right/>
      <top/>
      <bottom style="double">
        <color indexed="64"/>
      </bottom>
      <diagonal/>
    </border>
    <border>
      <left style="thick">
        <color auto="1"/>
      </left>
      <right/>
      <top/>
      <bottom/>
      <diagonal/>
    </border>
    <border>
      <left style="double">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double">
        <color auto="1"/>
      </right>
      <top style="medium">
        <color indexed="64"/>
      </top>
      <bottom style="thin">
        <color indexed="64"/>
      </bottom>
      <diagonal/>
    </border>
    <border>
      <left style="double">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thick">
        <color auto="1"/>
      </left>
      <right style="thin">
        <color auto="1"/>
      </right>
      <top/>
      <bottom/>
      <diagonal/>
    </border>
    <border>
      <left style="thin">
        <color auto="1"/>
      </left>
      <right style="double">
        <color auto="1"/>
      </right>
      <top/>
      <bottom/>
      <diagonal/>
    </border>
    <border>
      <left style="double">
        <color indexed="64"/>
      </left>
      <right style="thin">
        <color indexed="64"/>
      </right>
      <top/>
      <bottom/>
      <diagonal/>
    </border>
    <border>
      <left style="double">
        <color indexed="64"/>
      </left>
      <right style="thin">
        <color indexed="64"/>
      </right>
      <top style="thin">
        <color auto="1"/>
      </top>
      <bottom style="thin">
        <color auto="1"/>
      </bottom>
      <diagonal/>
    </border>
    <border>
      <left style="thin">
        <color indexed="64"/>
      </left>
      <right style="double">
        <color auto="1"/>
      </right>
      <top style="thin">
        <color auto="1"/>
      </top>
      <bottom style="thin">
        <color auto="1"/>
      </bottom>
      <diagonal/>
    </border>
    <border>
      <left style="thick">
        <color auto="1"/>
      </left>
      <right style="thin">
        <color auto="1"/>
      </right>
      <top/>
      <bottom style="medium">
        <color auto="1"/>
      </bottom>
      <diagonal/>
    </border>
    <border>
      <left style="thin">
        <color auto="1"/>
      </left>
      <right style="thin">
        <color auto="1"/>
      </right>
      <top/>
      <bottom style="medium">
        <color auto="1"/>
      </bottom>
      <diagonal/>
    </border>
    <border>
      <left style="thin">
        <color auto="1"/>
      </left>
      <right style="double">
        <color auto="1"/>
      </right>
      <top/>
      <bottom style="medium">
        <color auto="1"/>
      </bottom>
      <diagonal/>
    </border>
    <border>
      <left style="double">
        <color indexed="64"/>
      </left>
      <right style="thin">
        <color indexed="64"/>
      </right>
      <top style="thin">
        <color indexed="64"/>
      </top>
      <bottom/>
      <diagonal/>
    </border>
    <border>
      <left style="thin">
        <color indexed="64"/>
      </left>
      <right style="double">
        <color indexed="64"/>
      </right>
      <top style="thin">
        <color indexed="64"/>
      </top>
      <bottom/>
      <diagonal/>
    </border>
    <border>
      <left style="double">
        <color auto="1"/>
      </left>
      <right/>
      <top style="thin">
        <color theme="0"/>
      </top>
      <bottom style="thin">
        <color theme="0"/>
      </bottom>
      <diagonal/>
    </border>
    <border>
      <left style="thick">
        <color rgb="FF3855A6"/>
      </left>
      <right/>
      <top style="thick">
        <color rgb="FF3855A6"/>
      </top>
      <bottom/>
      <diagonal/>
    </border>
    <border>
      <left/>
      <right/>
      <top style="thick">
        <color rgb="FF3855A6"/>
      </top>
      <bottom/>
      <diagonal/>
    </border>
    <border>
      <left/>
      <right style="thick">
        <color rgb="FF3855A6"/>
      </right>
      <top style="thick">
        <color rgb="FF3855A6"/>
      </top>
      <bottom/>
      <diagonal/>
    </border>
    <border>
      <left style="thick">
        <color rgb="FF3855A6"/>
      </left>
      <right/>
      <top/>
      <bottom style="thick">
        <color rgb="FF3855A6"/>
      </bottom>
      <diagonal/>
    </border>
    <border>
      <left/>
      <right/>
      <top/>
      <bottom style="thick">
        <color rgb="FF3855A6"/>
      </bottom>
      <diagonal/>
    </border>
    <border>
      <left/>
      <right style="thick">
        <color rgb="FF3855A6"/>
      </right>
      <top/>
      <bottom style="thick">
        <color rgb="FF3855A6"/>
      </bottom>
      <diagonal/>
    </border>
    <border>
      <left/>
      <right/>
      <top style="double">
        <color indexed="64"/>
      </top>
      <bottom/>
      <diagonal/>
    </border>
    <border>
      <left/>
      <right style="thick">
        <color auto="1"/>
      </right>
      <top/>
      <bottom/>
      <diagonal/>
    </border>
    <border>
      <left/>
      <right style="double">
        <color auto="1"/>
      </right>
      <top/>
      <bottom/>
      <diagonal/>
    </border>
    <border>
      <left style="medium">
        <color indexed="64"/>
      </left>
      <right style="thin">
        <color indexed="64"/>
      </right>
      <top/>
      <bottom/>
      <diagonal/>
    </border>
    <border>
      <left style="medium">
        <color indexed="64"/>
      </left>
      <right style="thin">
        <color indexed="64"/>
      </right>
      <top/>
      <bottom style="medium">
        <color auto="1"/>
      </bottom>
      <diagonal/>
    </border>
    <border>
      <left style="medium">
        <color indexed="64"/>
      </left>
      <right style="thin">
        <color indexed="64"/>
      </right>
      <top style="medium">
        <color indexed="64"/>
      </top>
      <bottom style="thin">
        <color indexed="64"/>
      </bottom>
      <diagonal/>
    </border>
    <border>
      <left style="dashed">
        <color indexed="64"/>
      </left>
      <right style="thin">
        <color indexed="64"/>
      </right>
      <top style="thin">
        <color auto="1"/>
      </top>
      <bottom style="thin">
        <color indexed="64"/>
      </bottom>
      <diagonal/>
    </border>
  </borders>
  <cellStyleXfs count="7">
    <xf numFmtId="0" fontId="0" fillId="0" borderId="0"/>
    <xf numFmtId="0" fontId="8" fillId="0" borderId="0" applyNumberFormat="0" applyFill="0" applyBorder="0" applyAlignment="0" applyProtection="0"/>
    <xf numFmtId="0" fontId="6" fillId="0" borderId="0"/>
    <xf numFmtId="0" fontId="7" fillId="0" borderId="0"/>
    <xf numFmtId="0" fontId="6" fillId="0" borderId="0"/>
    <xf numFmtId="0" fontId="38" fillId="0" borderId="0"/>
    <xf numFmtId="0" fontId="1" fillId="0" borderId="0"/>
  </cellStyleXfs>
  <cellXfs count="501">
    <xf numFmtId="0" fontId="0" fillId="0" borderId="0" xfId="0"/>
    <xf numFmtId="0" fontId="0" fillId="0" borderId="0" xfId="0" applyProtection="1">
      <protection hidden="1"/>
    </xf>
    <xf numFmtId="0" fontId="0" fillId="0" borderId="0" xfId="0" applyAlignment="1" applyProtection="1">
      <alignment horizontal="center" vertical="center"/>
      <protection hidden="1"/>
    </xf>
    <xf numFmtId="0" fontId="16" fillId="0" borderId="0" xfId="0" applyFont="1" applyAlignment="1" applyProtection="1">
      <alignment vertical="center"/>
      <protection hidden="1"/>
    </xf>
    <xf numFmtId="0" fontId="16" fillId="0" borderId="0" xfId="0" applyFont="1" applyAlignment="1" applyProtection="1">
      <alignment vertical="center" shrinkToFit="1"/>
      <protection hidden="1"/>
    </xf>
    <xf numFmtId="0" fontId="16" fillId="0" borderId="0" xfId="0" applyFont="1" applyAlignment="1" applyProtection="1">
      <alignment horizontal="center" vertical="center" shrinkToFit="1"/>
      <protection hidden="1"/>
    </xf>
    <xf numFmtId="0" fontId="0" fillId="0" borderId="0" xfId="0" applyAlignment="1" applyProtection="1">
      <alignment vertical="center"/>
      <protection hidden="1"/>
    </xf>
    <xf numFmtId="0" fontId="21" fillId="0" borderId="0" xfId="0" applyFont="1" applyAlignment="1" applyProtection="1">
      <alignment horizontal="center" vertical="center"/>
      <protection hidden="1"/>
    </xf>
    <xf numFmtId="0" fontId="11" fillId="0" borderId="0" xfId="0" applyFont="1" applyProtection="1">
      <protection hidden="1"/>
    </xf>
    <xf numFmtId="0" fontId="18" fillId="9" borderId="23" xfId="0" applyFont="1" applyFill="1" applyBorder="1" applyAlignment="1" applyProtection="1">
      <alignment horizontal="center" vertical="center"/>
      <protection hidden="1"/>
    </xf>
    <xf numFmtId="0" fontId="18" fillId="9" borderId="24" xfId="0" applyFont="1" applyFill="1" applyBorder="1" applyAlignment="1" applyProtection="1">
      <alignment horizontal="center" vertical="center"/>
      <protection hidden="1"/>
    </xf>
    <xf numFmtId="14" fontId="18" fillId="9" borderId="24" xfId="0" applyNumberFormat="1" applyFont="1" applyFill="1" applyBorder="1" applyAlignment="1" applyProtection="1">
      <alignment horizontal="center" vertical="center"/>
      <protection hidden="1"/>
    </xf>
    <xf numFmtId="14" fontId="0" fillId="0" borderId="0" xfId="0" applyNumberFormat="1" applyProtection="1">
      <protection hidden="1"/>
    </xf>
    <xf numFmtId="0" fontId="24" fillId="0" borderId="0" xfId="0" applyFont="1"/>
    <xf numFmtId="0" fontId="23" fillId="0" borderId="0" xfId="0" applyFont="1" applyAlignment="1">
      <alignment horizontal="center"/>
    </xf>
    <xf numFmtId="0" fontId="23" fillId="0" borderId="0" xfId="0" applyFont="1"/>
    <xf numFmtId="0" fontId="29" fillId="9" borderId="63" xfId="1" applyFont="1" applyFill="1" applyBorder="1"/>
    <xf numFmtId="0" fontId="32" fillId="0" borderId="0" xfId="0" applyFont="1"/>
    <xf numFmtId="0" fontId="32" fillId="0" borderId="0" xfId="0" applyFont="1" applyAlignment="1">
      <alignment horizontal="center"/>
    </xf>
    <xf numFmtId="0" fontId="35" fillId="0" borderId="0" xfId="1" applyFont="1" applyFill="1" applyBorder="1" applyAlignment="1">
      <alignment vertical="center" wrapText="1"/>
    </xf>
    <xf numFmtId="0" fontId="35" fillId="0" borderId="0" xfId="1" applyFont="1" applyFill="1" applyAlignment="1"/>
    <xf numFmtId="0" fontId="9" fillId="0" borderId="0" xfId="0" applyFont="1" applyProtection="1">
      <protection hidden="1"/>
    </xf>
    <xf numFmtId="0" fontId="15" fillId="0" borderId="0" xfId="0" applyFont="1" applyAlignment="1" applyProtection="1">
      <alignment vertical="center"/>
      <protection hidden="1"/>
    </xf>
    <xf numFmtId="0" fontId="20" fillId="0" borderId="0" xfId="0" applyFont="1" applyAlignment="1" applyProtection="1">
      <alignment vertical="center"/>
      <protection hidden="1"/>
    </xf>
    <xf numFmtId="0" fontId="22" fillId="0" borderId="0" xfId="0" applyFont="1" applyAlignment="1" applyProtection="1">
      <alignment vertical="center"/>
      <protection hidden="1"/>
    </xf>
    <xf numFmtId="0" fontId="0" fillId="0" borderId="0" xfId="0" applyAlignment="1" applyProtection="1">
      <alignment vertical="center" wrapText="1"/>
      <protection hidden="1"/>
    </xf>
    <xf numFmtId="0" fontId="0" fillId="0" borderId="0" xfId="0" applyAlignment="1" applyProtection="1">
      <alignment vertical="top" wrapText="1"/>
      <protection hidden="1"/>
    </xf>
    <xf numFmtId="0" fontId="20" fillId="0" borderId="0" xfId="0" applyFont="1" applyAlignment="1" applyProtection="1">
      <alignment vertical="center" shrinkToFit="1"/>
      <protection hidden="1"/>
    </xf>
    <xf numFmtId="0" fontId="20" fillId="0" borderId="0" xfId="0" applyFont="1" applyProtection="1">
      <protection hidden="1"/>
    </xf>
    <xf numFmtId="0" fontId="44" fillId="0" borderId="0" xfId="0" applyFont="1" applyAlignment="1" applyProtection="1">
      <alignment vertical="center"/>
      <protection hidden="1"/>
    </xf>
    <xf numFmtId="0" fontId="42" fillId="0" borderId="0" xfId="0" applyFont="1" applyAlignment="1" applyProtection="1">
      <alignment vertical="center" shrinkToFit="1"/>
      <protection hidden="1"/>
    </xf>
    <xf numFmtId="0" fontId="20" fillId="0" borderId="0" xfId="0" applyFont="1" applyAlignment="1" applyProtection="1">
      <alignment horizontal="center" vertical="center" shrinkToFit="1"/>
      <protection hidden="1"/>
    </xf>
    <xf numFmtId="0" fontId="40" fillId="0" borderId="0" xfId="1" applyFont="1" applyFill="1" applyBorder="1" applyAlignment="1" applyProtection="1">
      <alignment vertical="center"/>
      <protection hidden="1"/>
    </xf>
    <xf numFmtId="0" fontId="40" fillId="0" borderId="0" xfId="1" applyFont="1" applyFill="1" applyBorder="1" applyAlignment="1" applyProtection="1">
      <alignment vertical="center" wrapText="1"/>
      <protection hidden="1"/>
    </xf>
    <xf numFmtId="0" fontId="41" fillId="0" borderId="0" xfId="1" applyFont="1" applyFill="1" applyBorder="1" applyAlignment="1" applyProtection="1">
      <alignment vertical="center" wrapText="1"/>
      <protection hidden="1"/>
    </xf>
    <xf numFmtId="0" fontId="22" fillId="0" borderId="0" xfId="0" applyFont="1" applyAlignment="1" applyProtection="1">
      <alignment horizontal="center" vertical="center"/>
      <protection hidden="1"/>
    </xf>
    <xf numFmtId="0" fontId="22" fillId="0" borderId="0" xfId="0" applyFont="1" applyProtection="1">
      <protection hidden="1"/>
    </xf>
    <xf numFmtId="0" fontId="20" fillId="0" borderId="0" xfId="0" applyFont="1" applyAlignment="1" applyProtection="1">
      <alignment vertical="center" textRotation="90"/>
      <protection hidden="1"/>
    </xf>
    <xf numFmtId="0" fontId="22" fillId="0" borderId="0" xfId="0" applyFont="1" applyAlignment="1" applyProtection="1">
      <alignment horizontal="center"/>
      <protection hidden="1"/>
    </xf>
    <xf numFmtId="0" fontId="22" fillId="0" borderId="0" xfId="0" applyFont="1" applyAlignment="1" applyProtection="1">
      <alignment vertical="center" wrapText="1"/>
      <protection hidden="1"/>
    </xf>
    <xf numFmtId="0" fontId="45" fillId="0" borderId="0" xfId="0" applyFont="1" applyAlignment="1" applyProtection="1">
      <alignment vertical="center"/>
      <protection hidden="1"/>
    </xf>
    <xf numFmtId="0" fontId="45" fillId="0" borderId="0" xfId="0" applyFont="1" applyAlignment="1" applyProtection="1">
      <alignment horizontal="right" vertical="center"/>
      <protection hidden="1"/>
    </xf>
    <xf numFmtId="0" fontId="46" fillId="0" borderId="0" xfId="1" applyFont="1" applyFill="1" applyBorder="1" applyProtection="1">
      <protection hidden="1"/>
    </xf>
    <xf numFmtId="0" fontId="22" fillId="0" borderId="0" xfId="0" applyFont="1" applyAlignment="1" applyProtection="1">
      <alignment horizontal="center" vertical="center" wrapText="1"/>
      <protection hidden="1"/>
    </xf>
    <xf numFmtId="0" fontId="42" fillId="0" borderId="0" xfId="0" applyFont="1" applyAlignment="1" applyProtection="1">
      <alignment shrinkToFit="1"/>
      <protection hidden="1"/>
    </xf>
    <xf numFmtId="0" fontId="47" fillId="0" borderId="0" xfId="0" applyFont="1" applyAlignment="1" applyProtection="1">
      <alignment vertical="center"/>
      <protection hidden="1"/>
    </xf>
    <xf numFmtId="0" fontId="15" fillId="0" borderId="0" xfId="0" applyFont="1" applyAlignment="1" applyProtection="1">
      <alignment vertical="center" shrinkToFit="1"/>
      <protection hidden="1"/>
    </xf>
    <xf numFmtId="0" fontId="15" fillId="0" borderId="0" xfId="0" applyFont="1" applyAlignment="1" applyProtection="1">
      <alignment horizontal="center" vertical="center"/>
      <protection hidden="1"/>
    </xf>
    <xf numFmtId="0" fontId="15" fillId="0" borderId="0" xfId="0" applyFont="1" applyProtection="1">
      <protection hidden="1"/>
    </xf>
    <xf numFmtId="0" fontId="15" fillId="0" borderId="0" xfId="0" applyFont="1" applyAlignment="1" applyProtection="1">
      <alignment horizontal="right"/>
      <protection hidden="1"/>
    </xf>
    <xf numFmtId="0" fontId="15" fillId="0" borderId="0" xfId="0" applyFont="1" applyAlignment="1" applyProtection="1">
      <alignment horizontal="center"/>
      <protection hidden="1"/>
    </xf>
    <xf numFmtId="0" fontId="48" fillId="0" borderId="0" xfId="0" applyFont="1" applyAlignment="1" applyProtection="1">
      <alignment horizontal="center"/>
      <protection hidden="1"/>
    </xf>
    <xf numFmtId="0" fontId="22" fillId="0" borderId="0" xfId="0" applyFont="1" applyAlignment="1" applyProtection="1">
      <alignment horizontal="right"/>
      <protection hidden="1"/>
    </xf>
    <xf numFmtId="0" fontId="49" fillId="0" borderId="0" xfId="1" applyFont="1" applyFill="1" applyBorder="1" applyAlignment="1" applyProtection="1">
      <alignment vertical="center" wrapText="1"/>
      <protection hidden="1"/>
    </xf>
    <xf numFmtId="0" fontId="2" fillId="0" borderId="0" xfId="0" applyFont="1" applyAlignment="1" applyProtection="1">
      <alignment vertical="center"/>
      <protection hidden="1"/>
    </xf>
    <xf numFmtId="0" fontId="4" fillId="0" borderId="0" xfId="0" applyFont="1" applyAlignment="1" applyProtection="1">
      <alignment vertical="center"/>
      <protection hidden="1"/>
    </xf>
    <xf numFmtId="0" fontId="4" fillId="0" borderId="0" xfId="0" applyFont="1" applyAlignment="1" applyProtection="1">
      <alignment horizontal="center" vertical="center"/>
      <protection hidden="1"/>
    </xf>
    <xf numFmtId="0" fontId="20" fillId="0" borderId="22" xfId="0" applyFont="1" applyBorder="1" applyAlignment="1" applyProtection="1">
      <alignment horizontal="center" vertical="center"/>
      <protection hidden="1"/>
    </xf>
    <xf numFmtId="0" fontId="2" fillId="0" borderId="22" xfId="0" applyFont="1" applyBorder="1" applyAlignment="1" applyProtection="1">
      <alignment horizontal="center" vertical="center"/>
      <protection hidden="1"/>
    </xf>
    <xf numFmtId="0" fontId="2" fillId="0" borderId="0" xfId="0" applyFont="1" applyAlignment="1" applyProtection="1">
      <alignment horizontal="center" vertical="center"/>
      <protection hidden="1"/>
    </xf>
    <xf numFmtId="0" fontId="20" fillId="0" borderId="0" xfId="0" applyFont="1" applyAlignment="1" applyProtection="1">
      <alignment horizontal="center" vertical="center"/>
      <protection hidden="1"/>
    </xf>
    <xf numFmtId="0" fontId="5" fillId="4" borderId="2" xfId="0" applyFont="1" applyFill="1" applyBorder="1" applyAlignment="1" applyProtection="1">
      <alignment horizontal="center" vertical="center"/>
      <protection hidden="1"/>
    </xf>
    <xf numFmtId="0" fontId="54" fillId="0" borderId="0" xfId="0" applyFont="1" applyProtection="1">
      <protection hidden="1"/>
    </xf>
    <xf numFmtId="0" fontId="47" fillId="0" borderId="0" xfId="0" applyFont="1" applyProtection="1">
      <protection hidden="1"/>
    </xf>
    <xf numFmtId="0" fontId="57" fillId="0" borderId="0" xfId="0" applyFont="1" applyProtection="1">
      <protection hidden="1"/>
    </xf>
    <xf numFmtId="0" fontId="5" fillId="4" borderId="43" xfId="0" applyFont="1" applyFill="1" applyBorder="1" applyAlignment="1" applyProtection="1">
      <alignment horizontal="center" vertical="center"/>
      <protection hidden="1"/>
    </xf>
    <xf numFmtId="0" fontId="59" fillId="0" borderId="0" xfId="0" applyFont="1" applyProtection="1">
      <protection hidden="1"/>
    </xf>
    <xf numFmtId="0" fontId="57" fillId="4" borderId="43" xfId="0" applyFont="1" applyFill="1" applyBorder="1" applyAlignment="1" applyProtection="1">
      <alignment horizontal="center" vertical="center"/>
      <protection hidden="1"/>
    </xf>
    <xf numFmtId="0" fontId="58" fillId="0" borderId="0" xfId="0" applyFont="1" applyProtection="1">
      <protection hidden="1"/>
    </xf>
    <xf numFmtId="0" fontId="57" fillId="4" borderId="49" xfId="0" applyFont="1" applyFill="1" applyBorder="1" applyAlignment="1" applyProtection="1">
      <alignment horizontal="center" vertical="center"/>
      <protection hidden="1"/>
    </xf>
    <xf numFmtId="0" fontId="58" fillId="0" borderId="0" xfId="0" applyFont="1" applyAlignment="1" applyProtection="1">
      <alignment shrinkToFit="1"/>
      <protection hidden="1"/>
    </xf>
    <xf numFmtId="0" fontId="57" fillId="4" borderId="2" xfId="0" applyFont="1" applyFill="1" applyBorder="1" applyAlignment="1" applyProtection="1">
      <alignment horizontal="center" vertical="center"/>
      <protection hidden="1"/>
    </xf>
    <xf numFmtId="0" fontId="15" fillId="0" borderId="74" xfId="0" applyFont="1" applyBorder="1" applyAlignment="1" applyProtection="1">
      <alignment horizontal="center" vertical="center"/>
      <protection hidden="1"/>
    </xf>
    <xf numFmtId="0" fontId="15" fillId="16" borderId="74" xfId="0" applyFont="1" applyFill="1" applyBorder="1" applyAlignment="1" applyProtection="1">
      <alignment horizontal="center" vertical="center"/>
      <protection hidden="1"/>
    </xf>
    <xf numFmtId="0" fontId="60" fillId="0" borderId="0" xfId="0" applyFont="1" applyProtection="1">
      <protection hidden="1"/>
    </xf>
    <xf numFmtId="0" fontId="56" fillId="14" borderId="76" xfId="0" applyFont="1" applyFill="1" applyBorder="1" applyAlignment="1" applyProtection="1">
      <alignment horizontal="center" vertical="center"/>
      <protection hidden="1"/>
    </xf>
    <xf numFmtId="0" fontId="56" fillId="14" borderId="74" xfId="0" applyFont="1" applyFill="1" applyBorder="1" applyAlignment="1" applyProtection="1">
      <alignment horizontal="center" vertical="center"/>
      <protection hidden="1"/>
    </xf>
    <xf numFmtId="0" fontId="56" fillId="16" borderId="74" xfId="0" applyFont="1" applyFill="1" applyBorder="1" applyAlignment="1" applyProtection="1">
      <alignment horizontal="center" vertical="center"/>
      <protection hidden="1"/>
    </xf>
    <xf numFmtId="0" fontId="56" fillId="16" borderId="74" xfId="0" applyFont="1" applyFill="1" applyBorder="1" applyAlignment="1" applyProtection="1">
      <alignment horizontal="center" vertical="center"/>
      <protection locked="0" hidden="1"/>
    </xf>
    <xf numFmtId="0" fontId="41" fillId="0" borderId="0" xfId="0" applyFont="1" applyProtection="1">
      <protection hidden="1"/>
    </xf>
    <xf numFmtId="0" fontId="45" fillId="0" borderId="0" xfId="0" applyFont="1" applyAlignment="1" applyProtection="1">
      <alignment horizontal="center" vertical="center"/>
      <protection hidden="1"/>
    </xf>
    <xf numFmtId="0" fontId="12" fillId="0" borderId="0" xfId="0" applyFont="1" applyAlignment="1" applyProtection="1">
      <alignment horizontal="center" vertical="center"/>
      <protection hidden="1"/>
    </xf>
    <xf numFmtId="0" fontId="0" fillId="15" borderId="0" xfId="0" applyFill="1" applyProtection="1">
      <protection hidden="1"/>
    </xf>
    <xf numFmtId="0" fontId="0" fillId="15" borderId="0" xfId="0" applyFill="1" applyAlignment="1" applyProtection="1">
      <alignment horizontal="center" vertical="center"/>
      <protection hidden="1"/>
    </xf>
    <xf numFmtId="0" fontId="0" fillId="15" borderId="0" xfId="0" applyFill="1" applyAlignment="1" applyProtection="1">
      <alignment horizontal="center" vertical="center" wrapText="1"/>
      <protection hidden="1"/>
    </xf>
    <xf numFmtId="0" fontId="66" fillId="0" borderId="8" xfId="0" applyFont="1" applyBorder="1" applyAlignment="1" applyProtection="1">
      <alignment horizontal="right" vertical="center" shrinkToFit="1"/>
      <protection hidden="1"/>
    </xf>
    <xf numFmtId="0" fontId="69" fillId="0" borderId="0" xfId="0" applyFont="1" applyAlignment="1" applyProtection="1">
      <alignment horizontal="center" vertical="center" shrinkToFit="1"/>
      <protection hidden="1"/>
    </xf>
    <xf numFmtId="0" fontId="67" fillId="0" borderId="81" xfId="0" applyFont="1" applyBorder="1" applyAlignment="1" applyProtection="1">
      <alignment horizontal="center" vertical="center" shrinkToFit="1"/>
      <protection hidden="1"/>
    </xf>
    <xf numFmtId="0" fontId="67" fillId="2" borderId="0" xfId="0" applyFont="1" applyFill="1" applyAlignment="1" applyProtection="1">
      <alignment horizontal="center" vertical="center" shrinkToFit="1"/>
      <protection hidden="1"/>
    </xf>
    <xf numFmtId="0" fontId="60" fillId="0" borderId="0" xfId="0" applyFont="1" applyAlignment="1" applyProtection="1">
      <alignment horizontal="center" vertical="center" shrinkToFit="1"/>
      <protection hidden="1"/>
    </xf>
    <xf numFmtId="0" fontId="69" fillId="0" borderId="16" xfId="0" applyFont="1" applyBorder="1" applyAlignment="1" applyProtection="1">
      <alignment horizontal="center" vertical="center" shrinkToFit="1"/>
      <protection hidden="1"/>
    </xf>
    <xf numFmtId="0" fontId="69" fillId="0" borderId="80" xfId="0" applyFont="1" applyBorder="1" applyAlignment="1" applyProtection="1">
      <alignment horizontal="center" vertical="center" shrinkToFit="1"/>
      <protection hidden="1"/>
    </xf>
    <xf numFmtId="0" fontId="69" fillId="0" borderId="79" xfId="0" applyFont="1" applyBorder="1" applyAlignment="1" applyProtection="1">
      <alignment horizontal="center" vertical="center" shrinkToFit="1"/>
      <protection hidden="1"/>
    </xf>
    <xf numFmtId="0" fontId="6" fillId="0" borderId="7" xfId="0" applyFont="1" applyBorder="1" applyAlignment="1" applyProtection="1">
      <alignment vertical="center" shrinkToFit="1"/>
      <protection hidden="1"/>
    </xf>
    <xf numFmtId="0" fontId="69" fillId="0" borderId="0" xfId="0" applyFont="1" applyAlignment="1" applyProtection="1">
      <alignment shrinkToFit="1"/>
      <protection hidden="1"/>
    </xf>
    <xf numFmtId="0" fontId="69" fillId="3" borderId="7" xfId="0" applyFont="1" applyFill="1" applyBorder="1" applyAlignment="1" applyProtection="1">
      <alignment vertical="center" shrinkToFit="1"/>
      <protection hidden="1"/>
    </xf>
    <xf numFmtId="0" fontId="69" fillId="3" borderId="106" xfId="0" applyFont="1" applyFill="1" applyBorder="1" applyAlignment="1" applyProtection="1">
      <alignment vertical="center" shrinkToFit="1"/>
      <protection hidden="1"/>
    </xf>
    <xf numFmtId="0" fontId="66" fillId="16" borderId="0" xfId="0" applyFont="1" applyFill="1" applyAlignment="1" applyProtection="1">
      <alignment horizontal="center" vertical="center" shrinkToFit="1"/>
      <protection hidden="1"/>
    </xf>
    <xf numFmtId="165" fontId="66" fillId="16" borderId="0" xfId="0" applyNumberFormat="1" applyFont="1" applyFill="1" applyAlignment="1" applyProtection="1">
      <alignment horizontal="center" vertical="center" shrinkToFit="1"/>
      <protection hidden="1"/>
    </xf>
    <xf numFmtId="165" fontId="66" fillId="16" borderId="109" xfId="0" applyNumberFormat="1" applyFont="1" applyFill="1" applyBorder="1" applyAlignment="1" applyProtection="1">
      <alignment horizontal="center" vertical="center" shrinkToFit="1"/>
      <protection hidden="1"/>
    </xf>
    <xf numFmtId="0" fontId="70" fillId="6" borderId="110" xfId="0" applyFont="1" applyFill="1" applyBorder="1" applyAlignment="1" applyProtection="1">
      <alignment horizontal="center" vertical="center" shrinkToFit="1"/>
      <protection hidden="1"/>
    </xf>
    <xf numFmtId="0" fontId="67" fillId="0" borderId="44" xfId="0" applyFont="1" applyBorder="1" applyAlignment="1" applyProtection="1">
      <alignment vertical="center" textRotation="90" shrinkToFit="1"/>
      <protection hidden="1"/>
    </xf>
    <xf numFmtId="0" fontId="69" fillId="0" borderId="44" xfId="0" applyFont="1" applyBorder="1" applyAlignment="1" applyProtection="1">
      <alignment horizontal="center" vertical="center" shrinkToFit="1"/>
      <protection hidden="1"/>
    </xf>
    <xf numFmtId="0" fontId="67" fillId="0" borderId="45" xfId="0" applyFont="1" applyBorder="1" applyAlignment="1" applyProtection="1">
      <alignment vertical="center" textRotation="90" shrinkToFit="1"/>
      <protection hidden="1"/>
    </xf>
    <xf numFmtId="0" fontId="69" fillId="0" borderId="45" xfId="0" applyFont="1" applyBorder="1" applyAlignment="1" applyProtection="1">
      <alignment horizontal="center" vertical="center" shrinkToFit="1"/>
      <protection hidden="1"/>
    </xf>
    <xf numFmtId="0" fontId="6" fillId="0" borderId="0" xfId="0" applyFont="1" applyAlignment="1" applyProtection="1">
      <alignment vertical="center" shrinkToFit="1"/>
      <protection hidden="1"/>
    </xf>
    <xf numFmtId="0" fontId="69" fillId="0" borderId="0" xfId="0" applyFont="1" applyProtection="1">
      <protection hidden="1"/>
    </xf>
    <xf numFmtId="0" fontId="69" fillId="0" borderId="114" xfId="0" applyFont="1" applyBorder="1" applyProtection="1">
      <protection hidden="1"/>
    </xf>
    <xf numFmtId="0" fontId="70" fillId="6" borderId="6" xfId="0" applyFont="1" applyFill="1" applyBorder="1" applyAlignment="1" applyProtection="1">
      <alignment horizontal="center" vertical="center" shrinkToFit="1"/>
      <protection hidden="1"/>
    </xf>
    <xf numFmtId="0" fontId="6" fillId="3" borderId="7" xfId="0" applyFont="1" applyFill="1" applyBorder="1" applyAlignment="1" applyProtection="1">
      <alignment horizontal="center" vertical="center" shrinkToFit="1"/>
      <protection hidden="1"/>
    </xf>
    <xf numFmtId="0" fontId="69" fillId="0" borderId="7" xfId="0" applyFont="1" applyBorder="1" applyAlignment="1" applyProtection="1">
      <alignment horizontal="center" vertical="center" shrinkToFit="1"/>
      <protection hidden="1"/>
    </xf>
    <xf numFmtId="0" fontId="67" fillId="0" borderId="0" xfId="0" applyFont="1" applyAlignment="1" applyProtection="1">
      <alignment horizontal="center" vertical="center" shrinkToFit="1"/>
      <protection hidden="1"/>
    </xf>
    <xf numFmtId="0" fontId="67" fillId="0" borderId="44" xfId="0" applyFont="1" applyBorder="1" applyAlignment="1" applyProtection="1">
      <alignment horizontal="center" vertical="top" shrinkToFit="1"/>
      <protection hidden="1"/>
    </xf>
    <xf numFmtId="0" fontId="67" fillId="0" borderId="45" xfId="0" applyFont="1" applyBorder="1" applyAlignment="1" applyProtection="1">
      <alignment horizontal="center" vertical="top" shrinkToFit="1"/>
      <protection hidden="1"/>
    </xf>
    <xf numFmtId="0" fontId="66" fillId="0" borderId="7" xfId="0" applyFont="1" applyBorder="1" applyAlignment="1" applyProtection="1">
      <alignment horizontal="right" vertical="center" shrinkToFit="1"/>
      <protection hidden="1"/>
    </xf>
    <xf numFmtId="0" fontId="67" fillId="0" borderId="7" xfId="0" applyFont="1" applyBorder="1" applyAlignment="1" applyProtection="1">
      <alignment horizontal="right" vertical="center" shrinkToFit="1"/>
      <protection hidden="1"/>
    </xf>
    <xf numFmtId="0" fontId="67" fillId="0" borderId="9" xfId="0" applyFont="1" applyBorder="1" applyAlignment="1" applyProtection="1">
      <alignment horizontal="center" vertical="center" shrinkToFit="1"/>
      <protection hidden="1"/>
    </xf>
    <xf numFmtId="0" fontId="67" fillId="0" borderId="7" xfId="0" applyFont="1" applyBorder="1" applyAlignment="1" applyProtection="1">
      <alignment horizontal="left" vertical="center" shrinkToFit="1"/>
      <protection hidden="1"/>
    </xf>
    <xf numFmtId="0" fontId="9" fillId="0" borderId="0" xfId="0" applyFont="1"/>
    <xf numFmtId="0" fontId="10" fillId="0" borderId="0" xfId="0" applyFont="1" applyAlignment="1" applyProtection="1">
      <alignment vertical="center" shrinkToFit="1"/>
      <protection hidden="1"/>
    </xf>
    <xf numFmtId="0" fontId="71" fillId="18" borderId="0" xfId="0" applyFont="1" applyFill="1" applyAlignment="1" applyProtection="1">
      <alignment horizontal="center" vertical="center" wrapText="1"/>
      <protection hidden="1"/>
    </xf>
    <xf numFmtId="0" fontId="72" fillId="14" borderId="76" xfId="0" applyFont="1" applyFill="1" applyBorder="1" applyAlignment="1" applyProtection="1">
      <alignment horizontal="center" vertical="center"/>
      <protection hidden="1"/>
    </xf>
    <xf numFmtId="0" fontId="6" fillId="0" borderId="0" xfId="0" applyFont="1" applyAlignment="1" applyProtection="1">
      <alignment horizontal="center" vertical="center" shrinkToFit="1"/>
      <protection hidden="1"/>
    </xf>
    <xf numFmtId="0" fontId="6" fillId="0" borderId="78" xfId="0" applyFont="1" applyBorder="1" applyAlignment="1" applyProtection="1">
      <alignment horizontal="center" vertical="center" shrinkToFit="1"/>
      <protection hidden="1"/>
    </xf>
    <xf numFmtId="0" fontId="6" fillId="0" borderId="12" xfId="0" applyFont="1" applyBorder="1" applyAlignment="1" applyProtection="1">
      <alignment horizontal="center" vertical="center" shrinkToFit="1"/>
      <protection hidden="1"/>
    </xf>
    <xf numFmtId="0" fontId="47" fillId="0" borderId="0" xfId="0" applyFont="1"/>
    <xf numFmtId="0" fontId="10" fillId="0" borderId="0" xfId="0" applyFont="1" applyProtection="1">
      <protection hidden="1"/>
    </xf>
    <xf numFmtId="0" fontId="51" fillId="0" borderId="0" xfId="0" applyFont="1" applyAlignment="1" applyProtection="1">
      <alignment horizontal="center" vertical="center"/>
      <protection hidden="1"/>
    </xf>
    <xf numFmtId="0" fontId="51" fillId="0" borderId="0" xfId="0" applyFont="1" applyProtection="1">
      <protection hidden="1"/>
    </xf>
    <xf numFmtId="0" fontId="52" fillId="0" borderId="0" xfId="0" applyFont="1" applyProtection="1">
      <protection hidden="1"/>
    </xf>
    <xf numFmtId="0" fontId="10" fillId="0" borderId="0" xfId="0" applyFont="1" applyAlignment="1" applyProtection="1">
      <alignment vertical="center"/>
      <protection hidden="1"/>
    </xf>
    <xf numFmtId="0" fontId="79" fillId="0" borderId="0" xfId="0" applyFont="1" applyAlignment="1" applyProtection="1">
      <alignment vertical="center"/>
      <protection hidden="1"/>
    </xf>
    <xf numFmtId="0" fontId="79" fillId="0" borderId="0" xfId="0" applyFont="1" applyAlignment="1" applyProtection="1">
      <alignment horizontal="right" vertical="center"/>
      <protection hidden="1"/>
    </xf>
    <xf numFmtId="0" fontId="53" fillId="0" borderId="0" xfId="0" applyFont="1" applyAlignment="1" applyProtection="1">
      <alignment vertical="center"/>
      <protection hidden="1"/>
    </xf>
    <xf numFmtId="0" fontId="80" fillId="0" borderId="0" xfId="0" applyFont="1" applyAlignment="1" applyProtection="1">
      <alignment shrinkToFit="1"/>
      <protection hidden="1"/>
    </xf>
    <xf numFmtId="0" fontId="54" fillId="0" borderId="0" xfId="0" applyFont="1" applyAlignment="1" applyProtection="1">
      <alignment vertical="center"/>
      <protection hidden="1"/>
    </xf>
    <xf numFmtId="0" fontId="81" fillId="0" borderId="0" xfId="0" applyFont="1" applyAlignment="1" applyProtection="1">
      <alignment vertical="center"/>
      <protection hidden="1"/>
    </xf>
    <xf numFmtId="0" fontId="82" fillId="0" borderId="0" xfId="0" applyFont="1" applyAlignment="1" applyProtection="1">
      <alignment vertical="center"/>
      <protection hidden="1"/>
    </xf>
    <xf numFmtId="0" fontId="82" fillId="0" borderId="0" xfId="0" applyFont="1" applyAlignment="1" applyProtection="1">
      <alignment vertical="center" shrinkToFit="1"/>
      <protection hidden="1"/>
    </xf>
    <xf numFmtId="0" fontId="82" fillId="0" borderId="0" xfId="0" applyFont="1" applyAlignment="1" applyProtection="1">
      <alignment horizontal="center" vertical="center"/>
      <protection hidden="1"/>
    </xf>
    <xf numFmtId="0" fontId="82" fillId="0" borderId="0" xfId="0" applyFont="1" applyProtection="1">
      <protection hidden="1"/>
    </xf>
    <xf numFmtId="0" fontId="82" fillId="0" borderId="0" xfId="0" applyFont="1" applyAlignment="1" applyProtection="1">
      <alignment horizontal="right"/>
      <protection hidden="1"/>
    </xf>
    <xf numFmtId="0" fontId="74" fillId="0" borderId="48" xfId="0" applyFont="1" applyBorder="1" applyAlignment="1" applyProtection="1">
      <alignment horizontal="center" vertical="center"/>
      <protection hidden="1"/>
    </xf>
    <xf numFmtId="0" fontId="24" fillId="0" borderId="0" xfId="0" applyFont="1" applyAlignment="1" applyProtection="1">
      <alignment horizontal="center" vertical="center"/>
      <protection hidden="1"/>
    </xf>
    <xf numFmtId="49" fontId="24" fillId="0" borderId="0" xfId="0" applyNumberFormat="1" applyFont="1" applyAlignment="1" applyProtection="1">
      <alignment horizontal="center" vertical="center"/>
      <protection hidden="1"/>
    </xf>
    <xf numFmtId="0" fontId="14" fillId="7" borderId="14" xfId="0" applyFont="1" applyFill="1" applyBorder="1" applyAlignment="1" applyProtection="1">
      <alignment horizontal="center" vertical="center"/>
      <protection hidden="1"/>
    </xf>
    <xf numFmtId="0" fontId="14" fillId="7" borderId="13" xfId="0" applyFont="1" applyFill="1" applyBorder="1" applyAlignment="1" applyProtection="1">
      <alignment horizontal="center" vertical="center"/>
      <protection hidden="1"/>
    </xf>
    <xf numFmtId="0" fontId="24" fillId="0" borderId="0" xfId="0" applyFont="1" applyAlignment="1" applyProtection="1">
      <alignment horizontal="center" vertical="center" shrinkToFit="1"/>
      <protection hidden="1"/>
    </xf>
    <xf numFmtId="0" fontId="24" fillId="5" borderId="15" xfId="0" applyFont="1" applyFill="1" applyBorder="1" applyAlignment="1" applyProtection="1">
      <alignment horizontal="center" vertical="center" wrapText="1"/>
      <protection locked="0" hidden="1"/>
    </xf>
    <xf numFmtId="0" fontId="24" fillId="5" borderId="15" xfId="0" applyFont="1" applyFill="1" applyBorder="1" applyAlignment="1" applyProtection="1">
      <alignment horizontal="center" vertical="center" wrapText="1"/>
      <protection hidden="1"/>
    </xf>
    <xf numFmtId="0" fontId="24" fillId="5" borderId="15" xfId="0" quotePrefix="1" applyFont="1" applyFill="1" applyBorder="1" applyAlignment="1" applyProtection="1">
      <alignment horizontal="center" vertical="center" wrapText="1"/>
      <protection locked="0" hidden="1"/>
    </xf>
    <xf numFmtId="0" fontId="24" fillId="0" borderId="0" xfId="0" applyFont="1" applyAlignment="1" applyProtection="1">
      <alignment horizontal="center" vertical="center" wrapText="1"/>
      <protection hidden="1"/>
    </xf>
    <xf numFmtId="49" fontId="24" fillId="0" borderId="0" xfId="0" applyNumberFormat="1" applyFont="1" applyAlignment="1" applyProtection="1">
      <alignment horizontal="center" vertical="center" shrinkToFit="1"/>
      <protection hidden="1"/>
    </xf>
    <xf numFmtId="49" fontId="14" fillId="7" borderId="14" xfId="0" applyNumberFormat="1" applyFont="1" applyFill="1" applyBorder="1" applyAlignment="1" applyProtection="1">
      <alignment horizontal="center" vertical="center"/>
      <protection hidden="1"/>
    </xf>
    <xf numFmtId="49" fontId="24" fillId="5" borderId="15" xfId="0" applyNumberFormat="1" applyFont="1" applyFill="1" applyBorder="1" applyAlignment="1" applyProtection="1">
      <alignment horizontal="center" vertical="center" wrapText="1"/>
      <protection locked="0" hidden="1"/>
    </xf>
    <xf numFmtId="0" fontId="24" fillId="3" borderId="15" xfId="0" applyFont="1" applyFill="1" applyBorder="1" applyAlignment="1" applyProtection="1">
      <alignment horizontal="center" vertical="center" wrapText="1"/>
      <protection hidden="1"/>
    </xf>
    <xf numFmtId="0" fontId="24" fillId="5" borderId="13" xfId="0" applyFont="1" applyFill="1" applyBorder="1" applyAlignment="1" applyProtection="1">
      <alignment horizontal="center" vertical="center" wrapText="1"/>
      <protection locked="0" hidden="1"/>
    </xf>
    <xf numFmtId="0" fontId="75" fillId="0" borderId="48" xfId="0" applyFont="1" applyBorder="1" applyAlignment="1" applyProtection="1">
      <alignment vertical="center"/>
      <protection hidden="1"/>
    </xf>
    <xf numFmtId="0" fontId="75" fillId="0" borderId="0" xfId="0" applyFont="1" applyAlignment="1" applyProtection="1">
      <alignment vertical="center"/>
      <protection hidden="1"/>
    </xf>
    <xf numFmtId="0" fontId="3" fillId="7" borderId="13" xfId="0" applyFont="1" applyFill="1" applyBorder="1" applyAlignment="1" applyProtection="1">
      <alignment horizontal="center" vertical="center"/>
      <protection hidden="1"/>
    </xf>
    <xf numFmtId="164" fontId="24" fillId="3" borderId="15" xfId="0" applyNumberFormat="1" applyFont="1" applyFill="1" applyBorder="1" applyAlignment="1" applyProtection="1">
      <alignment horizontal="center" vertical="center" wrapText="1"/>
      <protection hidden="1"/>
    </xf>
    <xf numFmtId="14" fontId="24" fillId="5" borderId="15" xfId="0" applyNumberFormat="1" applyFont="1" applyFill="1" applyBorder="1" applyAlignment="1" applyProtection="1">
      <alignment horizontal="center" vertical="center" wrapText="1"/>
      <protection locked="0" hidden="1"/>
    </xf>
    <xf numFmtId="0" fontId="14" fillId="7" borderId="109" xfId="0" applyFont="1" applyFill="1" applyBorder="1" applyAlignment="1" applyProtection="1">
      <alignment horizontal="center" vertical="center"/>
      <protection hidden="1"/>
    </xf>
    <xf numFmtId="0" fontId="24" fillId="5" borderId="106" xfId="0" applyFont="1" applyFill="1" applyBorder="1" applyAlignment="1" applyProtection="1">
      <alignment horizontal="center" vertical="center" wrapText="1"/>
      <protection locked="0" hidden="1"/>
    </xf>
    <xf numFmtId="0" fontId="31" fillId="0" borderId="0" xfId="0" applyFont="1" applyAlignment="1" applyProtection="1">
      <alignment horizontal="center" vertical="center"/>
      <protection hidden="1"/>
    </xf>
    <xf numFmtId="0" fontId="13" fillId="0" borderId="0" xfId="0" applyFont="1" applyAlignment="1" applyProtection="1">
      <alignment vertical="center"/>
      <protection hidden="1"/>
    </xf>
    <xf numFmtId="0" fontId="17" fillId="8" borderId="0" xfId="0" applyFont="1" applyFill="1" applyAlignment="1" applyProtection="1">
      <alignment horizontal="center" vertical="center"/>
      <protection hidden="1"/>
    </xf>
    <xf numFmtId="0" fontId="13" fillId="14" borderId="109" xfId="0" applyFont="1" applyFill="1" applyBorder="1" applyAlignment="1" applyProtection="1">
      <alignment horizontal="center" vertical="center"/>
      <protection hidden="1"/>
    </xf>
    <xf numFmtId="0" fontId="17" fillId="9" borderId="23" xfId="0" applyFont="1" applyFill="1" applyBorder="1" applyAlignment="1" applyProtection="1">
      <alignment horizontal="center" vertical="center"/>
      <protection hidden="1"/>
    </xf>
    <xf numFmtId="0" fontId="17" fillId="9" borderId="24" xfId="0" applyFont="1" applyFill="1" applyBorder="1" applyAlignment="1" applyProtection="1">
      <alignment horizontal="center" vertical="center"/>
      <protection hidden="1"/>
    </xf>
    <xf numFmtId="14" fontId="17" fillId="9" borderId="24" xfId="0" applyNumberFormat="1" applyFont="1" applyFill="1" applyBorder="1" applyAlignment="1" applyProtection="1">
      <alignment horizontal="center" vertical="center"/>
      <protection hidden="1"/>
    </xf>
    <xf numFmtId="49" fontId="17" fillId="9" borderId="24" xfId="0" applyNumberFormat="1" applyFont="1" applyFill="1" applyBorder="1" applyAlignment="1" applyProtection="1">
      <alignment horizontal="center" vertical="center"/>
      <protection hidden="1"/>
    </xf>
    <xf numFmtId="0" fontId="64" fillId="16" borderId="25" xfId="0" applyFont="1" applyFill="1" applyBorder="1" applyAlignment="1" applyProtection="1">
      <alignment horizontal="center"/>
      <protection hidden="1"/>
    </xf>
    <xf numFmtId="164" fontId="64" fillId="16" borderId="25" xfId="0" applyNumberFormat="1" applyFont="1" applyFill="1" applyBorder="1" applyAlignment="1" applyProtection="1">
      <alignment horizontal="center"/>
      <protection hidden="1"/>
    </xf>
    <xf numFmtId="49" fontId="64" fillId="16" borderId="25" xfId="0" applyNumberFormat="1" applyFont="1" applyFill="1" applyBorder="1" applyAlignment="1" applyProtection="1">
      <alignment horizontal="center"/>
      <protection hidden="1"/>
    </xf>
    <xf numFmtId="0" fontId="64" fillId="16" borderId="26" xfId="0" applyFont="1" applyFill="1" applyBorder="1" applyAlignment="1" applyProtection="1">
      <alignment horizontal="center"/>
      <protection hidden="1"/>
    </xf>
    <xf numFmtId="0" fontId="64" fillId="16" borderId="32" xfId="0" applyFont="1" applyFill="1" applyBorder="1" applyAlignment="1" applyProtection="1">
      <alignment horizontal="center"/>
      <protection hidden="1"/>
    </xf>
    <xf numFmtId="0" fontId="64" fillId="16" borderId="27" xfId="0" applyFont="1" applyFill="1" applyBorder="1" applyAlignment="1" applyProtection="1">
      <alignment horizontal="center"/>
      <protection hidden="1"/>
    </xf>
    <xf numFmtId="0" fontId="64" fillId="16" borderId="131" xfId="0" applyFont="1" applyFill="1" applyBorder="1" applyAlignment="1" applyProtection="1">
      <alignment horizontal="center"/>
      <protection hidden="1"/>
    </xf>
    <xf numFmtId="0" fontId="26" fillId="20" borderId="12" xfId="0" applyFont="1" applyFill="1" applyBorder="1" applyAlignment="1" applyProtection="1">
      <alignment horizontal="center" vertical="center"/>
      <protection hidden="1"/>
    </xf>
    <xf numFmtId="0" fontId="64" fillId="7" borderId="144" xfId="0" applyFont="1" applyFill="1" applyBorder="1" applyAlignment="1" applyProtection="1">
      <alignment horizontal="center" vertical="center"/>
      <protection hidden="1"/>
    </xf>
    <xf numFmtId="0" fontId="64" fillId="3" borderId="124" xfId="0" applyFont="1" applyFill="1" applyBorder="1" applyAlignment="1" applyProtection="1">
      <alignment horizontal="center" vertical="center"/>
      <protection hidden="1"/>
    </xf>
    <xf numFmtId="0" fontId="64" fillId="3" borderId="15" xfId="0" applyFont="1" applyFill="1" applyBorder="1" applyAlignment="1" applyProtection="1">
      <alignment horizontal="center" vertical="center"/>
      <protection hidden="1"/>
    </xf>
    <xf numFmtId="1" fontId="64" fillId="3" borderId="125" xfId="0" applyNumberFormat="1" applyFont="1" applyFill="1" applyBorder="1" applyAlignment="1" applyProtection="1">
      <alignment horizontal="center"/>
      <protection hidden="1"/>
    </xf>
    <xf numFmtId="0" fontId="64" fillId="3" borderId="125" xfId="0" applyFont="1" applyFill="1" applyBorder="1" applyAlignment="1" applyProtection="1">
      <alignment horizontal="center"/>
      <protection hidden="1"/>
    </xf>
    <xf numFmtId="0" fontId="64" fillId="3" borderId="124" xfId="0" applyFont="1" applyFill="1" applyBorder="1" applyAlignment="1" applyProtection="1">
      <alignment horizontal="center"/>
      <protection hidden="1"/>
    </xf>
    <xf numFmtId="0" fontId="64" fillId="3" borderId="15" xfId="0" applyFont="1" applyFill="1" applyBorder="1" applyAlignment="1" applyProtection="1">
      <alignment horizontal="center"/>
      <protection hidden="1"/>
    </xf>
    <xf numFmtId="0" fontId="65" fillId="3" borderId="15" xfId="0" applyFont="1" applyFill="1" applyBorder="1" applyAlignment="1" applyProtection="1">
      <alignment horizontal="center"/>
      <protection hidden="1"/>
    </xf>
    <xf numFmtId="0" fontId="64" fillId="3" borderId="15" xfId="0" applyFont="1" applyFill="1" applyBorder="1" applyProtection="1">
      <protection hidden="1"/>
    </xf>
    <xf numFmtId="0" fontId="64" fillId="3" borderId="125" xfId="0" applyFont="1" applyFill="1" applyBorder="1" applyAlignment="1" applyProtection="1">
      <alignment horizontal="center" vertical="center"/>
      <protection hidden="1"/>
    </xf>
    <xf numFmtId="0" fontId="50" fillId="0" borderId="0" xfId="0" applyFont="1" applyProtection="1">
      <protection hidden="1"/>
    </xf>
    <xf numFmtId="0" fontId="74" fillId="5" borderId="15" xfId="0" applyFont="1" applyFill="1" applyBorder="1" applyAlignment="1" applyProtection="1">
      <alignment horizontal="center" vertical="center" wrapText="1"/>
      <protection locked="0" hidden="1"/>
    </xf>
    <xf numFmtId="0" fontId="83" fillId="0" borderId="0" xfId="0" applyFont="1"/>
    <xf numFmtId="0" fontId="83" fillId="0" borderId="0" xfId="0" applyFont="1" applyProtection="1">
      <protection locked="0"/>
    </xf>
    <xf numFmtId="0" fontId="83" fillId="0" borderId="15" xfId="0" applyFont="1" applyBorder="1"/>
    <xf numFmtId="164" fontId="83" fillId="0" borderId="0" xfId="0" applyNumberFormat="1" applyFont="1"/>
    <xf numFmtId="0" fontId="36" fillId="0" borderId="10" xfId="0" applyFont="1" applyBorder="1" applyAlignment="1">
      <alignment horizontal="center" wrapText="1"/>
    </xf>
    <xf numFmtId="0" fontId="36" fillId="0" borderId="3" xfId="0" applyFont="1" applyBorder="1" applyAlignment="1">
      <alignment horizontal="center" wrapText="1"/>
    </xf>
    <xf numFmtId="0" fontId="36" fillId="0" borderId="21" xfId="0" applyFont="1" applyBorder="1" applyAlignment="1">
      <alignment horizontal="center" wrapText="1"/>
    </xf>
    <xf numFmtId="0" fontId="36" fillId="0" borderId="11" xfId="0" applyFont="1" applyBorder="1" applyAlignment="1">
      <alignment horizontal="center" wrapText="1"/>
    </xf>
    <xf numFmtId="0" fontId="36" fillId="0" borderId="0" xfId="0" applyFont="1" applyAlignment="1">
      <alignment horizontal="center" wrapText="1"/>
    </xf>
    <xf numFmtId="0" fontId="36" fillId="0" borderId="17" xfId="0" applyFont="1" applyBorder="1" applyAlignment="1">
      <alignment horizontal="center" wrapText="1"/>
    </xf>
    <xf numFmtId="0" fontId="36" fillId="0" borderId="4" xfId="0" applyFont="1" applyBorder="1" applyAlignment="1">
      <alignment horizontal="center" wrapText="1"/>
    </xf>
    <xf numFmtId="0" fontId="36" fillId="0" borderId="5" xfId="0" applyFont="1" applyBorder="1" applyAlignment="1">
      <alignment horizontal="center" wrapText="1"/>
    </xf>
    <xf numFmtId="0" fontId="36" fillId="0" borderId="18" xfId="0" applyFont="1" applyBorder="1" applyAlignment="1">
      <alignment horizontal="center" wrapText="1"/>
    </xf>
    <xf numFmtId="9" fontId="30" fillId="9" borderId="59" xfId="0" applyNumberFormat="1" applyFont="1" applyFill="1" applyBorder="1" applyAlignment="1">
      <alignment horizontal="right" vertical="center" wrapText="1"/>
    </xf>
    <xf numFmtId="0" fontId="30" fillId="9" borderId="67" xfId="0" applyFont="1" applyFill="1" applyBorder="1" applyAlignment="1">
      <alignment horizontal="right" vertical="center" wrapText="1"/>
    </xf>
    <xf numFmtId="0" fontId="30" fillId="9" borderId="68" xfId="0" applyFont="1" applyFill="1" applyBorder="1" applyAlignment="1">
      <alignment horizontal="right" vertical="center"/>
    </xf>
    <xf numFmtId="0" fontId="30" fillId="9" borderId="69" xfId="0" applyFont="1" applyFill="1" applyBorder="1" applyAlignment="1">
      <alignment horizontal="right" vertical="center"/>
    </xf>
    <xf numFmtId="0" fontId="30" fillId="9" borderId="70" xfId="0" applyFont="1" applyFill="1" applyBorder="1" applyAlignment="1">
      <alignment horizontal="right" vertical="center"/>
    </xf>
    <xf numFmtId="9" fontId="30" fillId="9" borderId="71" xfId="0" applyNumberFormat="1" applyFont="1" applyFill="1" applyBorder="1" applyAlignment="1">
      <alignment horizontal="right" vertical="center"/>
    </xf>
    <xf numFmtId="0" fontId="30" fillId="9" borderId="72" xfId="0" applyFont="1" applyFill="1" applyBorder="1" applyAlignment="1">
      <alignment horizontal="right" vertical="center"/>
    </xf>
    <xf numFmtId="0" fontId="30" fillId="9" borderId="62" xfId="0" applyFont="1" applyFill="1" applyBorder="1" applyAlignment="1">
      <alignment horizontal="right" wrapText="1"/>
    </xf>
    <xf numFmtId="0" fontId="30" fillId="9" borderId="31" xfId="0" applyFont="1" applyFill="1" applyBorder="1" applyAlignment="1">
      <alignment horizontal="right" wrapText="1"/>
    </xf>
    <xf numFmtId="0" fontId="30" fillId="9" borderId="63" xfId="0" applyFont="1" applyFill="1" applyBorder="1" applyAlignment="1">
      <alignment horizontal="right" wrapText="1"/>
    </xf>
    <xf numFmtId="0" fontId="34" fillId="0" borderId="0" xfId="0" applyFont="1" applyAlignment="1">
      <alignment horizontal="center" vertical="center" wrapText="1"/>
    </xf>
    <xf numFmtId="0" fontId="34" fillId="0" borderId="0" xfId="0" applyFont="1" applyAlignment="1">
      <alignment horizontal="center" vertical="center"/>
    </xf>
    <xf numFmtId="0" fontId="30" fillId="9" borderId="50" xfId="0" applyFont="1" applyFill="1" applyBorder="1" applyAlignment="1">
      <alignment horizontal="right" wrapText="1"/>
    </xf>
    <xf numFmtId="0" fontId="30" fillId="9" borderId="0" xfId="0" applyFont="1" applyFill="1" applyAlignment="1">
      <alignment horizontal="right" wrapText="1"/>
    </xf>
    <xf numFmtId="0" fontId="30" fillId="9" borderId="5" xfId="0" applyFont="1" applyFill="1" applyBorder="1" applyAlignment="1">
      <alignment horizontal="right" wrapText="1"/>
    </xf>
    <xf numFmtId="0" fontId="26" fillId="0" borderId="0" xfId="0" applyFont="1" applyAlignment="1">
      <alignment horizontal="right" vertical="center" wrapText="1"/>
    </xf>
    <xf numFmtId="0" fontId="26" fillId="0" borderId="0" xfId="0" applyFont="1" applyAlignment="1">
      <alignment horizontal="center"/>
    </xf>
    <xf numFmtId="0" fontId="30" fillId="9" borderId="62" xfId="0" applyFont="1" applyFill="1" applyBorder="1" applyAlignment="1">
      <alignment horizontal="center"/>
    </xf>
    <xf numFmtId="0" fontId="30" fillId="9" borderId="31" xfId="0" applyFont="1" applyFill="1" applyBorder="1" applyAlignment="1">
      <alignment horizontal="center"/>
    </xf>
    <xf numFmtId="0" fontId="33" fillId="9" borderId="31" xfId="1" applyFont="1" applyFill="1" applyBorder="1" applyAlignment="1">
      <alignment horizontal="center"/>
    </xf>
    <xf numFmtId="0" fontId="33" fillId="9" borderId="63" xfId="1" applyFont="1" applyFill="1" applyBorder="1" applyAlignment="1">
      <alignment horizontal="center"/>
    </xf>
    <xf numFmtId="0" fontId="30" fillId="9" borderId="64" xfId="0" applyFont="1" applyFill="1" applyBorder="1" applyAlignment="1">
      <alignment horizontal="right"/>
    </xf>
    <xf numFmtId="0" fontId="30" fillId="9" borderId="65" xfId="0" applyFont="1" applyFill="1" applyBorder="1" applyAlignment="1">
      <alignment horizontal="right"/>
    </xf>
    <xf numFmtId="0" fontId="30" fillId="9" borderId="66" xfId="0" applyFont="1" applyFill="1" applyBorder="1" applyAlignment="1">
      <alignment horizontal="right"/>
    </xf>
    <xf numFmtId="9" fontId="30" fillId="9" borderId="59" xfId="0" applyNumberFormat="1" applyFont="1" applyFill="1" applyBorder="1" applyAlignment="1">
      <alignment horizontal="right" vertical="center"/>
    </xf>
    <xf numFmtId="0" fontId="30" fillId="9" borderId="67" xfId="0" applyFont="1" applyFill="1" applyBorder="1" applyAlignment="1">
      <alignment horizontal="right" vertical="center"/>
    </xf>
    <xf numFmtId="0" fontId="30" fillId="9" borderId="50" xfId="0" applyFont="1" applyFill="1" applyBorder="1" applyAlignment="1">
      <alignment horizontal="center" vertical="center" wrapText="1"/>
    </xf>
    <xf numFmtId="0" fontId="30" fillId="9" borderId="0" xfId="0" applyFont="1" applyFill="1" applyAlignment="1">
      <alignment horizontal="center" vertical="center" wrapText="1"/>
    </xf>
    <xf numFmtId="0" fontId="30" fillId="9" borderId="46" xfId="0" applyFont="1" applyFill="1" applyBorder="1" applyAlignment="1">
      <alignment horizontal="center" vertical="center" wrapText="1"/>
    </xf>
    <xf numFmtId="0" fontId="30" fillId="9" borderId="58" xfId="0" applyFont="1" applyFill="1" applyBorder="1" applyAlignment="1">
      <alignment horizontal="right" vertical="center" wrapText="1"/>
    </xf>
    <xf numFmtId="0" fontId="30" fillId="9" borderId="59" xfId="0" applyFont="1" applyFill="1" applyBorder="1" applyAlignment="1">
      <alignment horizontal="right" vertical="center" wrapText="1"/>
    </xf>
    <xf numFmtId="9" fontId="30" fillId="9" borderId="59" xfId="0" applyNumberFormat="1" applyFont="1" applyFill="1" applyBorder="1" applyAlignment="1">
      <alignment horizontal="right"/>
    </xf>
    <xf numFmtId="0" fontId="30" fillId="9" borderId="67" xfId="0" applyFont="1" applyFill="1" applyBorder="1" applyAlignment="1">
      <alignment horizontal="right"/>
    </xf>
    <xf numFmtId="0" fontId="30" fillId="9" borderId="59" xfId="0" applyFont="1" applyFill="1" applyBorder="1" applyAlignment="1">
      <alignment horizontal="right"/>
    </xf>
    <xf numFmtId="0" fontId="30" fillId="9" borderId="64" xfId="0" applyFont="1" applyFill="1" applyBorder="1" applyAlignment="1">
      <alignment horizontal="right" vertical="center"/>
    </xf>
    <xf numFmtId="0" fontId="30" fillId="9" borderId="65" xfId="0" applyFont="1" applyFill="1" applyBorder="1" applyAlignment="1">
      <alignment horizontal="right" vertical="center"/>
    </xf>
    <xf numFmtId="0" fontId="30" fillId="9" borderId="66" xfId="0" applyFont="1" applyFill="1" applyBorder="1" applyAlignment="1">
      <alignment horizontal="right" vertical="center"/>
    </xf>
    <xf numFmtId="0" fontId="30" fillId="9" borderId="58" xfId="0" applyFont="1" applyFill="1" applyBorder="1" applyAlignment="1">
      <alignment horizontal="right" vertical="center"/>
    </xf>
    <xf numFmtId="0" fontId="30" fillId="9" borderId="59" xfId="0" applyFont="1" applyFill="1" applyBorder="1" applyAlignment="1">
      <alignment horizontal="right" vertical="center"/>
    </xf>
    <xf numFmtId="9" fontId="30" fillId="9" borderId="59" xfId="1" applyNumberFormat="1" applyFont="1" applyFill="1" applyBorder="1" applyAlignment="1">
      <alignment horizontal="right" vertical="center"/>
    </xf>
    <xf numFmtId="0" fontId="30" fillId="9" borderId="67" xfId="1" applyFont="1" applyFill="1" applyBorder="1" applyAlignment="1">
      <alignment horizontal="right" vertical="center"/>
    </xf>
    <xf numFmtId="0" fontId="30" fillId="9" borderId="62" xfId="0" applyFont="1" applyFill="1" applyBorder="1" applyAlignment="1">
      <alignment horizontal="right"/>
    </xf>
    <xf numFmtId="0" fontId="30" fillId="9" borderId="31" xfId="0" applyFont="1" applyFill="1" applyBorder="1" applyAlignment="1">
      <alignment horizontal="right"/>
    </xf>
    <xf numFmtId="0" fontId="30" fillId="9" borderId="63" xfId="0" applyFont="1" applyFill="1" applyBorder="1" applyAlignment="1">
      <alignment horizontal="right"/>
    </xf>
    <xf numFmtId="0" fontId="31" fillId="9" borderId="59" xfId="0" applyFont="1" applyFill="1" applyBorder="1" applyAlignment="1">
      <alignment horizontal="right" vertical="center"/>
    </xf>
    <xf numFmtId="0" fontId="31" fillId="9" borderId="67" xfId="0" applyFont="1" applyFill="1" applyBorder="1" applyAlignment="1">
      <alignment horizontal="right" vertical="center"/>
    </xf>
    <xf numFmtId="0" fontId="29" fillId="9" borderId="62" xfId="1" applyFont="1" applyFill="1" applyBorder="1" applyAlignment="1">
      <alignment horizontal="right"/>
    </xf>
    <xf numFmtId="0" fontId="29" fillId="9" borderId="31" xfId="1" applyFont="1" applyFill="1" applyBorder="1" applyAlignment="1">
      <alignment horizontal="right"/>
    </xf>
    <xf numFmtId="0" fontId="29" fillId="9" borderId="63" xfId="1" applyFont="1" applyFill="1" applyBorder="1" applyAlignment="1">
      <alignment horizontal="right"/>
    </xf>
    <xf numFmtId="0" fontId="25" fillId="0" borderId="0" xfId="0" applyFont="1" applyAlignment="1">
      <alignment horizontal="center"/>
    </xf>
    <xf numFmtId="0" fontId="26" fillId="0" borderId="5" xfId="0" applyFont="1" applyBorder="1" applyAlignment="1">
      <alignment horizontal="right"/>
    </xf>
    <xf numFmtId="0" fontId="27" fillId="9" borderId="51" xfId="0" applyFont="1" applyFill="1" applyBorder="1" applyAlignment="1">
      <alignment horizontal="center" vertical="center"/>
    </xf>
    <xf numFmtId="0" fontId="28" fillId="9" borderId="52" xfId="0" applyFont="1" applyFill="1" applyBorder="1" applyAlignment="1">
      <alignment horizontal="center" vertical="center"/>
    </xf>
    <xf numFmtId="0" fontId="28" fillId="9" borderId="58" xfId="0" applyFont="1" applyFill="1" applyBorder="1" applyAlignment="1">
      <alignment horizontal="center" vertical="center"/>
    </xf>
    <xf numFmtId="0" fontId="28" fillId="9" borderId="59" xfId="0" applyFont="1" applyFill="1" applyBorder="1" applyAlignment="1">
      <alignment horizontal="center" vertical="center"/>
    </xf>
    <xf numFmtId="0" fontId="28" fillId="9" borderId="53" xfId="0" applyFont="1" applyFill="1" applyBorder="1" applyAlignment="1">
      <alignment horizontal="center" vertical="center"/>
    </xf>
    <xf numFmtId="0" fontId="28" fillId="9" borderId="54" xfId="0" applyFont="1" applyFill="1" applyBorder="1" applyAlignment="1">
      <alignment horizontal="center" vertical="center"/>
    </xf>
    <xf numFmtId="0" fontId="28" fillId="9" borderId="60" xfId="0" applyFont="1" applyFill="1" applyBorder="1" applyAlignment="1">
      <alignment horizontal="center" vertical="center"/>
    </xf>
    <xf numFmtId="0" fontId="28" fillId="9" borderId="61" xfId="0" applyFont="1" applyFill="1" applyBorder="1" applyAlignment="1">
      <alignment horizontal="center" vertical="center"/>
    </xf>
    <xf numFmtId="0" fontId="29" fillId="9" borderId="55" xfId="1" applyFont="1" applyFill="1" applyBorder="1" applyAlignment="1">
      <alignment horizontal="right"/>
    </xf>
    <xf numFmtId="0" fontId="29" fillId="9" borderId="56" xfId="1" applyFont="1" applyFill="1" applyBorder="1" applyAlignment="1">
      <alignment horizontal="right"/>
    </xf>
    <xf numFmtId="0" fontId="29" fillId="9" borderId="57" xfId="1" applyFont="1" applyFill="1" applyBorder="1" applyAlignment="1">
      <alignment horizontal="right"/>
    </xf>
    <xf numFmtId="0" fontId="73" fillId="14" borderId="0" xfId="0" applyFont="1" applyFill="1" applyAlignment="1" applyProtection="1">
      <alignment horizontal="center" vertical="center"/>
      <protection hidden="1"/>
    </xf>
    <xf numFmtId="0" fontId="65" fillId="0" borderId="0" xfId="0" applyFont="1" applyAlignment="1" applyProtection="1">
      <alignment horizontal="right" vertical="center" wrapText="1"/>
      <protection hidden="1"/>
    </xf>
    <xf numFmtId="0" fontId="76" fillId="0" borderId="0" xfId="0" applyFont="1" applyAlignment="1" applyProtection="1">
      <alignment horizontal="center" vertical="center"/>
      <protection hidden="1"/>
    </xf>
    <xf numFmtId="0" fontId="37" fillId="0" borderId="0" xfId="1" applyFont="1" applyFill="1" applyBorder="1" applyAlignment="1" applyProtection="1">
      <alignment horizontal="center" vertical="center" shrinkToFit="1"/>
      <protection hidden="1"/>
    </xf>
    <xf numFmtId="0" fontId="5" fillId="0" borderId="74" xfId="1" applyFont="1" applyFill="1" applyBorder="1" applyAlignment="1" applyProtection="1">
      <alignment horizontal="center" vertical="center" shrinkToFit="1"/>
      <protection hidden="1"/>
    </xf>
    <xf numFmtId="0" fontId="2" fillId="0" borderId="0" xfId="0" applyFont="1" applyAlignment="1" applyProtection="1">
      <alignment horizontal="center" vertical="center" shrinkToFit="1"/>
      <protection hidden="1"/>
    </xf>
    <xf numFmtId="0" fontId="6" fillId="3" borderId="74" xfId="1" applyFont="1" applyFill="1" applyBorder="1" applyAlignment="1" applyProtection="1">
      <alignment horizontal="center" vertical="center" shrinkToFit="1"/>
      <protection hidden="1"/>
    </xf>
    <xf numFmtId="0" fontId="6" fillId="3" borderId="74" xfId="0" applyFont="1" applyFill="1" applyBorder="1" applyAlignment="1" applyProtection="1">
      <alignment horizontal="center" vertical="center" shrinkToFit="1"/>
      <protection hidden="1"/>
    </xf>
    <xf numFmtId="0" fontId="6" fillId="3" borderId="104" xfId="0" applyFont="1" applyFill="1" applyBorder="1" applyAlignment="1" applyProtection="1">
      <alignment horizontal="center" vertical="center" shrinkToFit="1"/>
      <protection hidden="1"/>
    </xf>
    <xf numFmtId="0" fontId="6" fillId="3" borderId="0" xfId="0" applyFont="1" applyFill="1" applyAlignment="1" applyProtection="1">
      <alignment horizontal="center" vertical="center" shrinkToFit="1"/>
      <protection hidden="1"/>
    </xf>
    <xf numFmtId="0" fontId="45" fillId="18" borderId="0" xfId="0" applyFont="1" applyFill="1" applyAlignment="1" applyProtection="1">
      <alignment horizontal="center" vertical="center" shrinkToFit="1"/>
      <protection hidden="1"/>
    </xf>
    <xf numFmtId="0" fontId="20" fillId="15" borderId="94" xfId="0" applyFont="1" applyFill="1" applyBorder="1" applyAlignment="1" applyProtection="1">
      <alignment horizontal="center" vertical="center" shrinkToFit="1"/>
      <protection hidden="1"/>
    </xf>
    <xf numFmtId="0" fontId="20" fillId="15" borderId="74" xfId="0" applyFont="1" applyFill="1" applyBorder="1" applyAlignment="1" applyProtection="1">
      <alignment horizontal="center" vertical="center" shrinkToFit="1"/>
      <protection hidden="1"/>
    </xf>
    <xf numFmtId="164" fontId="6" fillId="3" borderId="74" xfId="1" applyNumberFormat="1" applyFont="1" applyFill="1" applyBorder="1" applyAlignment="1" applyProtection="1">
      <alignment horizontal="center" vertical="center" shrinkToFit="1"/>
      <protection hidden="1"/>
    </xf>
    <xf numFmtId="49" fontId="6" fillId="3" borderId="94" xfId="0" applyNumberFormat="1" applyFont="1" applyFill="1" applyBorder="1" applyAlignment="1" applyProtection="1">
      <alignment horizontal="center" vertical="center" shrinkToFit="1"/>
      <protection hidden="1"/>
    </xf>
    <xf numFmtId="0" fontId="6" fillId="3" borderId="94" xfId="0" applyFont="1" applyFill="1" applyBorder="1" applyAlignment="1" applyProtection="1">
      <alignment horizontal="center" vertical="center" shrinkToFit="1"/>
      <protection hidden="1"/>
    </xf>
    <xf numFmtId="0" fontId="61" fillId="17" borderId="91" xfId="0" applyFont="1" applyFill="1" applyBorder="1" applyAlignment="1" applyProtection="1">
      <alignment horizontal="center" shrinkToFit="1"/>
      <protection hidden="1"/>
    </xf>
    <xf numFmtId="0" fontId="61" fillId="17" borderId="92" xfId="0" applyFont="1" applyFill="1" applyBorder="1" applyAlignment="1" applyProtection="1">
      <alignment horizontal="center" shrinkToFit="1"/>
      <protection hidden="1"/>
    </xf>
    <xf numFmtId="0" fontId="6" fillId="3" borderId="75" xfId="1" applyFont="1" applyFill="1" applyBorder="1" applyAlignment="1" applyProtection="1">
      <alignment horizontal="center" vertical="center" shrinkToFit="1"/>
      <protection hidden="1"/>
    </xf>
    <xf numFmtId="0" fontId="6" fillId="3" borderId="73" xfId="1" applyFont="1" applyFill="1" applyBorder="1" applyAlignment="1" applyProtection="1">
      <alignment horizontal="center" vertical="center" shrinkToFit="1"/>
      <protection hidden="1"/>
    </xf>
    <xf numFmtId="0" fontId="6" fillId="3" borderId="76" xfId="1" applyFont="1" applyFill="1" applyBorder="1" applyAlignment="1" applyProtection="1">
      <alignment horizontal="center" vertical="center" shrinkToFit="1"/>
      <protection hidden="1"/>
    </xf>
    <xf numFmtId="0" fontId="6" fillId="3" borderId="94" xfId="1" applyFont="1" applyFill="1" applyBorder="1" applyAlignment="1" applyProtection="1">
      <alignment horizontal="center" vertical="center" shrinkToFit="1"/>
      <protection hidden="1"/>
    </xf>
    <xf numFmtId="0" fontId="77" fillId="3" borderId="74" xfId="1" applyFont="1" applyFill="1" applyBorder="1" applyAlignment="1" applyProtection="1">
      <alignment horizontal="center" vertical="center" wrapText="1" shrinkToFit="1"/>
      <protection hidden="1"/>
    </xf>
    <xf numFmtId="0" fontId="77" fillId="3" borderId="74" xfId="1" applyFont="1" applyFill="1" applyBorder="1" applyAlignment="1" applyProtection="1">
      <alignment horizontal="center" vertical="center" shrinkToFit="1"/>
      <protection hidden="1"/>
    </xf>
    <xf numFmtId="0" fontId="41" fillId="8" borderId="75" xfId="0" applyFont="1" applyFill="1" applyBorder="1" applyAlignment="1" applyProtection="1">
      <alignment horizontal="center"/>
      <protection hidden="1"/>
    </xf>
    <xf numFmtId="0" fontId="41" fillId="8" borderId="73" xfId="0" applyFont="1" applyFill="1" applyBorder="1" applyAlignment="1" applyProtection="1">
      <alignment horizontal="center"/>
      <protection hidden="1"/>
    </xf>
    <xf numFmtId="0" fontId="41" fillId="8" borderId="76" xfId="0" applyFont="1" applyFill="1" applyBorder="1" applyAlignment="1" applyProtection="1">
      <alignment horizontal="center"/>
      <protection hidden="1"/>
    </xf>
    <xf numFmtId="0" fontId="41" fillId="19" borderId="0" xfId="0" applyFont="1" applyFill="1" applyAlignment="1" applyProtection="1">
      <alignment horizontal="center"/>
      <protection hidden="1"/>
    </xf>
    <xf numFmtId="0" fontId="45" fillId="18" borderId="77" xfId="0" applyFont="1" applyFill="1" applyBorder="1" applyAlignment="1" applyProtection="1">
      <alignment horizontal="center"/>
      <protection hidden="1"/>
    </xf>
    <xf numFmtId="0" fontId="45" fillId="18" borderId="0" xfId="0" applyFont="1" applyFill="1" applyAlignment="1" applyProtection="1">
      <alignment horizontal="center" vertical="center"/>
      <protection hidden="1"/>
    </xf>
    <xf numFmtId="0" fontId="41" fillId="8" borderId="74" xfId="0" applyFont="1" applyFill="1" applyBorder="1" applyAlignment="1" applyProtection="1">
      <alignment horizontal="center"/>
      <protection hidden="1"/>
    </xf>
    <xf numFmtId="0" fontId="6" fillId="3" borderId="101" xfId="1" applyFont="1" applyFill="1" applyBorder="1" applyAlignment="1" applyProtection="1">
      <alignment horizontal="center" vertical="center" shrinkToFit="1"/>
      <protection locked="0" hidden="1"/>
    </xf>
    <xf numFmtId="0" fontId="6" fillId="3" borderId="102" xfId="1" applyFont="1" applyFill="1" applyBorder="1" applyAlignment="1" applyProtection="1">
      <alignment horizontal="center" vertical="center" shrinkToFit="1"/>
      <protection locked="0" hidden="1"/>
    </xf>
    <xf numFmtId="0" fontId="6" fillId="3" borderId="103" xfId="1" applyFont="1" applyFill="1" applyBorder="1" applyAlignment="1" applyProtection="1">
      <alignment horizontal="center" vertical="center" shrinkToFit="1"/>
      <protection locked="0" hidden="1"/>
    </xf>
    <xf numFmtId="164" fontId="6" fillId="3" borderId="94" xfId="0" applyNumberFormat="1" applyFont="1" applyFill="1" applyBorder="1" applyAlignment="1" applyProtection="1">
      <alignment horizontal="center" vertical="center" shrinkToFit="1"/>
      <protection hidden="1"/>
    </xf>
    <xf numFmtId="0" fontId="49" fillId="10" borderId="92" xfId="0" applyFont="1" applyFill="1" applyBorder="1" applyAlignment="1" applyProtection="1">
      <alignment horizontal="center"/>
      <protection locked="0" hidden="1"/>
    </xf>
    <xf numFmtId="0" fontId="49" fillId="10" borderId="93" xfId="0" applyFont="1" applyFill="1" applyBorder="1" applyAlignment="1" applyProtection="1">
      <alignment horizontal="center"/>
      <protection locked="0" hidden="1"/>
    </xf>
    <xf numFmtId="0" fontId="49" fillId="10" borderId="92" xfId="0" applyFont="1" applyFill="1" applyBorder="1" applyAlignment="1" applyProtection="1">
      <alignment horizontal="center"/>
      <protection hidden="1"/>
    </xf>
    <xf numFmtId="0" fontId="49" fillId="10" borderId="93" xfId="0" applyFont="1" applyFill="1" applyBorder="1" applyAlignment="1" applyProtection="1">
      <alignment horizontal="center"/>
      <protection hidden="1"/>
    </xf>
    <xf numFmtId="0" fontId="61" fillId="17" borderId="95" xfId="0" applyFont="1" applyFill="1" applyBorder="1" applyAlignment="1" applyProtection="1">
      <alignment horizontal="center" shrinkToFit="1"/>
      <protection hidden="1"/>
    </xf>
    <xf numFmtId="0" fontId="61" fillId="17" borderId="96" xfId="0" applyFont="1" applyFill="1" applyBorder="1" applyAlignment="1" applyProtection="1">
      <alignment horizontal="center" shrinkToFit="1"/>
      <protection hidden="1"/>
    </xf>
    <xf numFmtId="0" fontId="61" fillId="17" borderId="97" xfId="0" applyFont="1" applyFill="1" applyBorder="1" applyAlignment="1" applyProtection="1">
      <alignment horizontal="center" shrinkToFit="1"/>
      <protection hidden="1"/>
    </xf>
    <xf numFmtId="0" fontId="49" fillId="10" borderId="98" xfId="0" applyFont="1" applyFill="1" applyBorder="1" applyAlignment="1" applyProtection="1">
      <alignment horizontal="center"/>
      <protection hidden="1"/>
    </xf>
    <xf numFmtId="0" fontId="49" fillId="10" borderId="96" xfId="0" applyFont="1" applyFill="1" applyBorder="1" applyAlignment="1" applyProtection="1">
      <alignment horizontal="center"/>
      <protection hidden="1"/>
    </xf>
    <xf numFmtId="0" fontId="49" fillId="10" borderId="99" xfId="0" applyFont="1" applyFill="1" applyBorder="1" applyAlignment="1" applyProtection="1">
      <alignment horizontal="center"/>
      <protection hidden="1"/>
    </xf>
    <xf numFmtId="0" fontId="78" fillId="0" borderId="0" xfId="0" applyFont="1" applyAlignment="1" applyProtection="1">
      <alignment horizontal="right" vertical="center" wrapText="1"/>
      <protection hidden="1"/>
    </xf>
    <xf numFmtId="0" fontId="55" fillId="8" borderId="0" xfId="0" applyFont="1" applyFill="1" applyAlignment="1" applyProtection="1">
      <alignment horizontal="center" vertical="center"/>
      <protection locked="0" hidden="1"/>
    </xf>
    <xf numFmtId="0" fontId="47" fillId="0" borderId="138" xfId="0" applyFont="1" applyBorder="1" applyAlignment="1" applyProtection="1">
      <alignment horizontal="center"/>
      <protection hidden="1"/>
    </xf>
    <xf numFmtId="0" fontId="61" fillId="17" borderId="111" xfId="0" applyFont="1" applyFill="1" applyBorder="1" applyAlignment="1" applyProtection="1">
      <alignment horizontal="center" shrinkToFit="1"/>
      <protection hidden="1"/>
    </xf>
    <xf numFmtId="0" fontId="61" fillId="17" borderId="112" xfId="0" applyFont="1" applyFill="1" applyBorder="1" applyAlignment="1" applyProtection="1">
      <alignment horizontal="center" shrinkToFit="1"/>
      <protection hidden="1"/>
    </xf>
    <xf numFmtId="0" fontId="49" fillId="10" borderId="112" xfId="0" applyFont="1" applyFill="1" applyBorder="1" applyAlignment="1" applyProtection="1">
      <alignment horizontal="center"/>
      <protection hidden="1"/>
    </xf>
    <xf numFmtId="0" fontId="49" fillId="10" borderId="113" xfId="0" applyFont="1" applyFill="1" applyBorder="1" applyAlignment="1" applyProtection="1">
      <alignment horizontal="center"/>
      <protection hidden="1"/>
    </xf>
    <xf numFmtId="0" fontId="70" fillId="6" borderId="1" xfId="0" applyFont="1" applyFill="1" applyBorder="1" applyAlignment="1" applyProtection="1">
      <alignment horizontal="center" vertical="center" shrinkToFit="1"/>
      <protection hidden="1"/>
    </xf>
    <xf numFmtId="0" fontId="70" fillId="6" borderId="6" xfId="0" applyFont="1" applyFill="1" applyBorder="1" applyAlignment="1" applyProtection="1">
      <alignment horizontal="center" vertical="center" shrinkToFit="1"/>
      <protection hidden="1"/>
    </xf>
    <xf numFmtId="0" fontId="69" fillId="0" borderId="8" xfId="0" applyFont="1" applyBorder="1" applyAlignment="1" applyProtection="1">
      <alignment horizontal="center" vertical="center" shrinkToFit="1"/>
      <protection hidden="1"/>
    </xf>
    <xf numFmtId="0" fontId="69" fillId="0" borderId="0" xfId="0" applyFont="1" applyAlignment="1" applyProtection="1">
      <alignment horizontal="center" vertical="center" shrinkToFit="1"/>
      <protection hidden="1"/>
    </xf>
    <xf numFmtId="0" fontId="69" fillId="0" borderId="6" xfId="0" applyFont="1" applyBorder="1" applyAlignment="1" applyProtection="1">
      <alignment horizontal="center" vertical="center" shrinkToFit="1"/>
      <protection hidden="1"/>
    </xf>
    <xf numFmtId="0" fontId="69" fillId="0" borderId="105" xfId="0" applyFont="1" applyBorder="1" applyAlignment="1" applyProtection="1">
      <alignment horizontal="center" vertical="center" shrinkToFit="1"/>
      <protection hidden="1"/>
    </xf>
    <xf numFmtId="0" fontId="69" fillId="0" borderId="109" xfId="0" applyFont="1" applyBorder="1" applyAlignment="1" applyProtection="1">
      <alignment horizontal="center" vertical="center" shrinkToFit="1"/>
      <protection hidden="1"/>
    </xf>
    <xf numFmtId="0" fontId="69" fillId="0" borderId="110" xfId="0" applyFont="1" applyBorder="1" applyAlignment="1" applyProtection="1">
      <alignment horizontal="center" vertical="center" shrinkToFit="1"/>
      <protection hidden="1"/>
    </xf>
    <xf numFmtId="0" fontId="66" fillId="0" borderId="5" xfId="0" applyFont="1" applyBorder="1" applyAlignment="1" applyProtection="1">
      <alignment horizontal="center" vertical="center" shrinkToFit="1" readingOrder="2"/>
      <protection hidden="1"/>
    </xf>
    <xf numFmtId="0" fontId="69" fillId="0" borderId="108" xfId="0" applyFont="1" applyBorder="1" applyAlignment="1" applyProtection="1">
      <alignment horizontal="center" vertical="center" shrinkToFit="1"/>
      <protection hidden="1"/>
    </xf>
    <xf numFmtId="0" fontId="69" fillId="0" borderId="48" xfId="0" applyFont="1" applyBorder="1" applyAlignment="1" applyProtection="1">
      <alignment horizontal="center" vertical="center" shrinkToFit="1"/>
      <protection hidden="1"/>
    </xf>
    <xf numFmtId="0" fontId="69" fillId="0" borderId="1" xfId="0" applyFont="1" applyBorder="1" applyAlignment="1" applyProtection="1">
      <alignment horizontal="center" vertical="center" shrinkToFit="1"/>
      <protection hidden="1"/>
    </xf>
    <xf numFmtId="165" fontId="6" fillId="3" borderId="8" xfId="0" applyNumberFormat="1" applyFont="1" applyFill="1" applyBorder="1" applyAlignment="1" applyProtection="1">
      <alignment horizontal="center" vertical="center" shrinkToFit="1"/>
      <protection hidden="1"/>
    </xf>
    <xf numFmtId="165" fontId="6" fillId="3" borderId="105" xfId="0" applyNumberFormat="1" applyFont="1" applyFill="1" applyBorder="1" applyAlignment="1" applyProtection="1">
      <alignment horizontal="center" vertical="center" shrinkToFit="1"/>
      <protection hidden="1"/>
    </xf>
    <xf numFmtId="165" fontId="6" fillId="3" borderId="0" xfId="0" applyNumberFormat="1" applyFont="1" applyFill="1" applyAlignment="1" applyProtection="1">
      <alignment horizontal="center" vertical="center" shrinkToFit="1"/>
      <protection hidden="1"/>
    </xf>
    <xf numFmtId="165" fontId="6" fillId="3" borderId="109" xfId="0" applyNumberFormat="1" applyFont="1" applyFill="1" applyBorder="1" applyAlignment="1" applyProtection="1">
      <alignment horizontal="center" vertical="center" shrinkToFit="1"/>
      <protection hidden="1"/>
    </xf>
    <xf numFmtId="165" fontId="6" fillId="3" borderId="6" xfId="0" applyNumberFormat="1" applyFont="1" applyFill="1" applyBorder="1" applyAlignment="1" applyProtection="1">
      <alignment horizontal="center" vertical="center" shrinkToFit="1"/>
      <protection hidden="1"/>
    </xf>
    <xf numFmtId="165" fontId="6" fillId="3" borderId="110" xfId="0" applyNumberFormat="1" applyFont="1" applyFill="1" applyBorder="1" applyAlignment="1" applyProtection="1">
      <alignment horizontal="center" vertical="center" shrinkToFit="1"/>
      <protection hidden="1"/>
    </xf>
    <xf numFmtId="0" fontId="0" fillId="15" borderId="133" xfId="0" applyFill="1" applyBorder="1" applyAlignment="1" applyProtection="1">
      <alignment horizontal="center" vertical="center"/>
      <protection hidden="1"/>
    </xf>
    <xf numFmtId="0" fontId="6" fillId="3" borderId="7" xfId="0" applyFont="1" applyFill="1" applyBorder="1" applyAlignment="1" applyProtection="1">
      <alignment horizontal="center" vertical="center" shrinkToFit="1"/>
      <protection hidden="1"/>
    </xf>
    <xf numFmtId="0" fontId="6" fillId="3" borderId="106" xfId="0" applyFont="1" applyFill="1" applyBorder="1" applyAlignment="1" applyProtection="1">
      <alignment horizontal="center" vertical="center" shrinkToFit="1"/>
      <protection hidden="1"/>
    </xf>
    <xf numFmtId="0" fontId="6" fillId="0" borderId="16" xfId="0" applyFont="1" applyBorder="1" applyAlignment="1" applyProtection="1">
      <alignment horizontal="center" vertical="center" shrinkToFit="1"/>
      <protection hidden="1"/>
    </xf>
    <xf numFmtId="0" fontId="6" fillId="0" borderId="100" xfId="0" applyFont="1" applyBorder="1" applyAlignment="1" applyProtection="1">
      <alignment horizontal="right" vertical="center" shrinkToFit="1"/>
      <protection hidden="1"/>
    </xf>
    <xf numFmtId="0" fontId="6" fillId="0" borderId="7" xfId="0" applyFont="1" applyBorder="1" applyAlignment="1" applyProtection="1">
      <alignment horizontal="right" vertical="center" shrinkToFit="1"/>
      <protection hidden="1"/>
    </xf>
    <xf numFmtId="0" fontId="66" fillId="3" borderId="7" xfId="0" applyFont="1" applyFill="1" applyBorder="1" applyAlignment="1" applyProtection="1">
      <alignment horizontal="right" vertical="center" shrinkToFit="1"/>
      <protection hidden="1"/>
    </xf>
    <xf numFmtId="0" fontId="66" fillId="3" borderId="106" xfId="0" applyFont="1" applyFill="1" applyBorder="1" applyAlignment="1" applyProtection="1">
      <alignment horizontal="right" vertical="center" shrinkToFit="1"/>
      <protection hidden="1"/>
    </xf>
    <xf numFmtId="0" fontId="69" fillId="3" borderId="7" xfId="0" applyFont="1" applyFill="1" applyBorder="1" applyAlignment="1" applyProtection="1">
      <alignment horizontal="center" vertical="center" shrinkToFit="1"/>
      <protection hidden="1"/>
    </xf>
    <xf numFmtId="164" fontId="69" fillId="3" borderId="7" xfId="0" applyNumberFormat="1" applyFont="1" applyFill="1" applyBorder="1" applyAlignment="1" applyProtection="1">
      <alignment horizontal="center" vertical="center" shrinkToFit="1"/>
      <protection hidden="1"/>
    </xf>
    <xf numFmtId="0" fontId="6" fillId="0" borderId="100" xfId="0" applyFont="1" applyBorder="1" applyAlignment="1" applyProtection="1">
      <alignment horizontal="center" vertical="center" shrinkToFit="1"/>
      <protection hidden="1"/>
    </xf>
    <xf numFmtId="0" fontId="6" fillId="0" borderId="7" xfId="0" applyFont="1" applyBorder="1" applyAlignment="1" applyProtection="1">
      <alignment horizontal="center" vertical="center" shrinkToFit="1"/>
      <protection hidden="1"/>
    </xf>
    <xf numFmtId="0" fontId="66" fillId="16" borderId="100" xfId="0" applyFont="1" applyFill="1" applyBorder="1" applyAlignment="1" applyProtection="1">
      <alignment horizontal="center" vertical="center" shrinkToFit="1"/>
      <protection hidden="1"/>
    </xf>
    <xf numFmtId="0" fontId="66" fillId="16" borderId="7" xfId="0" applyFont="1" applyFill="1" applyBorder="1" applyAlignment="1" applyProtection="1">
      <alignment horizontal="center" vertical="center" shrinkToFit="1"/>
      <protection hidden="1"/>
    </xf>
    <xf numFmtId="0" fontId="69" fillId="0" borderId="108" xfId="0" applyFont="1" applyBorder="1" applyAlignment="1" applyProtection="1">
      <alignment horizontal="right" vertical="center" shrinkToFit="1"/>
      <protection hidden="1"/>
    </xf>
    <xf numFmtId="0" fontId="69" fillId="0" borderId="8" xfId="0" applyFont="1" applyBorder="1" applyAlignment="1" applyProtection="1">
      <alignment horizontal="right" vertical="center" shrinkToFit="1"/>
      <protection hidden="1"/>
    </xf>
    <xf numFmtId="165" fontId="69" fillId="3" borderId="8" xfId="0" applyNumberFormat="1" applyFont="1" applyFill="1" applyBorder="1" applyAlignment="1" applyProtection="1">
      <alignment horizontal="right" vertical="center" shrinkToFit="1"/>
      <protection hidden="1"/>
    </xf>
    <xf numFmtId="165" fontId="69" fillId="3" borderId="105" xfId="0" applyNumberFormat="1" applyFont="1" applyFill="1" applyBorder="1" applyAlignment="1" applyProtection="1">
      <alignment horizontal="right" vertical="center" shrinkToFit="1"/>
      <protection hidden="1"/>
    </xf>
    <xf numFmtId="0" fontId="6" fillId="0" borderId="0" xfId="0" applyFont="1" applyAlignment="1" applyProtection="1">
      <alignment horizontal="center" shrinkToFit="1"/>
      <protection hidden="1"/>
    </xf>
    <xf numFmtId="0" fontId="0" fillId="15" borderId="132" xfId="0" applyFill="1" applyBorder="1" applyAlignment="1" applyProtection="1">
      <alignment horizontal="right" vertical="center" wrapText="1"/>
      <protection hidden="1"/>
    </xf>
    <xf numFmtId="0" fontId="0" fillId="15" borderId="133" xfId="0" applyFill="1" applyBorder="1" applyAlignment="1" applyProtection="1">
      <alignment horizontal="right" vertical="center" wrapText="1"/>
      <protection hidden="1"/>
    </xf>
    <xf numFmtId="0" fontId="0" fillId="15" borderId="134" xfId="0" applyFill="1" applyBorder="1" applyAlignment="1" applyProtection="1">
      <alignment horizontal="right" vertical="center" wrapText="1"/>
      <protection hidden="1"/>
    </xf>
    <xf numFmtId="0" fontId="0" fillId="15" borderId="135" xfId="0" applyFill="1" applyBorder="1" applyAlignment="1" applyProtection="1">
      <alignment horizontal="right" vertical="center" wrapText="1"/>
      <protection hidden="1"/>
    </xf>
    <xf numFmtId="0" fontId="0" fillId="15" borderId="136" xfId="0" applyFill="1" applyBorder="1" applyAlignment="1" applyProtection="1">
      <alignment horizontal="right" vertical="center" wrapText="1"/>
      <protection hidden="1"/>
    </xf>
    <xf numFmtId="0" fontId="0" fillId="15" borderId="137" xfId="0" applyFill="1" applyBorder="1" applyAlignment="1" applyProtection="1">
      <alignment horizontal="right" vertical="center" wrapText="1"/>
      <protection hidden="1"/>
    </xf>
    <xf numFmtId="0" fontId="0" fillId="15" borderId="0" xfId="0" applyFill="1" applyAlignment="1" applyProtection="1">
      <alignment horizontal="center" vertical="center"/>
      <protection hidden="1"/>
    </xf>
    <xf numFmtId="0" fontId="69" fillId="0" borderId="100" xfId="0" applyFont="1" applyBorder="1" applyAlignment="1" applyProtection="1">
      <alignment horizontal="center" vertical="center" shrinkToFit="1"/>
      <protection hidden="1"/>
    </xf>
    <xf numFmtId="0" fontId="69" fillId="0" borderId="7" xfId="0" applyFont="1" applyBorder="1" applyAlignment="1" applyProtection="1">
      <alignment horizontal="center" vertical="center" shrinkToFit="1"/>
      <protection hidden="1"/>
    </xf>
    <xf numFmtId="0" fontId="67" fillId="0" borderId="0" xfId="0" applyFont="1" applyAlignment="1" applyProtection="1">
      <alignment horizontal="center" shrinkToFit="1"/>
      <protection hidden="1"/>
    </xf>
    <xf numFmtId="0" fontId="69" fillId="0" borderId="100" xfId="0" applyFont="1" applyBorder="1" applyAlignment="1" applyProtection="1">
      <alignment horizontal="right" vertical="center" shrinkToFit="1"/>
      <protection hidden="1"/>
    </xf>
    <xf numFmtId="0" fontId="69" fillId="0" borderId="7" xfId="0" applyFont="1" applyBorder="1" applyAlignment="1" applyProtection="1">
      <alignment horizontal="right" vertical="center" shrinkToFit="1"/>
      <protection hidden="1"/>
    </xf>
    <xf numFmtId="0" fontId="67" fillId="0" borderId="8" xfId="0" applyFont="1" applyBorder="1" applyAlignment="1" applyProtection="1">
      <alignment horizontal="center" vertical="center" shrinkToFit="1"/>
      <protection hidden="1"/>
    </xf>
    <xf numFmtId="0" fontId="67" fillId="0" borderId="0" xfId="0" applyFont="1" applyAlignment="1" applyProtection="1">
      <alignment horizontal="center" vertical="center" shrinkToFit="1"/>
      <protection hidden="1"/>
    </xf>
    <xf numFmtId="0" fontId="6" fillId="0" borderId="0" xfId="0" applyFont="1" applyAlignment="1" applyProtection="1">
      <alignment horizontal="center" vertical="center" shrinkToFit="1"/>
      <protection hidden="1"/>
    </xf>
    <xf numFmtId="0" fontId="69" fillId="0" borderId="6" xfId="0" applyFont="1" applyBorder="1" applyAlignment="1" applyProtection="1">
      <alignment horizontal="center" shrinkToFit="1"/>
      <protection hidden="1"/>
    </xf>
    <xf numFmtId="0" fontId="67" fillId="0" borderId="44" xfId="0" applyFont="1" applyBorder="1" applyAlignment="1" applyProtection="1">
      <alignment horizontal="center" vertical="top" shrinkToFit="1"/>
      <protection hidden="1"/>
    </xf>
    <xf numFmtId="0" fontId="67" fillId="0" borderId="45" xfId="0" applyFont="1" applyBorder="1" applyAlignment="1" applyProtection="1">
      <alignment horizontal="center" vertical="top" shrinkToFit="1"/>
      <protection hidden="1"/>
    </xf>
    <xf numFmtId="0" fontId="67" fillId="0" borderId="1" xfId="0" applyFont="1" applyBorder="1" applyAlignment="1" applyProtection="1">
      <alignment horizontal="right" vertical="center" shrinkToFit="1"/>
      <protection hidden="1"/>
    </xf>
    <xf numFmtId="0" fontId="67" fillId="0" borderId="6" xfId="0" applyFont="1" applyBorder="1" applyAlignment="1" applyProtection="1">
      <alignment horizontal="right" vertical="center" shrinkToFit="1"/>
      <protection hidden="1"/>
    </xf>
    <xf numFmtId="0" fontId="67" fillId="0" borderId="110" xfId="0" applyFont="1" applyBorder="1" applyAlignment="1" applyProtection="1">
      <alignment horizontal="right" vertical="center" shrinkToFit="1"/>
      <protection hidden="1"/>
    </xf>
    <xf numFmtId="0" fontId="67" fillId="0" borderId="0" xfId="0" applyFont="1" applyAlignment="1" applyProtection="1">
      <alignment horizontal="right" vertical="center" shrinkToFit="1"/>
      <protection hidden="1"/>
    </xf>
    <xf numFmtId="165" fontId="69" fillId="3" borderId="7" xfId="0" applyNumberFormat="1" applyFont="1" applyFill="1" applyBorder="1" applyAlignment="1" applyProtection="1">
      <alignment horizontal="right" shrinkToFit="1"/>
      <protection hidden="1"/>
    </xf>
    <xf numFmtId="165" fontId="69" fillId="3" borderId="106" xfId="0" applyNumberFormat="1" applyFont="1" applyFill="1" applyBorder="1" applyAlignment="1" applyProtection="1">
      <alignment horizontal="right" shrinkToFit="1"/>
      <protection hidden="1"/>
    </xf>
    <xf numFmtId="165" fontId="69" fillId="3" borderId="7" xfId="0" applyNumberFormat="1" applyFont="1" applyFill="1" applyBorder="1" applyAlignment="1" applyProtection="1">
      <alignment horizontal="right" vertical="center" shrinkToFit="1"/>
      <protection hidden="1"/>
    </xf>
    <xf numFmtId="165" fontId="69" fillId="3" borderId="106" xfId="0" applyNumberFormat="1" applyFont="1" applyFill="1" applyBorder="1" applyAlignment="1" applyProtection="1">
      <alignment horizontal="right" vertical="center" shrinkToFit="1"/>
      <protection hidden="1"/>
    </xf>
    <xf numFmtId="0" fontId="66" fillId="0" borderId="89" xfId="0" applyFont="1" applyBorder="1" applyAlignment="1" applyProtection="1">
      <alignment horizontal="right" vertical="center" shrinkToFit="1"/>
      <protection hidden="1"/>
    </xf>
    <xf numFmtId="0" fontId="66" fillId="0" borderId="8" xfId="0" applyFont="1" applyBorder="1" applyAlignment="1" applyProtection="1">
      <alignment horizontal="right" vertical="center" shrinkToFit="1"/>
      <protection hidden="1"/>
    </xf>
    <xf numFmtId="49" fontId="69" fillId="3" borderId="8" xfId="0" applyNumberFormat="1" applyFont="1" applyFill="1" applyBorder="1" applyAlignment="1" applyProtection="1">
      <alignment horizontal="center" vertical="center" shrinkToFit="1"/>
      <protection hidden="1"/>
    </xf>
    <xf numFmtId="0" fontId="69" fillId="3" borderId="8" xfId="0" applyFont="1" applyFill="1" applyBorder="1" applyAlignment="1" applyProtection="1">
      <alignment horizontal="center" vertical="center" shrinkToFit="1"/>
      <protection hidden="1"/>
    </xf>
    <xf numFmtId="0" fontId="6" fillId="3" borderId="8" xfId="0" applyFont="1" applyFill="1" applyBorder="1" applyAlignment="1" applyProtection="1">
      <alignment horizontal="center" vertical="center" shrinkToFit="1"/>
      <protection hidden="1"/>
    </xf>
    <xf numFmtId="0" fontId="6" fillId="3" borderId="90" xfId="0" applyFont="1" applyFill="1" applyBorder="1" applyAlignment="1" applyProtection="1">
      <alignment horizontal="center" vertical="center" shrinkToFit="1"/>
      <protection hidden="1"/>
    </xf>
    <xf numFmtId="0" fontId="67" fillId="0" borderId="82" xfId="0" applyFont="1" applyBorder="1" applyAlignment="1" applyProtection="1">
      <alignment horizontal="center" vertical="center" shrinkToFit="1"/>
      <protection hidden="1"/>
    </xf>
    <xf numFmtId="0" fontId="67" fillId="0" borderId="83" xfId="0" applyFont="1" applyBorder="1" applyAlignment="1" applyProtection="1">
      <alignment horizontal="center" vertical="center" shrinkToFit="1"/>
      <protection hidden="1"/>
    </xf>
    <xf numFmtId="0" fontId="67" fillId="0" borderId="84" xfId="0" applyFont="1" applyBorder="1" applyAlignment="1" applyProtection="1">
      <alignment horizontal="center" vertical="center" shrinkToFit="1"/>
      <protection hidden="1"/>
    </xf>
    <xf numFmtId="0" fontId="6" fillId="0" borderId="79" xfId="0" applyFont="1" applyBorder="1" applyAlignment="1" applyProtection="1">
      <alignment horizontal="center" vertical="center" shrinkToFit="1"/>
      <protection hidden="1"/>
    </xf>
    <xf numFmtId="0" fontId="52" fillId="0" borderId="0" xfId="0" applyFont="1" applyAlignment="1" applyProtection="1">
      <alignment horizontal="center" vertical="center" wrapText="1" shrinkToFit="1"/>
      <protection hidden="1"/>
    </xf>
    <xf numFmtId="0" fontId="66" fillId="0" borderId="7" xfId="0" applyFont="1" applyBorder="1" applyAlignment="1" applyProtection="1">
      <alignment horizontal="right" vertical="center" shrinkToFit="1"/>
      <protection hidden="1"/>
    </xf>
    <xf numFmtId="0" fontId="69" fillId="3" borderId="88" xfId="0" applyFont="1" applyFill="1" applyBorder="1" applyAlignment="1" applyProtection="1">
      <alignment horizontal="center" vertical="center" shrinkToFit="1"/>
      <protection hidden="1"/>
    </xf>
    <xf numFmtId="0" fontId="67" fillId="0" borderId="7" xfId="0" applyFont="1" applyBorder="1" applyAlignment="1" applyProtection="1">
      <alignment horizontal="right" vertical="center" shrinkToFit="1"/>
      <protection hidden="1"/>
    </xf>
    <xf numFmtId="0" fontId="67" fillId="0" borderId="87" xfId="0" applyFont="1" applyBorder="1" applyAlignment="1" applyProtection="1">
      <alignment horizontal="right" vertical="center" shrinkToFit="1"/>
      <protection hidden="1"/>
    </xf>
    <xf numFmtId="49" fontId="6" fillId="3" borderId="7" xfId="0" applyNumberFormat="1" applyFont="1" applyFill="1" applyBorder="1" applyAlignment="1" applyProtection="1">
      <alignment horizontal="center" vertical="center" shrinkToFit="1"/>
      <protection hidden="1"/>
    </xf>
    <xf numFmtId="0" fontId="67" fillId="3" borderId="9" xfId="0" applyFont="1" applyFill="1" applyBorder="1" applyAlignment="1" applyProtection="1">
      <alignment horizontal="center" vertical="center" shrinkToFit="1"/>
      <protection hidden="1"/>
    </xf>
    <xf numFmtId="0" fontId="67" fillId="3" borderId="86" xfId="0" applyFont="1" applyFill="1" applyBorder="1" applyAlignment="1" applyProtection="1">
      <alignment horizontal="center" vertical="center" shrinkToFit="1"/>
      <protection hidden="1"/>
    </xf>
    <xf numFmtId="0" fontId="67" fillId="3" borderId="7" xfId="0" applyFont="1" applyFill="1" applyBorder="1" applyAlignment="1" applyProtection="1">
      <alignment horizontal="center" vertical="center" shrinkToFit="1"/>
      <protection hidden="1"/>
    </xf>
    <xf numFmtId="0" fontId="67" fillId="0" borderId="9" xfId="0" applyFont="1" applyBorder="1" applyAlignment="1" applyProtection="1">
      <alignment horizontal="center" vertical="center" shrinkToFit="1"/>
      <protection hidden="1"/>
    </xf>
    <xf numFmtId="0" fontId="66" fillId="0" borderId="7" xfId="0" applyFont="1" applyBorder="1" applyAlignment="1" applyProtection="1">
      <alignment horizontal="left" vertical="center" shrinkToFit="1"/>
      <protection hidden="1"/>
    </xf>
    <xf numFmtId="0" fontId="66" fillId="0" borderId="88" xfId="0" applyFont="1" applyBorder="1" applyAlignment="1" applyProtection="1">
      <alignment horizontal="left" vertical="center" shrinkToFit="1"/>
      <protection hidden="1"/>
    </xf>
    <xf numFmtId="0" fontId="67" fillId="0" borderId="7" xfId="0" applyFont="1" applyBorder="1" applyAlignment="1" applyProtection="1">
      <alignment horizontal="left" vertical="center" shrinkToFit="1"/>
      <protection hidden="1"/>
    </xf>
    <xf numFmtId="0" fontId="67" fillId="0" borderId="88" xfId="0" applyFont="1" applyBorder="1" applyAlignment="1" applyProtection="1">
      <alignment horizontal="left" vertical="center" shrinkToFit="1"/>
      <protection hidden="1"/>
    </xf>
    <xf numFmtId="0" fontId="66" fillId="3" borderId="7" xfId="0" applyFont="1" applyFill="1" applyBorder="1" applyAlignment="1" applyProtection="1">
      <alignment horizontal="center" vertical="center" shrinkToFit="1"/>
      <protection hidden="1"/>
    </xf>
    <xf numFmtId="0" fontId="70" fillId="6" borderId="108" xfId="0" applyFont="1" applyFill="1" applyBorder="1" applyAlignment="1" applyProtection="1">
      <alignment horizontal="center" shrinkToFit="1"/>
      <protection hidden="1"/>
    </xf>
    <xf numFmtId="0" fontId="70" fillId="6" borderId="8" xfId="0" applyFont="1" applyFill="1" applyBorder="1" applyAlignment="1" applyProtection="1">
      <alignment horizontal="center" shrinkToFit="1"/>
      <protection hidden="1"/>
    </xf>
    <xf numFmtId="0" fontId="70" fillId="6" borderId="105" xfId="0" applyFont="1" applyFill="1" applyBorder="1" applyAlignment="1" applyProtection="1">
      <alignment horizontal="center" shrinkToFit="1"/>
      <protection hidden="1"/>
    </xf>
    <xf numFmtId="0" fontId="70" fillId="6" borderId="48" xfId="0" applyFont="1" applyFill="1" applyBorder="1" applyAlignment="1" applyProtection="1">
      <alignment horizontal="center" vertical="center" shrinkToFit="1"/>
      <protection hidden="1"/>
    </xf>
    <xf numFmtId="0" fontId="70" fillId="6" borderId="0" xfId="0" applyFont="1" applyFill="1" applyAlignment="1" applyProtection="1">
      <alignment horizontal="center" vertical="center" shrinkToFit="1"/>
      <protection hidden="1"/>
    </xf>
    <xf numFmtId="0" fontId="70" fillId="6" borderId="109" xfId="0" applyFont="1" applyFill="1" applyBorder="1" applyAlignment="1" applyProtection="1">
      <alignment horizontal="center" vertical="center" shrinkToFit="1"/>
      <protection hidden="1"/>
    </xf>
    <xf numFmtId="165" fontId="66" fillId="16" borderId="7" xfId="0" applyNumberFormat="1" applyFont="1" applyFill="1" applyBorder="1" applyAlignment="1" applyProtection="1">
      <alignment horizontal="center" vertical="center" shrinkToFit="1"/>
      <protection hidden="1"/>
    </xf>
    <xf numFmtId="22" fontId="66" fillId="0" borderId="0" xfId="0" applyNumberFormat="1" applyFont="1" applyAlignment="1" applyProtection="1">
      <alignment horizontal="center" vertical="center" shrinkToFit="1" readingOrder="2"/>
      <protection hidden="1"/>
    </xf>
    <xf numFmtId="0" fontId="67" fillId="0" borderId="85" xfId="0" applyFont="1" applyBorder="1" applyAlignment="1" applyProtection="1">
      <alignment horizontal="right" vertical="center" shrinkToFit="1"/>
      <protection hidden="1"/>
    </xf>
    <xf numFmtId="0" fontId="67" fillId="0" borderId="9" xfId="0" applyFont="1" applyBorder="1" applyAlignment="1" applyProtection="1">
      <alignment horizontal="right" vertical="center" shrinkToFit="1"/>
      <protection hidden="1"/>
    </xf>
    <xf numFmtId="0" fontId="68" fillId="3" borderId="9" xfId="1" applyNumberFormat="1" applyFont="1" applyFill="1" applyBorder="1" applyAlignment="1" applyProtection="1">
      <alignment horizontal="center" vertical="center" shrinkToFit="1"/>
      <protection hidden="1"/>
    </xf>
    <xf numFmtId="0" fontId="66" fillId="3" borderId="9" xfId="0" applyFont="1" applyFill="1" applyBorder="1" applyAlignment="1" applyProtection="1">
      <alignment horizontal="center" vertical="center" shrinkToFit="1"/>
      <protection hidden="1"/>
    </xf>
    <xf numFmtId="0" fontId="66" fillId="0" borderId="87" xfId="0" applyFont="1" applyBorder="1" applyAlignment="1" applyProtection="1">
      <alignment horizontal="right" vertical="center" shrinkToFit="1"/>
      <protection hidden="1"/>
    </xf>
    <xf numFmtId="49" fontId="6" fillId="3" borderId="8" xfId="0" applyNumberFormat="1" applyFont="1" applyFill="1" applyBorder="1" applyAlignment="1" applyProtection="1">
      <alignment horizontal="center" vertical="center" shrinkToFit="1"/>
      <protection hidden="1"/>
    </xf>
    <xf numFmtId="0" fontId="51" fillId="11" borderId="3" xfId="0" applyFont="1" applyFill="1" applyBorder="1" applyAlignment="1" applyProtection="1">
      <alignment horizontal="right" vertical="center" wrapText="1" shrinkToFit="1"/>
      <protection hidden="1"/>
    </xf>
    <xf numFmtId="0" fontId="51" fillId="11" borderId="0" xfId="0" applyFont="1" applyFill="1" applyAlignment="1" applyProtection="1">
      <alignment horizontal="right" vertical="center" wrapText="1" shrinkToFit="1"/>
      <protection hidden="1"/>
    </xf>
    <xf numFmtId="0" fontId="62" fillId="0" borderId="0" xfId="0" applyFont="1" applyAlignment="1" applyProtection="1">
      <alignment horizontal="center" vertical="center"/>
      <protection hidden="1"/>
    </xf>
    <xf numFmtId="0" fontId="13" fillId="0" borderId="0" xfId="0" applyFont="1" applyAlignment="1" applyProtection="1">
      <alignment horizontal="center" vertical="center"/>
      <protection hidden="1"/>
    </xf>
    <xf numFmtId="0" fontId="13" fillId="14" borderId="141" xfId="0" applyFont="1" applyFill="1" applyBorder="1" applyAlignment="1" applyProtection="1">
      <alignment horizontal="center" vertical="center"/>
      <protection hidden="1"/>
    </xf>
    <xf numFmtId="0" fontId="13" fillId="14" borderId="14" xfId="0" applyFont="1" applyFill="1" applyBorder="1" applyAlignment="1" applyProtection="1">
      <alignment horizontal="center" vertical="center"/>
      <protection hidden="1"/>
    </xf>
    <xf numFmtId="0" fontId="13" fillId="14" borderId="122" xfId="0" applyFont="1" applyFill="1" applyBorder="1" applyAlignment="1" applyProtection="1">
      <alignment horizontal="center" vertical="center"/>
      <protection hidden="1"/>
    </xf>
    <xf numFmtId="0" fontId="13" fillId="14" borderId="115" xfId="0" applyFont="1" applyFill="1" applyBorder="1" applyAlignment="1" applyProtection="1">
      <alignment horizontal="center" vertical="center"/>
      <protection hidden="1"/>
    </xf>
    <xf numFmtId="0" fontId="13" fillId="14" borderId="0" xfId="0" applyFont="1" applyFill="1" applyAlignment="1" applyProtection="1">
      <alignment horizontal="center" vertical="center"/>
      <protection hidden="1"/>
    </xf>
    <xf numFmtId="0" fontId="13" fillId="14" borderId="140" xfId="0" applyFont="1" applyFill="1" applyBorder="1" applyAlignment="1" applyProtection="1">
      <alignment horizontal="center" vertical="center"/>
      <protection hidden="1"/>
    </xf>
    <xf numFmtId="0" fontId="13" fillId="0" borderId="116" xfId="0" applyFont="1" applyBorder="1" applyAlignment="1" applyProtection="1">
      <alignment horizontal="center" vertical="center"/>
      <protection hidden="1"/>
    </xf>
    <xf numFmtId="0" fontId="13" fillId="0" borderId="117" xfId="0" applyFont="1" applyBorder="1" applyAlignment="1" applyProtection="1">
      <alignment horizontal="center" vertical="center"/>
      <protection hidden="1"/>
    </xf>
    <xf numFmtId="0" fontId="13" fillId="0" borderId="118" xfId="0" applyFont="1" applyBorder="1" applyAlignment="1" applyProtection="1">
      <alignment horizontal="center" vertical="center"/>
      <protection hidden="1"/>
    </xf>
    <xf numFmtId="0" fontId="13" fillId="0" borderId="124" xfId="0" applyFont="1" applyBorder="1" applyAlignment="1" applyProtection="1">
      <alignment horizontal="center" vertical="center"/>
      <protection hidden="1"/>
    </xf>
    <xf numFmtId="0" fontId="13" fillId="0" borderId="15" xfId="0" applyFont="1" applyBorder="1" applyAlignment="1" applyProtection="1">
      <alignment horizontal="center" vertical="center"/>
      <protection hidden="1"/>
    </xf>
    <xf numFmtId="0" fontId="13" fillId="0" borderId="125" xfId="0" applyFont="1" applyBorder="1" applyAlignment="1" applyProtection="1">
      <alignment horizontal="center" vertical="center"/>
      <protection hidden="1"/>
    </xf>
    <xf numFmtId="0" fontId="13" fillId="0" borderId="119" xfId="0" applyFont="1" applyBorder="1" applyAlignment="1" applyProtection="1">
      <alignment horizontal="center" vertical="center"/>
      <protection hidden="1"/>
    </xf>
    <xf numFmtId="0" fontId="13" fillId="0" borderId="47" xfId="0" applyFont="1" applyBorder="1" applyAlignment="1" applyProtection="1">
      <alignment horizontal="center" vertical="center"/>
      <protection hidden="1"/>
    </xf>
    <xf numFmtId="0" fontId="13" fillId="0" borderId="120" xfId="0" applyFont="1" applyBorder="1" applyAlignment="1" applyProtection="1">
      <alignment horizontal="center" vertical="center"/>
      <protection hidden="1"/>
    </xf>
    <xf numFmtId="0" fontId="19" fillId="4" borderId="34" xfId="0" applyFont="1" applyFill="1" applyBorder="1" applyAlignment="1" applyProtection="1">
      <alignment horizontal="center" vertical="center"/>
      <protection hidden="1"/>
    </xf>
    <xf numFmtId="0" fontId="19" fillId="4" borderId="37" xfId="0" applyFont="1" applyFill="1" applyBorder="1" applyAlignment="1" applyProtection="1">
      <alignment horizontal="center" vertical="center"/>
      <protection hidden="1"/>
    </xf>
    <xf numFmtId="0" fontId="13" fillId="13" borderId="24" xfId="0" applyFont="1" applyFill="1" applyBorder="1" applyAlignment="1" applyProtection="1">
      <alignment horizontal="center" vertical="center"/>
      <protection hidden="1"/>
    </xf>
    <xf numFmtId="0" fontId="13" fillId="13" borderId="28" xfId="0" applyFont="1" applyFill="1" applyBorder="1" applyAlignment="1" applyProtection="1">
      <alignment horizontal="center" vertical="center"/>
      <protection hidden="1"/>
    </xf>
    <xf numFmtId="0" fontId="17" fillId="12" borderId="0" xfId="0" applyFont="1" applyFill="1" applyAlignment="1" applyProtection="1">
      <alignment horizontal="center" vertical="center"/>
      <protection hidden="1"/>
    </xf>
    <xf numFmtId="0" fontId="17" fillId="12" borderId="22" xfId="0" applyFont="1" applyFill="1" applyBorder="1" applyAlignment="1" applyProtection="1">
      <alignment horizontal="center" vertical="center"/>
      <protection hidden="1"/>
    </xf>
    <xf numFmtId="0" fontId="19" fillId="4" borderId="40" xfId="0" applyFont="1" applyFill="1" applyBorder="1" applyAlignment="1" applyProtection="1">
      <alignment horizontal="center" vertical="center"/>
      <protection hidden="1"/>
    </xf>
    <xf numFmtId="0" fontId="19" fillId="4" borderId="41" xfId="0" applyFont="1" applyFill="1" applyBorder="1" applyAlignment="1" applyProtection="1">
      <alignment horizontal="center" vertical="center"/>
      <protection hidden="1"/>
    </xf>
    <xf numFmtId="0" fontId="19" fillId="4" borderId="42" xfId="0" applyFont="1" applyFill="1" applyBorder="1" applyAlignment="1" applyProtection="1">
      <alignment horizontal="center" vertical="center"/>
      <protection hidden="1"/>
    </xf>
    <xf numFmtId="0" fontId="19" fillId="4" borderId="35" xfId="0" applyFont="1" applyFill="1" applyBorder="1" applyAlignment="1" applyProtection="1">
      <alignment horizontal="center" vertical="center"/>
      <protection hidden="1"/>
    </xf>
    <xf numFmtId="0" fontId="19" fillId="4" borderId="38" xfId="0" applyFont="1" applyFill="1" applyBorder="1" applyAlignment="1" applyProtection="1">
      <alignment horizontal="center" vertical="center"/>
      <protection hidden="1"/>
    </xf>
    <xf numFmtId="0" fontId="2" fillId="6" borderId="117" xfId="0" applyFont="1" applyFill="1" applyBorder="1" applyAlignment="1" applyProtection="1">
      <alignment horizontal="center" vertical="center"/>
      <protection hidden="1"/>
    </xf>
    <xf numFmtId="0" fontId="13" fillId="13" borderId="29" xfId="0" applyFont="1" applyFill="1" applyBorder="1" applyAlignment="1" applyProtection="1">
      <alignment horizontal="center" vertical="center"/>
      <protection hidden="1"/>
    </xf>
    <xf numFmtId="0" fontId="13" fillId="13" borderId="30" xfId="0" applyFont="1" applyFill="1" applyBorder="1" applyAlignment="1" applyProtection="1">
      <alignment horizontal="center" vertical="center"/>
      <protection hidden="1"/>
    </xf>
    <xf numFmtId="0" fontId="3" fillId="3" borderId="127" xfId="0" applyFont="1" applyFill="1" applyBorder="1" applyAlignment="1" applyProtection="1">
      <alignment horizontal="center" vertical="center" textRotation="90" wrapText="1"/>
      <protection hidden="1"/>
    </xf>
    <xf numFmtId="0" fontId="2" fillId="6" borderId="143" xfId="0" applyFont="1" applyFill="1" applyBorder="1" applyAlignment="1" applyProtection="1">
      <alignment horizontal="center" vertical="center"/>
      <protection hidden="1"/>
    </xf>
    <xf numFmtId="0" fontId="3" fillId="3" borderId="142" xfId="0" applyFont="1" applyFill="1" applyBorder="1" applyAlignment="1" applyProtection="1">
      <alignment horizontal="center" vertical="center" textRotation="90" wrapText="1"/>
      <protection hidden="1"/>
    </xf>
    <xf numFmtId="0" fontId="13" fillId="14" borderId="121" xfId="0" applyFont="1" applyFill="1" applyBorder="1" applyAlignment="1" applyProtection="1">
      <alignment horizontal="center" vertical="center"/>
      <protection hidden="1"/>
    </xf>
    <xf numFmtId="0" fontId="3" fillId="3" borderId="126" xfId="0" applyFont="1" applyFill="1" applyBorder="1" applyAlignment="1" applyProtection="1">
      <alignment horizontal="center" vertical="center" textRotation="90" wrapText="1"/>
      <protection hidden="1"/>
    </xf>
    <xf numFmtId="0" fontId="3" fillId="3" borderId="119" xfId="0" applyFont="1" applyFill="1" applyBorder="1" applyAlignment="1" applyProtection="1">
      <alignment horizontal="center" vertical="center" textRotation="90" wrapText="1"/>
      <protection hidden="1"/>
    </xf>
    <xf numFmtId="0" fontId="3" fillId="3" borderId="47" xfId="0" applyFont="1" applyFill="1" applyBorder="1" applyAlignment="1" applyProtection="1">
      <alignment horizontal="center" vertical="center" textRotation="90" wrapText="1"/>
      <protection hidden="1"/>
    </xf>
    <xf numFmtId="0" fontId="2" fillId="6" borderId="107" xfId="0" applyFont="1" applyFill="1" applyBorder="1" applyAlignment="1" applyProtection="1">
      <alignment horizontal="center" vertical="center"/>
      <protection hidden="1"/>
    </xf>
    <xf numFmtId="0" fontId="2" fillId="6" borderId="39" xfId="0" applyFont="1" applyFill="1" applyBorder="1" applyAlignment="1" applyProtection="1">
      <alignment horizontal="center" vertical="center"/>
      <protection hidden="1"/>
    </xf>
    <xf numFmtId="0" fontId="13" fillId="0" borderId="20" xfId="0" applyFont="1" applyBorder="1" applyAlignment="1" applyProtection="1">
      <alignment horizontal="center" vertical="center"/>
      <protection hidden="1"/>
    </xf>
    <xf numFmtId="0" fontId="13" fillId="0" borderId="19" xfId="0" applyFont="1" applyBorder="1" applyAlignment="1" applyProtection="1">
      <alignment horizontal="center" vertical="center"/>
      <protection hidden="1"/>
    </xf>
    <xf numFmtId="0" fontId="13" fillId="0" borderId="6" xfId="0" applyFont="1" applyBorder="1" applyAlignment="1" applyProtection="1">
      <alignment horizontal="center" vertical="center"/>
      <protection hidden="1"/>
    </xf>
    <xf numFmtId="0" fontId="20" fillId="19" borderId="15" xfId="0" applyFont="1" applyFill="1" applyBorder="1" applyAlignment="1" applyProtection="1">
      <alignment horizontal="center" vertical="center"/>
      <protection hidden="1"/>
    </xf>
    <xf numFmtId="0" fontId="3" fillId="3" borderId="128" xfId="0" applyFont="1" applyFill="1" applyBorder="1" applyAlignment="1" applyProtection="1">
      <alignment horizontal="center" vertical="center" textRotation="90" wrapText="1"/>
      <protection hidden="1"/>
    </xf>
    <xf numFmtId="0" fontId="2" fillId="6" borderId="118" xfId="0" applyFont="1" applyFill="1" applyBorder="1" applyAlignment="1" applyProtection="1">
      <alignment horizontal="center" vertical="center"/>
      <protection hidden="1"/>
    </xf>
    <xf numFmtId="0" fontId="20" fillId="19" borderId="124" xfId="0" applyFont="1" applyFill="1" applyBorder="1" applyAlignment="1" applyProtection="1">
      <alignment horizontal="center" vertical="center" wrapText="1"/>
      <protection hidden="1"/>
    </xf>
    <xf numFmtId="0" fontId="43" fillId="19" borderId="13" xfId="0" applyFont="1" applyFill="1" applyBorder="1" applyAlignment="1" applyProtection="1">
      <alignment horizontal="center" vertical="center" textRotation="90" wrapText="1"/>
      <protection hidden="1"/>
    </xf>
    <xf numFmtId="0" fontId="43" fillId="19" borderId="47" xfId="0" applyFont="1" applyFill="1" applyBorder="1" applyAlignment="1" applyProtection="1">
      <alignment horizontal="center" vertical="center" textRotation="90" wrapText="1"/>
      <protection hidden="1"/>
    </xf>
    <xf numFmtId="0" fontId="13" fillId="14" borderId="123" xfId="0" applyFont="1" applyFill="1" applyBorder="1" applyAlignment="1" applyProtection="1">
      <alignment horizontal="center" vertical="center"/>
      <protection hidden="1"/>
    </xf>
    <xf numFmtId="0" fontId="20" fillId="19" borderId="130" xfId="0" applyFont="1" applyFill="1" applyBorder="1" applyAlignment="1" applyProtection="1">
      <alignment horizontal="center" vertical="center" wrapText="1"/>
      <protection hidden="1"/>
    </xf>
    <xf numFmtId="0" fontId="20" fillId="19" borderId="120" xfId="0" applyFont="1" applyFill="1" applyBorder="1" applyAlignment="1" applyProtection="1">
      <alignment horizontal="center" vertical="center" wrapText="1"/>
      <protection hidden="1"/>
    </xf>
    <xf numFmtId="0" fontId="43" fillId="19" borderId="15" xfId="0" applyFont="1" applyFill="1" applyBorder="1" applyAlignment="1" applyProtection="1">
      <alignment horizontal="center" vertical="center" wrapText="1"/>
      <protection hidden="1"/>
    </xf>
    <xf numFmtId="0" fontId="43" fillId="19" borderId="129" xfId="0" applyFont="1" applyFill="1" applyBorder="1" applyAlignment="1" applyProtection="1">
      <alignment horizontal="center" vertical="center" textRotation="90"/>
      <protection hidden="1"/>
    </xf>
    <xf numFmtId="0" fontId="43" fillId="19" borderId="119" xfId="0" applyFont="1" applyFill="1" applyBorder="1" applyAlignment="1" applyProtection="1">
      <alignment horizontal="center" vertical="center" textRotation="90"/>
      <protection hidden="1"/>
    </xf>
    <xf numFmtId="0" fontId="63" fillId="19" borderId="130" xfId="0" applyFont="1" applyFill="1" applyBorder="1" applyAlignment="1" applyProtection="1">
      <alignment horizontal="center" vertical="center"/>
      <protection hidden="1"/>
    </xf>
    <xf numFmtId="0" fontId="63" fillId="19" borderId="120" xfId="0" applyFont="1" applyFill="1" applyBorder="1" applyAlignment="1" applyProtection="1">
      <alignment horizontal="center" vertical="center"/>
      <protection hidden="1"/>
    </xf>
    <xf numFmtId="0" fontId="43" fillId="19" borderId="15" xfId="0" applyFont="1" applyFill="1" applyBorder="1" applyAlignment="1" applyProtection="1">
      <alignment horizontal="center" vertical="center"/>
      <protection hidden="1"/>
    </xf>
    <xf numFmtId="0" fontId="63" fillId="19" borderId="129" xfId="0" applyFont="1" applyFill="1" applyBorder="1" applyAlignment="1" applyProtection="1">
      <alignment horizontal="center" vertical="center"/>
      <protection hidden="1"/>
    </xf>
    <xf numFmtId="0" fontId="63" fillId="19" borderId="119" xfId="0" applyFont="1" applyFill="1" applyBorder="1" applyAlignment="1" applyProtection="1">
      <alignment horizontal="center" vertical="center"/>
      <protection hidden="1"/>
    </xf>
    <xf numFmtId="0" fontId="12" fillId="0" borderId="13" xfId="0" applyFont="1" applyBorder="1" applyAlignment="1" applyProtection="1">
      <alignment horizontal="center" vertical="center" textRotation="90"/>
      <protection hidden="1"/>
    </xf>
    <xf numFmtId="0" fontId="12" fillId="0" borderId="47" xfId="0" applyFont="1" applyBorder="1" applyAlignment="1" applyProtection="1">
      <alignment horizontal="center" vertical="center" textRotation="90"/>
      <protection hidden="1"/>
    </xf>
    <xf numFmtId="0" fontId="63" fillId="19" borderId="13" xfId="0" applyFont="1" applyFill="1" applyBorder="1" applyAlignment="1" applyProtection="1">
      <alignment horizontal="center" vertical="center"/>
      <protection hidden="1"/>
    </xf>
    <xf numFmtId="0" fontId="63" fillId="19" borderId="47" xfId="0" applyFont="1" applyFill="1" applyBorder="1" applyAlignment="1" applyProtection="1">
      <alignment horizontal="center" vertical="center"/>
      <protection hidden="1"/>
    </xf>
    <xf numFmtId="0" fontId="19" fillId="4" borderId="33" xfId="0" applyFont="1" applyFill="1" applyBorder="1" applyAlignment="1" applyProtection="1">
      <alignment horizontal="center" vertical="center"/>
      <protection hidden="1"/>
    </xf>
    <xf numFmtId="0" fontId="19" fillId="4" borderId="36" xfId="0" applyFont="1" applyFill="1" applyBorder="1" applyAlignment="1" applyProtection="1">
      <alignment horizontal="center" vertical="center"/>
      <protection hidden="1"/>
    </xf>
    <xf numFmtId="0" fontId="43" fillId="19" borderId="130" xfId="0" applyFont="1" applyFill="1" applyBorder="1" applyAlignment="1" applyProtection="1">
      <alignment horizontal="center" vertical="center" textRotation="90" wrapText="1"/>
      <protection hidden="1"/>
    </xf>
    <xf numFmtId="0" fontId="43" fillId="19" borderId="120" xfId="0" applyFont="1" applyFill="1" applyBorder="1" applyAlignment="1" applyProtection="1">
      <alignment horizontal="center" vertical="center" textRotation="90" wrapText="1"/>
      <protection hidden="1"/>
    </xf>
    <xf numFmtId="0" fontId="20" fillId="19" borderId="13" xfId="0" applyFont="1" applyFill="1" applyBorder="1" applyAlignment="1" applyProtection="1">
      <alignment horizontal="center" vertical="center" wrapText="1"/>
      <protection hidden="1"/>
    </xf>
    <xf numFmtId="0" fontId="20" fillId="19" borderId="47" xfId="0" applyFont="1" applyFill="1" applyBorder="1" applyAlignment="1" applyProtection="1">
      <alignment horizontal="center" vertical="center" wrapText="1"/>
      <protection hidden="1"/>
    </xf>
    <xf numFmtId="0" fontId="20" fillId="19" borderId="129" xfId="0" applyFont="1" applyFill="1" applyBorder="1" applyAlignment="1" applyProtection="1">
      <alignment horizontal="center" vertical="center" wrapText="1"/>
      <protection hidden="1"/>
    </xf>
    <xf numFmtId="0" fontId="20" fillId="19" borderId="119" xfId="0" applyFont="1" applyFill="1" applyBorder="1" applyAlignment="1" applyProtection="1">
      <alignment horizontal="center" vertical="center" wrapText="1"/>
      <protection hidden="1"/>
    </xf>
    <xf numFmtId="0" fontId="17" fillId="8" borderId="115" xfId="0" applyFont="1" applyFill="1" applyBorder="1" applyAlignment="1" applyProtection="1">
      <alignment horizontal="center" vertical="center"/>
      <protection hidden="1"/>
    </xf>
    <xf numFmtId="0" fontId="17" fillId="8" borderId="0" xfId="0" applyFont="1" applyFill="1" applyAlignment="1" applyProtection="1">
      <alignment horizontal="center" vertical="center"/>
      <protection hidden="1"/>
    </xf>
    <xf numFmtId="0" fontId="17" fillId="8" borderId="139" xfId="0" applyFont="1" applyFill="1" applyBorder="1" applyAlignment="1" applyProtection="1">
      <alignment horizontal="center" vertical="center"/>
      <protection hidden="1"/>
    </xf>
    <xf numFmtId="0" fontId="13" fillId="14" borderId="20" xfId="0" applyFont="1" applyFill="1" applyBorder="1" applyAlignment="1" applyProtection="1">
      <alignment horizontal="center" vertical="center"/>
      <protection hidden="1"/>
    </xf>
    <xf numFmtId="0" fontId="13" fillId="14" borderId="139" xfId="0" applyFont="1" applyFill="1" applyBorder="1" applyAlignment="1" applyProtection="1">
      <alignment horizontal="center" vertical="center"/>
      <protection hidden="1"/>
    </xf>
    <xf numFmtId="0" fontId="2" fillId="6" borderId="9" xfId="0" applyFont="1" applyFill="1" applyBorder="1" applyAlignment="1" applyProtection="1">
      <alignment horizontal="center" vertical="center"/>
      <protection hidden="1"/>
    </xf>
  </cellXfs>
  <cellStyles count="7">
    <cellStyle name="Normal 2" xfId="2" xr:uid="{00000000-0005-0000-0000-000002000000}"/>
    <cellStyle name="Normal 2 2" xfId="3" xr:uid="{00000000-0005-0000-0000-000003000000}"/>
    <cellStyle name="Normal 4" xfId="4" xr:uid="{00000000-0005-0000-0000-000004000000}"/>
    <cellStyle name="ارتباط تشعبي" xfId="1" builtinId="8"/>
    <cellStyle name="عادي" xfId="0" builtinId="0"/>
    <cellStyle name="عادي 2" xfId="5" xr:uid="{00000000-0005-0000-0000-000005000000}"/>
    <cellStyle name="عادي 2 2" xfId="6" xr:uid="{00000000-0005-0000-0000-000006000000}"/>
  </cellStyles>
  <dxfs count="3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FF0000"/>
      </font>
      <fill>
        <patternFill patternType="none">
          <bgColor auto="1"/>
        </patternFill>
      </fill>
    </dxf>
    <dxf>
      <font>
        <color rgb="FF002060"/>
      </font>
      <fill>
        <patternFill patternType="none">
          <bgColor auto="1"/>
        </patternFill>
      </fill>
    </dxf>
    <dxf>
      <font>
        <color rgb="FFFF0000"/>
      </font>
      <fill>
        <patternFill patternType="none">
          <bgColor auto="1"/>
        </patternFill>
      </fill>
    </dxf>
    <dxf>
      <font>
        <color rgb="FFFF0000"/>
      </font>
      <fill>
        <patternFill patternType="none">
          <bgColor auto="1"/>
        </patternFill>
      </fill>
    </dxf>
    <dxf>
      <font>
        <color theme="0"/>
      </font>
      <fill>
        <patternFill patternType="none">
          <bgColor auto="1"/>
        </patternFill>
      </fill>
      <border>
        <left/>
        <right/>
        <top/>
        <bottom/>
        <vertical/>
        <horizontal/>
      </border>
    </dxf>
    <dxf>
      <border>
        <left/>
        <right/>
        <bottom/>
        <vertical/>
        <horizontal/>
      </border>
    </dxf>
    <dxf>
      <border>
        <left/>
        <right/>
        <bottom/>
        <vertical/>
        <horizontal/>
      </border>
    </dxf>
    <dxf>
      <border>
        <left/>
        <right/>
        <bottom/>
        <vertical/>
        <horizontal/>
      </border>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bgColor rgb="FF002060"/>
        </patternFill>
      </fill>
      <border>
        <left/>
        <right/>
        <top style="thin">
          <color theme="0"/>
        </top>
        <bottom style="thin">
          <color theme="0"/>
        </bottom>
      </border>
    </dxf>
    <dxf>
      <fill>
        <patternFill patternType="none">
          <bgColor auto="1"/>
        </patternFill>
      </fill>
      <border>
        <left/>
        <right/>
        <top/>
        <bottom/>
        <vertical/>
        <horizontal/>
      </border>
    </dxf>
    <dxf>
      <font>
        <b/>
        <i val="0"/>
        <color theme="0"/>
      </font>
      <fill>
        <patternFill>
          <bgColor rgb="FF002060"/>
        </patternFill>
      </fill>
    </dxf>
  </dxfs>
  <tableStyles count="0" defaultTableStyle="TableStyleMedium2" defaultPivotStyle="PivotStyleLight16"/>
  <colors>
    <mruColors>
      <color rgb="FF3855A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990600</xdr:colOff>
      <xdr:row>0</xdr:row>
      <xdr:rowOff>68580</xdr:rowOff>
    </xdr:from>
    <xdr:to>
      <xdr:col>2</xdr:col>
      <xdr:colOff>38100</xdr:colOff>
      <xdr:row>1</xdr:row>
      <xdr:rowOff>0</xdr:rowOff>
    </xdr:to>
    <xdr:sp macro="" textlink="">
      <xdr:nvSpPr>
        <xdr:cNvPr id="2" name="سهم: لليسار 1">
          <a:extLst>
            <a:ext uri="{FF2B5EF4-FFF2-40B4-BE49-F238E27FC236}">
              <a16:creationId xmlns:a16="http://schemas.microsoft.com/office/drawing/2014/main" id="{8BB206E7-BF58-478C-B8B6-3EC9FD23543F}"/>
            </a:ext>
          </a:extLst>
        </xdr:cNvPr>
        <xdr:cNvSpPr/>
      </xdr:nvSpPr>
      <xdr:spPr>
        <a:xfrm>
          <a:off x="10115717640" y="68580"/>
          <a:ext cx="571500" cy="259080"/>
        </a:xfrm>
        <a:prstGeom prst="leftArrow">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rtl="1"/>
          <a:endParaRPr lang="en-US" sz="1100"/>
        </a:p>
      </xdr:txBody>
    </xdr:sp>
    <xdr:clientData/>
  </xdr:twoCellAnchor>
  <xdr:twoCellAnchor>
    <xdr:from>
      <xdr:col>4</xdr:col>
      <xdr:colOff>45720</xdr:colOff>
      <xdr:row>9</xdr:row>
      <xdr:rowOff>114300</xdr:rowOff>
    </xdr:from>
    <xdr:to>
      <xdr:col>4</xdr:col>
      <xdr:colOff>617220</xdr:colOff>
      <xdr:row>9</xdr:row>
      <xdr:rowOff>373380</xdr:rowOff>
    </xdr:to>
    <xdr:sp macro="" textlink="">
      <xdr:nvSpPr>
        <xdr:cNvPr id="3" name="سهم: لليسار 2">
          <a:extLst>
            <a:ext uri="{FF2B5EF4-FFF2-40B4-BE49-F238E27FC236}">
              <a16:creationId xmlns:a16="http://schemas.microsoft.com/office/drawing/2014/main" id="{024345CC-4FB4-4760-A2A8-6BCCDA774F36}"/>
            </a:ext>
          </a:extLst>
        </xdr:cNvPr>
        <xdr:cNvSpPr/>
      </xdr:nvSpPr>
      <xdr:spPr>
        <a:xfrm rot="10800000">
          <a:off x="10112060040" y="3070860"/>
          <a:ext cx="571500" cy="259080"/>
        </a:xfrm>
        <a:prstGeom prst="leftArrow">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rtl="1"/>
          <a:endParaRPr lang="en-US" sz="1100"/>
        </a:p>
      </xdr:txBody>
    </xdr:sp>
    <xdr:clientData/>
  </xdr:twoCellAnchor>
  <xdr:twoCellAnchor>
    <xdr:from>
      <xdr:col>4</xdr:col>
      <xdr:colOff>129540</xdr:colOff>
      <xdr:row>12</xdr:row>
      <xdr:rowOff>83820</xdr:rowOff>
    </xdr:from>
    <xdr:to>
      <xdr:col>4</xdr:col>
      <xdr:colOff>701040</xdr:colOff>
      <xdr:row>12</xdr:row>
      <xdr:rowOff>342900</xdr:rowOff>
    </xdr:to>
    <xdr:sp macro="" textlink="">
      <xdr:nvSpPr>
        <xdr:cNvPr id="4" name="سهم: لليسار 3">
          <a:extLst>
            <a:ext uri="{FF2B5EF4-FFF2-40B4-BE49-F238E27FC236}">
              <a16:creationId xmlns:a16="http://schemas.microsoft.com/office/drawing/2014/main" id="{18FB5CB4-26FA-4325-B6F5-B5FCC57F37FD}"/>
            </a:ext>
          </a:extLst>
        </xdr:cNvPr>
        <xdr:cNvSpPr/>
      </xdr:nvSpPr>
      <xdr:spPr>
        <a:xfrm rot="10800000">
          <a:off x="10112883000" y="4602480"/>
          <a:ext cx="571500" cy="259080"/>
        </a:xfrm>
        <a:prstGeom prst="leftArrow">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rtl="1"/>
          <a:endParaRPr lang="en-US" sz="1100"/>
        </a:p>
      </xdr:txBody>
    </xdr:sp>
    <xdr:clientData/>
  </xdr:twoCellAnchor>
  <xdr:twoCellAnchor>
    <xdr:from>
      <xdr:col>2</xdr:col>
      <xdr:colOff>45720</xdr:colOff>
      <xdr:row>15</xdr:row>
      <xdr:rowOff>114300</xdr:rowOff>
    </xdr:from>
    <xdr:to>
      <xdr:col>2</xdr:col>
      <xdr:colOff>617220</xdr:colOff>
      <xdr:row>15</xdr:row>
      <xdr:rowOff>373380</xdr:rowOff>
    </xdr:to>
    <xdr:sp macro="" textlink="">
      <xdr:nvSpPr>
        <xdr:cNvPr id="5" name="سهم: لليسار 4">
          <a:extLst>
            <a:ext uri="{FF2B5EF4-FFF2-40B4-BE49-F238E27FC236}">
              <a16:creationId xmlns:a16="http://schemas.microsoft.com/office/drawing/2014/main" id="{38001729-ABA5-4E59-94D8-95669F5903F4}"/>
            </a:ext>
          </a:extLst>
        </xdr:cNvPr>
        <xdr:cNvSpPr/>
      </xdr:nvSpPr>
      <xdr:spPr>
        <a:xfrm rot="10800000">
          <a:off x="10112060040" y="4213860"/>
          <a:ext cx="571500" cy="259080"/>
        </a:xfrm>
        <a:prstGeom prst="leftArrow">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rtl="1"/>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66675</xdr:colOff>
      <xdr:row>43</xdr:row>
      <xdr:rowOff>211454</xdr:rowOff>
    </xdr:from>
    <xdr:to>
      <xdr:col>16</xdr:col>
      <xdr:colOff>38100</xdr:colOff>
      <xdr:row>45</xdr:row>
      <xdr:rowOff>66674</xdr:rowOff>
    </xdr:to>
    <xdr:sp macro="" textlink="">
      <xdr:nvSpPr>
        <xdr:cNvPr id="2" name="مربع نص 1">
          <a:extLst>
            <a:ext uri="{FF2B5EF4-FFF2-40B4-BE49-F238E27FC236}">
              <a16:creationId xmlns:a16="http://schemas.microsoft.com/office/drawing/2014/main" id="{8C37488C-6F18-4ADC-AF49-2D9C2E9CD5FF}"/>
            </a:ext>
          </a:extLst>
        </xdr:cNvPr>
        <xdr:cNvSpPr txBox="1"/>
      </xdr:nvSpPr>
      <xdr:spPr>
        <a:xfrm>
          <a:off x="9972118740" y="10102214"/>
          <a:ext cx="6113145" cy="3581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1" anchor="ctr"/>
        <a:lstStyle/>
        <a:p>
          <a:pPr algn="ctr" rtl="1"/>
          <a:r>
            <a:rPr lang="ar-SY" sz="1600" b="0">
              <a:latin typeface="Sakkal Majalla" pitchFamily="2" charset="-78"/>
              <a:cs typeface="Sakkal Majalla" pitchFamily="2" charset="-78"/>
            </a:rPr>
            <a:t>عنوان </a:t>
          </a:r>
          <a:r>
            <a:rPr lang="ar-SA" sz="1600" b="0">
              <a:latin typeface="Sakkal Majalla" pitchFamily="2" charset="-78"/>
              <a:cs typeface="Sakkal Majalla" pitchFamily="2" charset="-78"/>
            </a:rPr>
            <a:t>مركز</a:t>
          </a:r>
          <a:r>
            <a:rPr lang="ar-SA" sz="1600" b="0" baseline="0">
              <a:latin typeface="Sakkal Majalla" pitchFamily="2" charset="-78"/>
              <a:cs typeface="Sakkal Majalla" pitchFamily="2" charset="-78"/>
            </a:rPr>
            <a:t> التعليم المفتوح : دمشق - المزة - جانب المدينة الجامعية  | ص.ب /</a:t>
          </a:r>
          <a:r>
            <a:rPr lang="en-US" sz="1600" b="0" baseline="0">
              <a:latin typeface="Sakkal Majalla" pitchFamily="2" charset="-78"/>
              <a:cs typeface="Sakkal Majalla" pitchFamily="2" charset="-78"/>
            </a:rPr>
            <a:t>35063</a:t>
          </a:r>
          <a:r>
            <a:rPr lang="ar-SA" sz="1600" b="0" baseline="0">
              <a:latin typeface="Sakkal Majalla" pitchFamily="2" charset="-78"/>
              <a:cs typeface="Sakkal Majalla" pitchFamily="2" charset="-78"/>
            </a:rPr>
            <a:t>/</a:t>
          </a:r>
          <a:endParaRPr lang="ar-SY" sz="1600" b="0">
            <a:latin typeface="Sakkal Majalla" pitchFamily="2" charset="-78"/>
            <a:cs typeface="Sakkal Majalla" pitchFamily="2" charset="-78"/>
          </a:endParaRPr>
        </a:p>
      </xdr:txBody>
    </xdr:sp>
    <xdr:clientData/>
  </xdr:twoCellAnchor>
  <xdr:twoCellAnchor>
    <xdr:from>
      <xdr:col>1</xdr:col>
      <xdr:colOff>19050</xdr:colOff>
      <xdr:row>44</xdr:row>
      <xdr:rowOff>180976</xdr:rowOff>
    </xdr:from>
    <xdr:to>
      <xdr:col>17</xdr:col>
      <xdr:colOff>236220</xdr:colOff>
      <xdr:row>47</xdr:row>
      <xdr:rowOff>1906</xdr:rowOff>
    </xdr:to>
    <xdr:sp macro="" textlink="">
      <xdr:nvSpPr>
        <xdr:cNvPr id="3" name="مربع نص 2">
          <a:extLst>
            <a:ext uri="{FF2B5EF4-FFF2-40B4-BE49-F238E27FC236}">
              <a16:creationId xmlns:a16="http://schemas.microsoft.com/office/drawing/2014/main" id="{471CDA3A-6E09-401E-8568-1A006B43F4E8}"/>
            </a:ext>
          </a:extLst>
        </xdr:cNvPr>
        <xdr:cNvSpPr txBox="1"/>
      </xdr:nvSpPr>
      <xdr:spPr>
        <a:xfrm>
          <a:off x="9971615820" y="9896476"/>
          <a:ext cx="6663690" cy="34671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1" anchor="ctr"/>
        <a:lstStyle/>
        <a:p>
          <a:pPr algn="ctr" rtl="1"/>
          <a:r>
            <a:rPr lang="en-US" sz="1600" b="0" u="none">
              <a:latin typeface="Sakkal Majalla" panose="02000000000000000000" pitchFamily="2" charset="-78"/>
              <a:cs typeface="Sakkal Majalla" panose="02000000000000000000" pitchFamily="2" charset="-78"/>
            </a:rPr>
            <a:t>www.damascusuniversity.edu.sy/ol     |          damascusuniversity.ol</a:t>
          </a:r>
          <a:r>
            <a:rPr lang="en-US" sz="1600" b="0" u="none" baseline="0">
              <a:latin typeface="Sakkal Majalla" panose="02000000000000000000" pitchFamily="2" charset="-78"/>
              <a:cs typeface="Sakkal Majalla" panose="02000000000000000000" pitchFamily="2" charset="-78"/>
            </a:rPr>
            <a:t>     </a:t>
          </a:r>
          <a:r>
            <a:rPr lang="en-US" sz="1600" b="0" u="none">
              <a:latin typeface="Sakkal Majalla" panose="02000000000000000000" pitchFamily="2" charset="-78"/>
              <a:cs typeface="Sakkal Majalla" panose="02000000000000000000" pitchFamily="2" charset="-78"/>
            </a:rPr>
            <a:t>|          </a:t>
          </a:r>
          <a:r>
            <a:rPr lang="en-US" sz="1600" b="0" u="none">
              <a:solidFill>
                <a:schemeClr val="dk1"/>
              </a:solidFill>
              <a:latin typeface="Sakkal Majalla" panose="02000000000000000000" pitchFamily="2" charset="-78"/>
              <a:ea typeface="+mn-ea"/>
              <a:cs typeface="Sakkal Majalla" panose="02000000000000000000" pitchFamily="2" charset="-78"/>
            </a:rPr>
            <a:t>damascusuniversity_ol   </a:t>
          </a:r>
        </a:p>
      </xdr:txBody>
    </xdr:sp>
    <xdr:clientData/>
  </xdr:twoCellAnchor>
  <xdr:twoCellAnchor editAs="oneCell">
    <xdr:from>
      <xdr:col>5</xdr:col>
      <xdr:colOff>297180</xdr:colOff>
      <xdr:row>44</xdr:row>
      <xdr:rowOff>224790</xdr:rowOff>
    </xdr:from>
    <xdr:to>
      <xdr:col>6</xdr:col>
      <xdr:colOff>85725</xdr:colOff>
      <xdr:row>46</xdr:row>
      <xdr:rowOff>65278</xdr:rowOff>
    </xdr:to>
    <xdr:pic>
      <xdr:nvPicPr>
        <xdr:cNvPr id="4" name="صورة 3">
          <a:extLst>
            <a:ext uri="{FF2B5EF4-FFF2-40B4-BE49-F238E27FC236}">
              <a16:creationId xmlns:a16="http://schemas.microsoft.com/office/drawing/2014/main" id="{58204598-18B8-4051-A55A-C27B5DF6EBE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976193535" y="9940290"/>
          <a:ext cx="276225" cy="274828"/>
        </a:xfrm>
        <a:prstGeom prst="rect">
          <a:avLst/>
        </a:prstGeom>
      </xdr:spPr>
    </xdr:pic>
    <xdr:clientData/>
  </xdr:twoCellAnchor>
  <xdr:twoCellAnchor editAs="oneCell">
    <xdr:from>
      <xdr:col>10</xdr:col>
      <xdr:colOff>48120</xdr:colOff>
      <xdr:row>44</xdr:row>
      <xdr:rowOff>220486</xdr:rowOff>
    </xdr:from>
    <xdr:to>
      <xdr:col>10</xdr:col>
      <xdr:colOff>274319</xdr:colOff>
      <xdr:row>46</xdr:row>
      <xdr:rowOff>10299</xdr:rowOff>
    </xdr:to>
    <xdr:pic>
      <xdr:nvPicPr>
        <xdr:cNvPr id="5" name="صورة 4">
          <a:extLst>
            <a:ext uri="{FF2B5EF4-FFF2-40B4-BE49-F238E27FC236}">
              <a16:creationId xmlns:a16="http://schemas.microsoft.com/office/drawing/2014/main" id="{5B68B9F7-3DCF-4ECF-9BF9-74455701391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974328541" y="9935986"/>
          <a:ext cx="226199" cy="224153"/>
        </a:xfrm>
        <a:prstGeom prst="rect">
          <a:avLst/>
        </a:prstGeom>
      </xdr:spPr>
    </xdr:pic>
    <xdr:clientData/>
  </xdr:twoCellAnchor>
</xdr:wsDr>
</file>

<file path=xl/theme/theme1.xml><?xml version="1.0" encoding="utf-8"?>
<a:theme xmlns:a="http://schemas.openxmlformats.org/drawingml/2006/main" name="نسق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file:///C:\Users\Lenovo\user\&#1571;&#1587;&#1578;&#1582;&#1604;&#1575;&#1589;%20&#1575;&#1604;&#1602;&#1608;&#1575;&#1574;&#1605;\&#1575;&#1587;&#1578;&#1605;&#1575;&#1585;&#1607;%20&#1576;&#1585;&#1606;&#1575;&#1605;&#1580;%20&#1575;&#1604;&#1605;&#1581;&#1575;&#1587;&#1576;&#1607;.xlsx"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file:///C:\Users\Lenovo\user\TOSHIBA\AppData\Roaming\Microsoft\My%20Documents\waccache\Local%20Settings\My%20Documents\&#1575;&#1604;&#1578;&#1617;&#1606;&#1586;&#1610;&#1604;&#1575;&#1578;\&#1587;&#1580;&#1604;%20&#1575;&#1604;&#1605;&#1587;&#1580;&#1604;&#1610;&#1606;%20&#1583;&#1585;&#1575;&#1587;&#1575;&#1578;%20&#1583;&#1608;&#1604;&#1610;&#1607;%20&#1608;&#1583;&#1576;&#1604;&#1608;&#1605;&#1575;&#1587;&#1610;&#1607;.xlsm"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23"/>
  <sheetViews>
    <sheetView showGridLines="0" showRowColHeaders="0" rightToLeft="1" tabSelected="1" workbookViewId="0">
      <selection activeCell="K15" sqref="K15:U17"/>
    </sheetView>
  </sheetViews>
  <sheetFormatPr defaultColWidth="9" defaultRowHeight="18" x14ac:dyDescent="0.45"/>
  <cols>
    <col min="1" max="1" width="2.375" style="13" customWidth="1"/>
    <col min="2" max="2" width="4.5" style="13" customWidth="1"/>
    <col min="3" max="6" width="9" style="13"/>
    <col min="7" max="7" width="1.5" style="13" customWidth="1"/>
    <col min="8" max="8" width="12.625" style="13" customWidth="1"/>
    <col min="9" max="9" width="16.875" style="13" customWidth="1"/>
    <col min="10" max="10" width="5" style="13" customWidth="1"/>
    <col min="11" max="11" width="9" style="13"/>
    <col min="12" max="12" width="2.625" style="13" customWidth="1"/>
    <col min="13" max="14" width="9" style="13"/>
    <col min="15" max="15" width="3.5" style="13" customWidth="1"/>
    <col min="16" max="17" width="9" style="13"/>
    <col min="18" max="18" width="4.625" style="13" customWidth="1"/>
    <col min="19" max="19" width="2" style="13" customWidth="1"/>
    <col min="20" max="20" width="8.875" style="13" customWidth="1"/>
    <col min="21" max="21" width="15.5" style="13" customWidth="1"/>
    <col min="22" max="16384" width="9" style="13"/>
  </cols>
  <sheetData>
    <row r="1" spans="1:22" ht="28.5" thickBot="1" x14ac:dyDescent="0.7">
      <c r="B1" s="254" t="s">
        <v>236</v>
      </c>
      <c r="C1" s="254"/>
      <c r="D1" s="254"/>
      <c r="E1" s="254"/>
      <c r="F1" s="254"/>
      <c r="G1" s="254"/>
      <c r="H1" s="254"/>
      <c r="I1" s="254"/>
      <c r="J1" s="254"/>
      <c r="K1" s="254"/>
      <c r="L1" s="254"/>
      <c r="M1" s="254"/>
      <c r="N1" s="254"/>
      <c r="O1" s="254"/>
      <c r="P1" s="254"/>
      <c r="Q1" s="254"/>
      <c r="R1" s="254"/>
      <c r="S1" s="254"/>
      <c r="T1" s="254"/>
      <c r="U1" s="254"/>
    </row>
    <row r="2" spans="1:22" ht="19.5" customHeight="1" thickBot="1" x14ac:dyDescent="0.55000000000000004">
      <c r="B2" s="255" t="s">
        <v>129</v>
      </c>
      <c r="C2" s="255"/>
      <c r="D2" s="255"/>
      <c r="E2" s="255"/>
      <c r="F2" s="255"/>
      <c r="G2" s="255"/>
      <c r="H2" s="255"/>
      <c r="I2" s="255"/>
      <c r="J2" s="14"/>
      <c r="K2" s="256" t="s">
        <v>237</v>
      </c>
      <c r="L2" s="257"/>
      <c r="M2" s="257"/>
      <c r="N2" s="257"/>
      <c r="O2" s="257"/>
      <c r="P2" s="257"/>
      <c r="Q2" s="257"/>
      <c r="R2" s="257"/>
      <c r="S2" s="257"/>
      <c r="T2" s="260" t="s">
        <v>238</v>
      </c>
      <c r="U2" s="261"/>
    </row>
    <row r="3" spans="1:22" ht="22.5" customHeight="1" thickBot="1" x14ac:dyDescent="0.55000000000000004">
      <c r="A3" s="15">
        <v>1</v>
      </c>
      <c r="B3" s="264" t="s">
        <v>480</v>
      </c>
      <c r="C3" s="265"/>
      <c r="D3" s="265"/>
      <c r="E3" s="265"/>
      <c r="F3" s="265"/>
      <c r="G3" s="265"/>
      <c r="H3" s="265"/>
      <c r="I3" s="266"/>
      <c r="K3" s="258"/>
      <c r="L3" s="259"/>
      <c r="M3" s="259"/>
      <c r="N3" s="259"/>
      <c r="O3" s="259"/>
      <c r="P3" s="259"/>
      <c r="Q3" s="259"/>
      <c r="R3" s="259"/>
      <c r="S3" s="259"/>
      <c r="T3" s="262"/>
      <c r="U3" s="263"/>
    </row>
    <row r="4" spans="1:22" ht="22.5" customHeight="1" thickBot="1" x14ac:dyDescent="0.55000000000000004">
      <c r="A4" s="15">
        <v>2</v>
      </c>
      <c r="B4" s="251" t="s">
        <v>239</v>
      </c>
      <c r="C4" s="252"/>
      <c r="D4" s="252"/>
      <c r="E4" s="252"/>
      <c r="F4" s="252"/>
      <c r="G4" s="252"/>
      <c r="H4" s="252"/>
      <c r="I4" s="253"/>
      <c r="K4" s="239" t="s">
        <v>15</v>
      </c>
      <c r="L4" s="240"/>
      <c r="M4" s="240"/>
      <c r="N4" s="240"/>
      <c r="O4" s="240"/>
      <c r="P4" s="240"/>
      <c r="Q4" s="240"/>
      <c r="R4" s="240"/>
      <c r="S4" s="241"/>
      <c r="T4" s="244">
        <v>1</v>
      </c>
      <c r="U4" s="245"/>
    </row>
    <row r="5" spans="1:22" ht="22.5" customHeight="1" thickBot="1" x14ac:dyDescent="0.55000000000000004">
      <c r="A5" s="15"/>
      <c r="B5" s="222" t="s">
        <v>240</v>
      </c>
      <c r="C5" s="223"/>
      <c r="D5" s="223"/>
      <c r="E5" s="223"/>
      <c r="F5" s="223"/>
      <c r="G5" s="223"/>
      <c r="H5" s="223"/>
      <c r="I5" s="16"/>
      <c r="K5" s="242" t="s">
        <v>241</v>
      </c>
      <c r="L5" s="243"/>
      <c r="M5" s="243"/>
      <c r="N5" s="243"/>
      <c r="O5" s="243"/>
      <c r="P5" s="243"/>
      <c r="Q5" s="243"/>
      <c r="R5" s="243"/>
      <c r="S5" s="243"/>
      <c r="T5" s="244">
        <v>1</v>
      </c>
      <c r="U5" s="245"/>
    </row>
    <row r="6" spans="1:22" ht="22.5" customHeight="1" thickBot="1" x14ac:dyDescent="0.55000000000000004">
      <c r="A6" s="15"/>
      <c r="B6" s="246" t="s">
        <v>481</v>
      </c>
      <c r="C6" s="247"/>
      <c r="D6" s="247"/>
      <c r="E6" s="247"/>
      <c r="F6" s="247"/>
      <c r="G6" s="247"/>
      <c r="H6" s="247"/>
      <c r="I6" s="248"/>
      <c r="K6" s="242" t="s">
        <v>483</v>
      </c>
      <c r="L6" s="243"/>
      <c r="M6" s="243"/>
      <c r="N6" s="243"/>
      <c r="O6" s="243"/>
      <c r="P6" s="243"/>
      <c r="Q6" s="243"/>
      <c r="R6" s="243"/>
      <c r="S6" s="243"/>
      <c r="T6" s="249" t="s">
        <v>242</v>
      </c>
      <c r="U6" s="250"/>
    </row>
    <row r="7" spans="1:22" ht="22.5" customHeight="1" thickBot="1" x14ac:dyDescent="0.55000000000000004">
      <c r="A7" s="15">
        <v>3</v>
      </c>
      <c r="B7" s="222" t="s">
        <v>482</v>
      </c>
      <c r="C7" s="223"/>
      <c r="D7" s="223"/>
      <c r="E7" s="223"/>
      <c r="F7" s="223"/>
      <c r="G7" s="223"/>
      <c r="H7" s="224" t="s">
        <v>486</v>
      </c>
      <c r="I7" s="225"/>
      <c r="K7" s="226" t="s">
        <v>485</v>
      </c>
      <c r="L7" s="227"/>
      <c r="M7" s="227"/>
      <c r="N7" s="227"/>
      <c r="O7" s="227"/>
      <c r="P7" s="227"/>
      <c r="Q7" s="227"/>
      <c r="R7" s="227"/>
      <c r="S7" s="228"/>
      <c r="T7" s="229">
        <v>0.5</v>
      </c>
      <c r="U7" s="230"/>
      <c r="V7" s="17"/>
    </row>
    <row r="8" spans="1:22" ht="22.5" customHeight="1" x14ac:dyDescent="0.5">
      <c r="A8" s="15">
        <v>4</v>
      </c>
      <c r="B8" s="231" t="s">
        <v>2145</v>
      </c>
      <c r="C8" s="231"/>
      <c r="D8" s="231"/>
      <c r="E8" s="231"/>
      <c r="F8" s="231"/>
      <c r="G8" s="231"/>
      <c r="H8" s="231"/>
      <c r="I8" s="231"/>
      <c r="J8" s="17"/>
      <c r="K8" s="234" t="s">
        <v>484</v>
      </c>
      <c r="L8" s="235"/>
      <c r="M8" s="235"/>
      <c r="N8" s="235"/>
      <c r="O8" s="235"/>
      <c r="P8" s="235"/>
      <c r="Q8" s="235"/>
      <c r="R8" s="235"/>
      <c r="S8" s="235"/>
      <c r="T8" s="236">
        <v>0.2</v>
      </c>
      <c r="U8" s="237"/>
    </row>
    <row r="9" spans="1:22" ht="22.5" customHeight="1" x14ac:dyDescent="0.5">
      <c r="A9" s="15"/>
      <c r="B9" s="232"/>
      <c r="C9" s="232"/>
      <c r="D9" s="232"/>
      <c r="E9" s="232"/>
      <c r="F9" s="232"/>
      <c r="G9" s="232"/>
      <c r="H9" s="232"/>
      <c r="I9" s="232"/>
      <c r="J9" s="18"/>
      <c r="K9" s="234"/>
      <c r="L9" s="235"/>
      <c r="M9" s="235"/>
      <c r="N9" s="235"/>
      <c r="O9" s="235"/>
      <c r="P9" s="235"/>
      <c r="Q9" s="235"/>
      <c r="R9" s="235"/>
      <c r="S9" s="235"/>
      <c r="T9" s="238"/>
      <c r="U9" s="237"/>
    </row>
    <row r="10" spans="1:22" ht="22.5" customHeight="1" x14ac:dyDescent="0.5">
      <c r="A10" s="15"/>
      <c r="B10" s="232"/>
      <c r="C10" s="232"/>
      <c r="D10" s="232"/>
      <c r="E10" s="232"/>
      <c r="F10" s="232"/>
      <c r="G10" s="232"/>
      <c r="H10" s="232"/>
      <c r="I10" s="232"/>
      <c r="K10" s="239" t="s">
        <v>217</v>
      </c>
      <c r="L10" s="240"/>
      <c r="M10" s="240"/>
      <c r="N10" s="240"/>
      <c r="O10" s="240"/>
      <c r="P10" s="240"/>
      <c r="Q10" s="240"/>
      <c r="R10" s="240"/>
      <c r="S10" s="241"/>
      <c r="T10" s="205">
        <v>0.2</v>
      </c>
      <c r="U10" s="206"/>
    </row>
    <row r="11" spans="1:22" ht="22.5" customHeight="1" x14ac:dyDescent="0.5">
      <c r="A11" s="15"/>
      <c r="B11" s="232"/>
      <c r="C11" s="232"/>
      <c r="D11" s="232"/>
      <c r="E11" s="232"/>
      <c r="F11" s="232"/>
      <c r="G11" s="232"/>
      <c r="H11" s="232"/>
      <c r="I11" s="232"/>
      <c r="K11" s="226" t="s">
        <v>247</v>
      </c>
      <c r="L11" s="227"/>
      <c r="M11" s="227"/>
      <c r="N11" s="227"/>
      <c r="O11" s="227"/>
      <c r="P11" s="227"/>
      <c r="Q11" s="227"/>
      <c r="R11" s="227"/>
      <c r="S11" s="228"/>
      <c r="T11" s="205">
        <v>0.2</v>
      </c>
      <c r="U11" s="206"/>
    </row>
    <row r="12" spans="1:22" ht="22.5" customHeight="1" thickBot="1" x14ac:dyDescent="0.55000000000000004">
      <c r="A12" s="15"/>
      <c r="B12" s="233"/>
      <c r="C12" s="233"/>
      <c r="D12" s="233"/>
      <c r="E12" s="233"/>
      <c r="F12" s="233"/>
      <c r="G12" s="233"/>
      <c r="H12" s="233"/>
      <c r="I12" s="233"/>
      <c r="K12" s="207" t="s">
        <v>243</v>
      </c>
      <c r="L12" s="208"/>
      <c r="M12" s="208"/>
      <c r="N12" s="208"/>
      <c r="O12" s="208"/>
      <c r="P12" s="208"/>
      <c r="Q12" s="208"/>
      <c r="R12" s="208"/>
      <c r="S12" s="209"/>
      <c r="T12" s="210">
        <v>0.5</v>
      </c>
      <c r="U12" s="211"/>
    </row>
    <row r="13" spans="1:22" ht="22.5" customHeight="1" thickBot="1" x14ac:dyDescent="0.55000000000000004">
      <c r="A13" s="15">
        <v>5</v>
      </c>
      <c r="B13" s="212" t="s">
        <v>244</v>
      </c>
      <c r="C13" s="213"/>
      <c r="D13" s="213"/>
      <c r="E13" s="213"/>
      <c r="F13" s="213"/>
      <c r="G13" s="213"/>
      <c r="H13" s="213"/>
      <c r="I13" s="214"/>
      <c r="K13" s="215" t="s">
        <v>245</v>
      </c>
      <c r="L13" s="216"/>
      <c r="M13" s="216"/>
      <c r="N13" s="216"/>
      <c r="O13" s="216"/>
      <c r="P13" s="216"/>
      <c r="Q13" s="216"/>
      <c r="R13" s="216"/>
      <c r="S13" s="216"/>
      <c r="T13" s="216"/>
      <c r="U13" s="216"/>
    </row>
    <row r="14" spans="1:22" ht="22.5" customHeight="1" x14ac:dyDescent="0.5">
      <c r="A14" s="15"/>
      <c r="B14" s="217" t="s">
        <v>246</v>
      </c>
      <c r="C14" s="217"/>
      <c r="D14" s="217"/>
      <c r="E14" s="217"/>
      <c r="F14" s="217"/>
      <c r="G14" s="217"/>
      <c r="H14" s="217"/>
      <c r="I14" s="217"/>
      <c r="K14" s="216"/>
      <c r="L14" s="216"/>
      <c r="M14" s="216"/>
      <c r="N14" s="216"/>
      <c r="O14" s="216"/>
      <c r="P14" s="216"/>
      <c r="Q14" s="216"/>
      <c r="R14" s="216"/>
      <c r="S14" s="216"/>
      <c r="T14" s="216"/>
      <c r="U14" s="216"/>
    </row>
    <row r="15" spans="1:22" ht="3.75" customHeight="1" x14ac:dyDescent="0.5">
      <c r="A15" s="15"/>
      <c r="B15" s="218"/>
      <c r="C15" s="218"/>
      <c r="D15" s="218"/>
      <c r="E15" s="218"/>
      <c r="F15" s="218"/>
      <c r="G15" s="218"/>
      <c r="H15" s="218"/>
      <c r="I15" s="218"/>
      <c r="K15" s="220"/>
      <c r="L15" s="220"/>
      <c r="M15" s="220"/>
      <c r="N15" s="220"/>
      <c r="O15" s="220"/>
      <c r="P15" s="220"/>
      <c r="Q15" s="220"/>
      <c r="R15" s="220"/>
      <c r="S15" s="220"/>
      <c r="T15" s="220"/>
      <c r="U15" s="220"/>
    </row>
    <row r="16" spans="1:22" ht="26.25" customHeight="1" x14ac:dyDescent="0.5">
      <c r="A16" s="15">
        <v>6</v>
      </c>
      <c r="B16" s="218"/>
      <c r="C16" s="218"/>
      <c r="D16" s="218"/>
      <c r="E16" s="218"/>
      <c r="F16" s="218"/>
      <c r="G16" s="218"/>
      <c r="H16" s="218"/>
      <c r="I16" s="218"/>
      <c r="K16" s="220"/>
      <c r="L16" s="220"/>
      <c r="M16" s="220"/>
      <c r="N16" s="220"/>
      <c r="O16" s="220"/>
      <c r="P16" s="220"/>
      <c r="Q16" s="220"/>
      <c r="R16" s="220"/>
      <c r="S16" s="220"/>
      <c r="T16" s="220"/>
      <c r="U16" s="220"/>
    </row>
    <row r="17" spans="2:21" ht="19.5" customHeight="1" x14ac:dyDescent="0.45">
      <c r="B17" s="218"/>
      <c r="C17" s="218"/>
      <c r="D17" s="218"/>
      <c r="E17" s="218"/>
      <c r="F17" s="218"/>
      <c r="G17" s="218"/>
      <c r="H17" s="218"/>
      <c r="I17" s="218"/>
      <c r="K17" s="220"/>
      <c r="L17" s="220"/>
      <c r="M17" s="220"/>
      <c r="N17" s="220"/>
      <c r="O17" s="220"/>
      <c r="P17" s="220"/>
      <c r="Q17" s="220"/>
      <c r="R17" s="220"/>
      <c r="S17" s="220"/>
      <c r="T17" s="220"/>
      <c r="U17" s="220"/>
    </row>
    <row r="18" spans="2:21" ht="19.5" customHeight="1" x14ac:dyDescent="0.5">
      <c r="B18" s="218"/>
      <c r="C18" s="218"/>
      <c r="D18" s="218"/>
      <c r="E18" s="218"/>
      <c r="F18" s="218"/>
      <c r="G18" s="218"/>
      <c r="H18" s="218"/>
      <c r="I18" s="218"/>
      <c r="K18" s="19"/>
      <c r="M18" s="220"/>
      <c r="N18" s="220"/>
      <c r="O18" s="220"/>
      <c r="P18" s="20"/>
      <c r="Q18" s="221"/>
      <c r="R18" s="221"/>
      <c r="S18" s="19"/>
      <c r="T18" s="19"/>
      <c r="U18" s="19"/>
    </row>
    <row r="19" spans="2:21" ht="21.75" customHeight="1" thickBot="1" x14ac:dyDescent="0.5">
      <c r="B19" s="219"/>
      <c r="C19" s="219"/>
      <c r="D19" s="219"/>
      <c r="E19" s="219"/>
      <c r="F19" s="219"/>
      <c r="G19" s="219"/>
      <c r="H19" s="219"/>
      <c r="I19" s="219"/>
    </row>
    <row r="20" spans="2:21" ht="3.75" customHeight="1" thickBot="1" x14ac:dyDescent="0.5"/>
    <row r="21" spans="2:21" ht="35.25" customHeight="1" x14ac:dyDescent="0.45">
      <c r="B21" s="196"/>
      <c r="C21" s="197"/>
      <c r="D21" s="197"/>
      <c r="E21" s="197"/>
      <c r="F21" s="197"/>
      <c r="G21" s="197"/>
      <c r="H21" s="197"/>
      <c r="I21" s="197"/>
      <c r="J21" s="197"/>
      <c r="K21" s="197"/>
      <c r="L21" s="197"/>
      <c r="M21" s="197"/>
      <c r="N21" s="197"/>
      <c r="O21" s="197"/>
      <c r="P21" s="197"/>
      <c r="Q21" s="197"/>
      <c r="R21" s="197"/>
      <c r="S21" s="197"/>
      <c r="T21" s="197"/>
      <c r="U21" s="198"/>
    </row>
    <row r="22" spans="2:21" ht="14.25" customHeight="1" x14ac:dyDescent="0.45">
      <c r="B22" s="199"/>
      <c r="C22" s="200"/>
      <c r="D22" s="200"/>
      <c r="E22" s="200"/>
      <c r="F22" s="200"/>
      <c r="G22" s="200"/>
      <c r="H22" s="200"/>
      <c r="I22" s="200"/>
      <c r="J22" s="200"/>
      <c r="K22" s="200"/>
      <c r="L22" s="200"/>
      <c r="M22" s="200"/>
      <c r="N22" s="200"/>
      <c r="O22" s="200"/>
      <c r="P22" s="200"/>
      <c r="Q22" s="200"/>
      <c r="R22" s="200"/>
      <c r="S22" s="200"/>
      <c r="T22" s="200"/>
      <c r="U22" s="201"/>
    </row>
    <row r="23" spans="2:21" ht="15" customHeight="1" thickBot="1" x14ac:dyDescent="0.5">
      <c r="B23" s="202"/>
      <c r="C23" s="203"/>
      <c r="D23" s="203"/>
      <c r="E23" s="203"/>
      <c r="F23" s="203"/>
      <c r="G23" s="203"/>
      <c r="H23" s="203"/>
      <c r="I23" s="203"/>
      <c r="J23" s="203"/>
      <c r="K23" s="203"/>
      <c r="L23" s="203"/>
      <c r="M23" s="203"/>
      <c r="N23" s="203"/>
      <c r="O23" s="203"/>
      <c r="P23" s="203"/>
      <c r="Q23" s="203"/>
      <c r="R23" s="203"/>
      <c r="S23" s="203"/>
      <c r="T23" s="203"/>
      <c r="U23" s="204"/>
    </row>
  </sheetData>
  <mergeCells count="34">
    <mergeCell ref="B4:I4"/>
    <mergeCell ref="K4:S4"/>
    <mergeCell ref="T4:U4"/>
    <mergeCell ref="B1:U1"/>
    <mergeCell ref="B2:I2"/>
    <mergeCell ref="K2:S3"/>
    <mergeCell ref="T2:U3"/>
    <mergeCell ref="B3:I3"/>
    <mergeCell ref="B5:H5"/>
    <mergeCell ref="K5:S5"/>
    <mergeCell ref="T5:U5"/>
    <mergeCell ref="B6:I6"/>
    <mergeCell ref="K6:S6"/>
    <mergeCell ref="T6:U6"/>
    <mergeCell ref="B7:G7"/>
    <mergeCell ref="H7:I7"/>
    <mergeCell ref="K7:S7"/>
    <mergeCell ref="T7:U7"/>
    <mergeCell ref="B8:I12"/>
    <mergeCell ref="K8:S9"/>
    <mergeCell ref="T8:U9"/>
    <mergeCell ref="K10:S10"/>
    <mergeCell ref="T10:U10"/>
    <mergeCell ref="K11:S11"/>
    <mergeCell ref="B21:U23"/>
    <mergeCell ref="T11:U11"/>
    <mergeCell ref="K12:S12"/>
    <mergeCell ref="T12:U12"/>
    <mergeCell ref="B13:I13"/>
    <mergeCell ref="K13:U14"/>
    <mergeCell ref="B14:I19"/>
    <mergeCell ref="K15:U17"/>
    <mergeCell ref="M18:O18"/>
    <mergeCell ref="Q18:R18"/>
  </mergeCells>
  <hyperlinks>
    <hyperlink ref="B3" r:id="rId1" location="'إدخال البيانات'!D2" display="المخصص" xr:uid="{00000000-0004-0000-0000-000000000000}"/>
    <hyperlink ref="H7" location="الإستمارة!Q1" display="الإستمارة وإطبع منها أربعة نسخ" xr:uid="{00000000-0004-0000-0000-000001000000}"/>
    <hyperlink ref="B3:C3" location="'إدخال البيانات'!D2" display="اضغط هنا" xr:uid="{00000000-0004-0000-0000-000002000000}"/>
    <hyperlink ref="B3:I3" location="'إدخال البيانات'!B2" display="تملئ صفحة إدخال البيانات بالمعلومات المطلوبة وبشكل دقيق وصحيح" xr:uid="{00000000-0004-0000-0000-000003000000}"/>
    <hyperlink ref="B4:I4" location="'اختيار المقررات'!E1" display="الانتقال إلى صفحة اختيار المقررات" xr:uid="{00000000-0004-0000-0000-000004000000}"/>
    <hyperlink ref="H7:I7" location="الإستمارة!Q1" display="الإستمارة وإطبع منها أربعة نسخ" xr:uid="{00000000-0004-0000-0000-000005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ورقة6"/>
  <dimension ref="A1:R24"/>
  <sheetViews>
    <sheetView showGridLines="0" rightToLeft="1" workbookViewId="0">
      <selection activeCell="C1" sqref="C1"/>
    </sheetView>
  </sheetViews>
  <sheetFormatPr defaultColWidth="9" defaultRowHeight="18" x14ac:dyDescent="0.2"/>
  <cols>
    <col min="1" max="1" width="13.875" style="143" bestFit="1" customWidth="1"/>
    <col min="2" max="2" width="22.375" style="143" customWidth="1"/>
    <col min="3" max="3" width="18.875" style="143" customWidth="1"/>
    <col min="4" max="4" width="26" style="143" customWidth="1"/>
    <col min="5" max="5" width="20.5" style="143" customWidth="1"/>
    <col min="6" max="6" width="20" style="143" customWidth="1"/>
    <col min="7" max="7" width="3" style="143" bestFit="1" customWidth="1"/>
    <col min="8" max="8" width="8.875" style="143" hidden="1" customWidth="1"/>
    <col min="9" max="9" width="2.375" style="143" hidden="1" customWidth="1"/>
    <col min="10" max="10" width="7.125" style="143" hidden="1" customWidth="1"/>
    <col min="11" max="11" width="18.875" style="143" hidden="1" customWidth="1"/>
    <col min="12" max="12" width="14.125" style="143" hidden="1" customWidth="1"/>
    <col min="13" max="13" width="11" style="143" hidden="1" customWidth="1"/>
    <col min="14" max="14" width="11" style="143" customWidth="1"/>
    <col min="15" max="15" width="15.5" style="143" customWidth="1"/>
    <col min="16" max="16" width="37.125" style="143" customWidth="1"/>
    <col min="17" max="17" width="20" style="144" customWidth="1"/>
    <col min="18" max="18" width="18.5" style="144" customWidth="1"/>
    <col min="19" max="19" width="16.375" style="143" customWidth="1"/>
    <col min="20" max="16384" width="9" style="143"/>
  </cols>
  <sheetData>
    <row r="1" spans="1:14" ht="25.9" customHeight="1" x14ac:dyDescent="0.2">
      <c r="A1" s="267" t="s">
        <v>589</v>
      </c>
      <c r="B1" s="267"/>
      <c r="C1" s="191"/>
      <c r="D1" s="142" t="str">
        <f>IFERROR(VLOOKUP(C1,ورقة2!$A$2:$U$6905,2,0),"")</f>
        <v/>
      </c>
      <c r="F1" s="143" t="e">
        <f>IF(VLOOKUP(C1,ورقة2!A1:X8098,24,0)="","",VLOOKUP(C1,ورقة2!A1:X8098,24,0))</f>
        <v>#N/A</v>
      </c>
    </row>
    <row r="2" spans="1:14" ht="44.45" customHeight="1" x14ac:dyDescent="0.2">
      <c r="A2" s="268" t="e">
        <f>IF(F1="","",IF(F1="ضعف الرسوم","ستسدد ضعف الرسوم بناءً على قرار مجلس التعليم العالي رقم268 تاريخ"&amp;2021&amp;"/"&amp;8&amp;"/"&amp;11,"لقد"&amp;" "&amp;F1&amp;" "&amp;"وعليك أن تسجل خلال موعد أقصاه نهاية فترة التسجيل في الفصل الثاني للعام الدراسي الحالي حيث تم منحك عام إضافي واحد لاتمام دراستك بموجب قرار مجلس التعليم العالي رقم 150 تاريخ "&amp;2022&amp;"/"&amp;3&amp;"/"&amp;27&amp;" "&amp;"وعليه يتم تسديد رسم أي مقرر 35000 ليرة سورية "))</f>
        <v>#N/A</v>
      </c>
      <c r="B2" s="268"/>
      <c r="C2" s="268"/>
      <c r="D2" s="268"/>
      <c r="E2" s="268"/>
      <c r="F2" s="268"/>
    </row>
    <row r="3" spans="1:14" ht="27.75" x14ac:dyDescent="0.2">
      <c r="A3" s="269" t="s">
        <v>2136</v>
      </c>
      <c r="B3" s="269"/>
      <c r="C3" s="269"/>
      <c r="D3" s="269"/>
      <c r="E3" s="269"/>
      <c r="F3" s="269"/>
    </row>
    <row r="4" spans="1:14" ht="23.25" customHeight="1" x14ac:dyDescent="0.2">
      <c r="A4" s="145" t="s">
        <v>489</v>
      </c>
      <c r="B4" s="146" t="s">
        <v>490</v>
      </c>
      <c r="C4" s="146" t="s">
        <v>491</v>
      </c>
      <c r="D4" s="146" t="s">
        <v>492</v>
      </c>
      <c r="E4" s="146" t="s">
        <v>493</v>
      </c>
      <c r="F4" s="146" t="s">
        <v>494</v>
      </c>
      <c r="H4" s="143" t="s">
        <v>235</v>
      </c>
      <c r="I4" s="147"/>
      <c r="J4" s="143" t="s">
        <v>547</v>
      </c>
      <c r="L4" s="143" t="s">
        <v>561</v>
      </c>
    </row>
    <row r="5" spans="1:14" s="151" customFormat="1" ht="33.75" customHeight="1" x14ac:dyDescent="0.2">
      <c r="A5" s="148"/>
      <c r="B5" s="148"/>
      <c r="C5" s="149" t="str">
        <f>A5&amp;" "&amp;B5</f>
        <v xml:space="preserve"> </v>
      </c>
      <c r="D5" s="148"/>
      <c r="E5" s="148"/>
      <c r="F5" s="150"/>
      <c r="H5" s="151" t="s">
        <v>234</v>
      </c>
      <c r="I5" s="152" t="s">
        <v>548</v>
      </c>
      <c r="J5" s="143" t="s">
        <v>220</v>
      </c>
      <c r="L5" s="143" t="s">
        <v>562</v>
      </c>
    </row>
    <row r="6" spans="1:14" ht="23.25" customHeight="1" x14ac:dyDescent="0.2">
      <c r="A6" s="146" t="s">
        <v>49</v>
      </c>
      <c r="B6" s="145" t="s">
        <v>586</v>
      </c>
      <c r="C6" s="146" t="s">
        <v>216</v>
      </c>
      <c r="D6" s="153" t="s">
        <v>54</v>
      </c>
      <c r="E6" s="153" t="s">
        <v>55</v>
      </c>
      <c r="F6" s="145" t="s">
        <v>53</v>
      </c>
      <c r="H6" s="143" t="s">
        <v>961</v>
      </c>
      <c r="I6" s="152" t="s">
        <v>549</v>
      </c>
      <c r="J6" s="143" t="s">
        <v>227</v>
      </c>
      <c r="L6" s="143" t="s">
        <v>574</v>
      </c>
    </row>
    <row r="7" spans="1:14" ht="33.75" customHeight="1" x14ac:dyDescent="0.2">
      <c r="A7" s="154"/>
      <c r="B7" s="148"/>
      <c r="C7" s="148"/>
      <c r="D7" s="154"/>
      <c r="E7" s="154"/>
      <c r="F7" s="148"/>
      <c r="H7" s="143" t="s">
        <v>960</v>
      </c>
      <c r="I7" s="152" t="s">
        <v>550</v>
      </c>
      <c r="J7" s="143" t="s">
        <v>225</v>
      </c>
      <c r="L7" s="143" t="s">
        <v>567</v>
      </c>
    </row>
    <row r="8" spans="1:14" ht="23.25" customHeight="1" x14ac:dyDescent="0.2">
      <c r="A8" s="146" t="s">
        <v>50</v>
      </c>
      <c r="B8" s="146" t="s">
        <v>51</v>
      </c>
      <c r="C8" s="146" t="s">
        <v>52</v>
      </c>
      <c r="D8" s="145" t="s">
        <v>132</v>
      </c>
      <c r="H8" s="143" t="s">
        <v>964</v>
      </c>
      <c r="I8" s="152" t="s">
        <v>551</v>
      </c>
      <c r="J8" s="143" t="s">
        <v>226</v>
      </c>
      <c r="L8" s="143" t="s">
        <v>565</v>
      </c>
    </row>
    <row r="9" spans="1:14" ht="33.75" customHeight="1" x14ac:dyDescent="0.2">
      <c r="A9" s="155" t="e">
        <f>IF(A10&lt;&gt;"",A10,VLOOKUP($C$1,ورقة2!$A$2:$L$6619,10,0))</f>
        <v>#N/A</v>
      </c>
      <c r="B9" s="155" t="e">
        <f>IF(B10&lt;&gt;"",B10,VLOOKUP($C$1,ورقة2!$A$2:$L$6619,11,0))</f>
        <v>#N/A</v>
      </c>
      <c r="C9" s="155" t="e">
        <f>IF(C10&lt;&gt;"",C10,VLOOKUP($C$1,ورقة2!$A$2:$L$6619,12,0))</f>
        <v>#N/A</v>
      </c>
      <c r="D9" s="155" t="e">
        <f>IF(D10&lt;&gt;"",D10,VLOOKUP($C$1,ورقة2!$A$2:$L$6619,10,0))</f>
        <v>#N/A</v>
      </c>
      <c r="H9" s="143" t="s">
        <v>967</v>
      </c>
      <c r="I9" s="152" t="s">
        <v>552</v>
      </c>
      <c r="J9" s="143" t="s">
        <v>223</v>
      </c>
      <c r="L9" s="143" t="s">
        <v>569</v>
      </c>
    </row>
    <row r="10" spans="1:14" ht="33.75" customHeight="1" x14ac:dyDescent="0.2">
      <c r="A10" s="156"/>
      <c r="B10" s="156"/>
      <c r="C10" s="156"/>
      <c r="D10" s="156"/>
      <c r="E10" s="157"/>
      <c r="F10" s="158" t="s">
        <v>2129</v>
      </c>
      <c r="G10" s="158"/>
      <c r="H10" s="158" t="s">
        <v>2142</v>
      </c>
      <c r="I10" s="152" t="s">
        <v>553</v>
      </c>
      <c r="J10" s="143" t="s">
        <v>228</v>
      </c>
      <c r="K10" s="158"/>
      <c r="L10" s="143" t="s">
        <v>577</v>
      </c>
      <c r="M10" s="158"/>
      <c r="N10" s="158"/>
    </row>
    <row r="11" spans="1:14" ht="23.25" customHeight="1" x14ac:dyDescent="0.2">
      <c r="A11" s="146" t="s">
        <v>48</v>
      </c>
      <c r="B11" s="146" t="s">
        <v>6</v>
      </c>
      <c r="C11" s="146" t="s">
        <v>10</v>
      </c>
      <c r="D11" s="159" t="s">
        <v>11</v>
      </c>
      <c r="H11" s="143" t="s">
        <v>2143</v>
      </c>
      <c r="I11" s="152" t="s">
        <v>554</v>
      </c>
      <c r="J11" s="143" t="s">
        <v>233</v>
      </c>
      <c r="L11" s="143" t="s">
        <v>581</v>
      </c>
    </row>
    <row r="12" spans="1:14" ht="33.75" customHeight="1" x14ac:dyDescent="0.2">
      <c r="A12" s="160" t="e">
        <f>IF(A13&lt;&gt;"",A13,VLOOKUP($C$1,ورقة2!$A$2:$L$6619,6,0))</f>
        <v>#N/A</v>
      </c>
      <c r="B12" s="160" t="e">
        <f>IF(B13&lt;&gt;"",B13,VLOOKUP($C$1,ورقة2!$A$2:$L$6619,7,0))</f>
        <v>#N/A</v>
      </c>
      <c r="C12" s="160" t="e">
        <f>IF(C13&lt;&gt;"",C13,VLOOKUP($C$1,ورقة2!$A$2:$L$6619,8,0))</f>
        <v>#N/A</v>
      </c>
      <c r="D12" s="160" t="e">
        <f>IF(D13&lt;&gt;"",D13,VLOOKUP($C$1,ورقة2!$A$2:$L$6619,5,0))</f>
        <v>#N/A</v>
      </c>
      <c r="H12" s="143" t="s">
        <v>2144</v>
      </c>
      <c r="I12" s="152" t="s">
        <v>555</v>
      </c>
      <c r="J12" s="143" t="s">
        <v>232</v>
      </c>
      <c r="L12" s="143" t="s">
        <v>575</v>
      </c>
    </row>
    <row r="13" spans="1:14" ht="33.75" customHeight="1" x14ac:dyDescent="0.2">
      <c r="A13" s="161"/>
      <c r="B13" s="148"/>
      <c r="C13" s="148"/>
      <c r="D13" s="148"/>
      <c r="F13" s="157" t="s">
        <v>2129</v>
      </c>
      <c r="G13" s="158"/>
      <c r="H13" s="158" t="s">
        <v>965</v>
      </c>
      <c r="I13" s="152" t="s">
        <v>556</v>
      </c>
      <c r="J13" s="143" t="s">
        <v>221</v>
      </c>
      <c r="K13" s="158"/>
      <c r="L13" s="143" t="s">
        <v>572</v>
      </c>
      <c r="M13" s="158"/>
      <c r="N13" s="158"/>
    </row>
    <row r="14" spans="1:14" ht="23.25" customHeight="1" x14ac:dyDescent="0.2">
      <c r="A14" s="162" t="s">
        <v>46</v>
      </c>
      <c r="B14" s="145" t="s">
        <v>47</v>
      </c>
      <c r="I14" s="152" t="s">
        <v>557</v>
      </c>
      <c r="J14" s="143" t="s">
        <v>224</v>
      </c>
      <c r="L14" s="143" t="s">
        <v>576</v>
      </c>
    </row>
    <row r="15" spans="1:14" ht="33.75" customHeight="1" x14ac:dyDescent="0.2">
      <c r="A15" s="160" t="e">
        <f>IF(A16&lt;&gt;"",A16,VLOOKUP($C$1,ورقة2!$A$2:$L$6619,3,0))</f>
        <v>#N/A</v>
      </c>
      <c r="B15" s="160" t="e">
        <f>IF(B16&lt;&gt;"",B16,VLOOKUP($C$1,ورقة2!$A$2:$L$6619,4,0))</f>
        <v>#N/A</v>
      </c>
      <c r="I15" s="152" t="s">
        <v>558</v>
      </c>
      <c r="J15" s="143" t="s">
        <v>222</v>
      </c>
      <c r="L15" s="143" t="s">
        <v>582</v>
      </c>
    </row>
    <row r="16" spans="1:14" ht="29.45" customHeight="1" x14ac:dyDescent="0.2">
      <c r="A16" s="163"/>
      <c r="B16" s="148"/>
      <c r="C16" s="157"/>
      <c r="D16" s="157" t="s">
        <v>2129</v>
      </c>
      <c r="E16" s="158"/>
      <c r="F16" s="158"/>
      <c r="G16" s="158"/>
      <c r="H16" s="158"/>
      <c r="I16" s="152" t="s">
        <v>559</v>
      </c>
      <c r="J16" s="143" t="s">
        <v>230</v>
      </c>
      <c r="K16" s="158"/>
      <c r="L16" s="143" t="s">
        <v>571</v>
      </c>
    </row>
    <row r="17" spans="7:12" x14ac:dyDescent="0.2">
      <c r="I17" s="152" t="s">
        <v>560</v>
      </c>
      <c r="J17" s="143" t="s">
        <v>231</v>
      </c>
      <c r="L17" s="143" t="s">
        <v>573</v>
      </c>
    </row>
    <row r="18" spans="7:12" x14ac:dyDescent="0.2">
      <c r="I18" s="152" t="s">
        <v>2146</v>
      </c>
      <c r="J18" s="143" t="s">
        <v>229</v>
      </c>
      <c r="L18" s="143" t="s">
        <v>579</v>
      </c>
    </row>
    <row r="23" spans="7:12" x14ac:dyDescent="0.2">
      <c r="G23" s="164" t="s">
        <v>133</v>
      </c>
    </row>
    <row r="24" spans="7:12" x14ac:dyDescent="0.2">
      <c r="G24" s="164" t="s">
        <v>134</v>
      </c>
    </row>
  </sheetData>
  <sheetProtection algorithmName="SHA-512" hashValue="WZOZZT6llLx4lGeyLUdiUc8UKGDzFvFDvHiH+kkROCr6rVlbXCLCgt/fCWgaEOVahclz3k4F7Ka2owEILZ60qg==" saltValue="50DcwWQWUto1rfpG4O7hoA==" spinCount="100000" sheet="1" objects="1" scenarios="1"/>
  <autoFilter ref="L4:L21" xr:uid="{00000000-0001-0000-0100-000000000000}">
    <sortState xmlns:xlrd2="http://schemas.microsoft.com/office/spreadsheetml/2017/richdata2" ref="L5:L21">
      <sortCondition ref="L4:L21"/>
    </sortState>
  </autoFilter>
  <mergeCells count="3">
    <mergeCell ref="A1:B1"/>
    <mergeCell ref="A2:F2"/>
    <mergeCell ref="A3:F3"/>
  </mergeCells>
  <phoneticPr fontId="39" type="noConversion"/>
  <dataValidations count="14">
    <dataValidation type="custom" allowBlank="1" showInputMessage="1" showErrorMessage="1" errorTitle="خطأ" error="الرقم الوطني خطأ في حال لم تكن تحمل الجنسية السورية أو الفلسطينية السورية عليك إدخال رقم جواز السفر أو رقمك القومي في الحقل المخصص" promptTitle="الرقم الوطني" prompt="يجب أن تدخل الرقم الوطني من اليسار إلى اليمين_x000a_في حال لم تكن تحمل الجنسية السورية عليك إدخال رقم جواز سفرك أو رقمك القومي" sqref="A7" xr:uid="{00000000-0002-0000-0100-000000000000}">
      <formula1>AND(OR(LEFT(A7,1)="0",LEFT(A7,1)="1",LEFT(A7,1)="9"),LEFT(A7,2)&lt;&gt;"00",LEN(A7)=11)</formula1>
    </dataValidation>
    <dataValidation type="list" allowBlank="1" showInputMessage="1" showErrorMessage="1" sqref="D13" xr:uid="{00000000-0002-0000-0100-000001000000}">
      <formula1>$G$23:$G$24</formula1>
    </dataValidation>
    <dataValidation type="list" allowBlank="1" showInputMessage="1" showErrorMessage="1" sqref="A10" xr:uid="{00000000-0002-0000-0100-000002000000}">
      <formula1>$H$4:$H$13</formula1>
    </dataValidation>
    <dataValidation type="custom" allowBlank="1" showInputMessage="1" showErrorMessage="1" errorTitle="خطأ" error="رقم الموبايل غير صحيح" sqref="E7" xr:uid="{35386650-5D63-4C96-A66D-81F3629BF563}">
      <formula1>AND(LEFT(E7,2)="09",LEN(E7)=10)</formula1>
    </dataValidation>
    <dataValidation type="custom" allowBlank="1" showInputMessage="1" showErrorMessage="1" errorTitle="خطأ" error="رقم الهاتف غير صحيح" sqref="D7" xr:uid="{FA5A8F67-AED1-4069-977B-6ACE50D12941}">
      <formula1>AND(LEFT(D7,1)="0",AND(LEN(D7)&gt;8,LEN(D7)&lt;12))</formula1>
    </dataValidation>
    <dataValidation type="date" allowBlank="1" showInputMessage="1" showErrorMessage="1" promptTitle="يجب أن يكون التاريخ " prompt="يوم / شهر / سنة" sqref="A13" xr:uid="{727F7E2C-6EFE-45F9-BE9D-149CF438E3DD}">
      <formula1>18264</formula1>
      <formula2>37986</formula2>
    </dataValidation>
    <dataValidation allowBlank="1" showInputMessage="1" showErrorMessage="1" promptTitle="الاسم باللغة الإنكليزية" prompt="يجب أن يكون صحيح لأن سيتم إعتماده في جميع الوثائق الجامعية" sqref="A5" xr:uid="{9DC3F97F-98E0-4D5E-85C1-6DE0BEFB94A4}"/>
    <dataValidation allowBlank="1" showInputMessage="1" showErrorMessage="1" promptTitle="النسبة باللغة الانكليزية" prompt="يجب أن تكون صحيح لأن سيتم إعتمادها في جميع الوثائق الجامعية" sqref="B5" xr:uid="{04DD470D-2735-45FF-8D1F-F694494ADEC4}"/>
    <dataValidation allowBlank="1" showInputMessage="1" showErrorMessage="1" promptTitle="اسم الأب باللغة الانكليزية" prompt="يجب أن يكون صحيح لأن سيتم إعتماده في جميع الوثائق الجامعية" sqref="D5" xr:uid="{4045D15C-E2E8-4710-8FD4-060879C02527}"/>
    <dataValidation allowBlank="1" showInputMessage="1" showErrorMessage="1" promptTitle="اسم الأم باللغة الانكليزية" prompt="يجب أن يكون صحيح لأن سيتم إعتماده في جميع الوثائق الجامعية" sqref="E5" xr:uid="{623E8E84-426A-4B6B-A8F1-9BB06F6F2608}"/>
    <dataValidation allowBlank="1" showInputMessage="1" showErrorMessage="1" promptTitle="مكان الميلاد باللغة الانكليزية" prompt="يجب أن يكون صحيح لأن سيتم إعتماده في جميع الوثائق الجامعية" sqref="F5" xr:uid="{BE0F255A-7B2E-4B5A-8912-900BFDCC1293}"/>
    <dataValidation type="whole" allowBlank="1" showInputMessage="1" showErrorMessage="1" sqref="B10" xr:uid="{A733A882-49AF-4794-9785-CBBD79ADFED5}">
      <formula1>1950</formula1>
      <formula2>2021</formula2>
    </dataValidation>
    <dataValidation type="list" allowBlank="1" showInputMessage="1" showErrorMessage="1" sqref="C10" xr:uid="{00000000-0002-0000-0100-000003000000}">
      <formula1>$J$4:$J$20</formula1>
    </dataValidation>
    <dataValidation type="list" allowBlank="1" showInputMessage="1" showErrorMessage="1" sqref="C13" xr:uid="{2E94E5A1-3FDC-48C6-8B2D-F7C1A2DC8693}">
      <formula1>$L$4:$L$18</formula1>
    </dataValidation>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ورقة4"/>
  <dimension ref="A1:CA74"/>
  <sheetViews>
    <sheetView showGridLines="0" rightToLeft="1" workbookViewId="0">
      <selection activeCell="D5" sqref="D5:L5"/>
    </sheetView>
  </sheetViews>
  <sheetFormatPr defaultColWidth="9" defaultRowHeight="14.25" x14ac:dyDescent="0.2"/>
  <cols>
    <col min="1" max="1" width="2.125" style="62" bestFit="1" customWidth="1"/>
    <col min="2" max="2" width="18.5" style="62" bestFit="1" customWidth="1"/>
    <col min="3" max="8" width="4.5" style="62" customWidth="1"/>
    <col min="9" max="10" width="5.5" style="63" bestFit="1" customWidth="1"/>
    <col min="11" max="16" width="4.5" style="63" customWidth="1"/>
    <col min="17" max="17" width="6.5" style="63" bestFit="1" customWidth="1"/>
    <col min="18" max="33" width="4.5" style="63" customWidth="1"/>
    <col min="34" max="36" width="4" style="63" customWidth="1"/>
    <col min="37" max="39" width="4" style="63" hidden="1" customWidth="1"/>
    <col min="40" max="40" width="2.375" style="63" bestFit="1" customWidth="1"/>
    <col min="41" max="41" width="49.375" style="64" bestFit="1" customWidth="1"/>
    <col min="42" max="54" width="4" style="64" hidden="1" customWidth="1"/>
    <col min="55" max="56" width="3.5" style="64" hidden="1" customWidth="1"/>
    <col min="57" max="57" width="34.375" style="64" bestFit="1" customWidth="1"/>
    <col min="58" max="58" width="20.5" style="64" customWidth="1"/>
    <col min="59" max="59" width="9.5" style="64" customWidth="1"/>
    <col min="60" max="62" width="9" style="64" customWidth="1"/>
    <col min="63" max="63" width="5.875" style="64" customWidth="1"/>
    <col min="64" max="64" width="3.5" style="64" customWidth="1"/>
    <col min="65" max="65" width="4.5" style="64" bestFit="1" customWidth="1"/>
    <col min="66" max="66" width="26" style="64" bestFit="1" customWidth="1"/>
    <col min="67" max="67" width="5.125" style="64" bestFit="1" customWidth="1"/>
    <col min="68" max="69" width="4.625" style="64" bestFit="1" customWidth="1"/>
    <col min="70" max="71" width="5.875" style="64" bestFit="1" customWidth="1"/>
    <col min="72" max="72" width="7.625" style="64" bestFit="1" customWidth="1"/>
    <col min="73" max="73" width="9" style="64" customWidth="1"/>
    <col min="74" max="74" width="35.5" style="64" customWidth="1"/>
    <col min="75" max="76" width="9" style="64" customWidth="1"/>
    <col min="77" max="77" width="23" style="64" customWidth="1"/>
    <col min="78" max="78" width="9" style="63" customWidth="1"/>
    <col min="79" max="79" width="23" style="63" customWidth="1"/>
    <col min="80" max="80" width="9" style="63" customWidth="1"/>
    <col min="81" max="16384" width="9" style="63"/>
  </cols>
  <sheetData>
    <row r="1" spans="1:79" s="57" customFormat="1" ht="16.5" thickBot="1" x14ac:dyDescent="0.25">
      <c r="A1" s="279" t="s">
        <v>2</v>
      </c>
      <c r="B1" s="279"/>
      <c r="C1" s="279"/>
      <c r="D1" s="289">
        <f>'إدخال البيانات'!C1</f>
        <v>0</v>
      </c>
      <c r="E1" s="290"/>
      <c r="F1" s="290"/>
      <c r="G1" s="279" t="s">
        <v>3</v>
      </c>
      <c r="H1" s="279"/>
      <c r="I1" s="279"/>
      <c r="J1" s="273" t="str">
        <f>IFERROR(VLOOKUP($D$1,ورقة2!$A$2:$U$6905,2,0),"")</f>
        <v/>
      </c>
      <c r="K1" s="273"/>
      <c r="L1" s="273"/>
      <c r="M1" s="279" t="s">
        <v>4</v>
      </c>
      <c r="N1" s="279"/>
      <c r="O1" s="279"/>
      <c r="P1" s="273" t="str">
        <f>IFERROR(IF(VLOOKUP($D$1,ورقة2!$A$2:$U$6905,3,0)=0,'إدخال البيانات'!A15,VLOOKUP($D$1,ورقة2!$A$2:$U$6905,3,0)),"")</f>
        <v/>
      </c>
      <c r="Q1" s="273"/>
      <c r="R1" s="273"/>
      <c r="S1" s="279" t="s">
        <v>5</v>
      </c>
      <c r="T1" s="279"/>
      <c r="U1" s="279"/>
      <c r="V1" s="273" t="str">
        <f>IFERROR(IF(VLOOKUP($D$1,ورقة2!A2:U6905,4,0)=0,'إدخال البيانات'!B15,VLOOKUP($D$1,ورقة2!A2:U6905,4,0)),"")</f>
        <v/>
      </c>
      <c r="W1" s="273"/>
      <c r="X1" s="273"/>
      <c r="Y1" s="279" t="s">
        <v>48</v>
      </c>
      <c r="Z1" s="279"/>
      <c r="AA1" s="279"/>
      <c r="AB1" s="280" t="str">
        <f>IFERROR(IF('إدخال البيانات'!A12&lt;&gt;"",'إدخال البيانات'!A12,VLOOKUP($D$1,ورقة2!A2:U6905,6,0)),"")</f>
        <v/>
      </c>
      <c r="AC1" s="280"/>
      <c r="AD1" s="280"/>
      <c r="AE1" s="279" t="s">
        <v>6</v>
      </c>
      <c r="AF1" s="279"/>
      <c r="AG1" s="279"/>
      <c r="AH1" s="273" t="str">
        <f>IFERROR(IF('إدخال البيانات'!B12&lt;&gt;"",'إدخال البيانات'!B12,VLOOKUP($D$1,ورقة2!A2:U6905,7,0)),"")</f>
        <v/>
      </c>
      <c r="AI1" s="273"/>
      <c r="AJ1" s="273"/>
      <c r="AK1" s="270"/>
      <c r="AL1" s="270"/>
      <c r="AN1" s="57">
        <f>الإستمارة!AJ1</f>
        <v>17</v>
      </c>
      <c r="AO1" s="58" t="s">
        <v>140</v>
      </c>
      <c r="AP1" s="58"/>
      <c r="AQ1" s="58"/>
      <c r="AR1" s="58"/>
      <c r="AS1" s="58"/>
      <c r="AT1" s="58"/>
      <c r="AU1" s="58"/>
      <c r="AV1" s="58"/>
      <c r="AW1" s="58"/>
      <c r="AX1" s="58"/>
      <c r="AY1" s="58"/>
      <c r="AZ1" s="58"/>
      <c r="BA1" s="58"/>
      <c r="BB1" s="58"/>
      <c r="BC1" s="58"/>
      <c r="BD1" s="58"/>
      <c r="BE1" s="58" t="s">
        <v>140</v>
      </c>
      <c r="BF1" s="58"/>
      <c r="BG1" s="58"/>
      <c r="BH1" s="58"/>
      <c r="BI1" s="58"/>
      <c r="BJ1" s="58"/>
      <c r="BK1" s="58"/>
      <c r="BL1" s="59"/>
      <c r="BM1" s="59"/>
      <c r="BN1" s="59"/>
      <c r="BO1" s="59"/>
      <c r="BP1" s="59"/>
      <c r="BQ1" s="59"/>
      <c r="BR1" s="59"/>
      <c r="BS1" s="59" t="s">
        <v>218</v>
      </c>
      <c r="BT1" s="58" t="s">
        <v>479</v>
      </c>
      <c r="BU1" s="58"/>
      <c r="BV1" s="58"/>
      <c r="BW1" s="58"/>
      <c r="BX1" s="58"/>
      <c r="BY1" s="58"/>
    </row>
    <row r="2" spans="1:79" s="60" customFormat="1" ht="16.5" thickTop="1" x14ac:dyDescent="0.2">
      <c r="A2" s="279" t="s">
        <v>9</v>
      </c>
      <c r="B2" s="279"/>
      <c r="C2" s="279"/>
      <c r="D2" s="273" t="e">
        <f>VLOOKUP($D$1,ورقة2!A2:U6905,9,0)</f>
        <v>#N/A</v>
      </c>
      <c r="E2" s="273"/>
      <c r="F2" s="273"/>
      <c r="G2" s="285">
        <f>'إدخال البيانات'!F5</f>
        <v>0</v>
      </c>
      <c r="H2" s="286"/>
      <c r="I2" s="286"/>
      <c r="J2" s="286"/>
      <c r="K2" s="286"/>
      <c r="L2" s="287"/>
      <c r="M2" s="279" t="s">
        <v>215</v>
      </c>
      <c r="N2" s="279"/>
      <c r="O2" s="279"/>
      <c r="P2" s="273">
        <f>'إدخال البيانات'!E5</f>
        <v>0</v>
      </c>
      <c r="Q2" s="273"/>
      <c r="R2" s="273"/>
      <c r="S2" s="279" t="s">
        <v>213</v>
      </c>
      <c r="T2" s="279"/>
      <c r="U2" s="279"/>
      <c r="V2" s="273">
        <f>'إدخال البيانات'!D5</f>
        <v>0</v>
      </c>
      <c r="W2" s="273"/>
      <c r="X2" s="273"/>
      <c r="Y2" s="279" t="s">
        <v>212</v>
      </c>
      <c r="Z2" s="279"/>
      <c r="AA2" s="279"/>
      <c r="AB2" s="273" t="str">
        <f>'إدخال البيانات'!C5</f>
        <v xml:space="preserve"> </v>
      </c>
      <c r="AC2" s="273"/>
      <c r="AD2" s="273"/>
      <c r="AE2" s="279" t="s">
        <v>214</v>
      </c>
      <c r="AF2" s="279"/>
      <c r="AG2" s="279"/>
      <c r="AH2" s="271"/>
      <c r="AI2" s="271"/>
      <c r="AJ2" s="271"/>
      <c r="AK2" s="270"/>
      <c r="AL2" s="270"/>
      <c r="AO2" s="59" t="s">
        <v>141</v>
      </c>
      <c r="AP2" s="59"/>
      <c r="AQ2" s="59"/>
      <c r="AR2" s="59"/>
      <c r="AS2" s="59"/>
      <c r="AT2" s="59"/>
      <c r="AU2" s="59"/>
      <c r="AV2" s="59"/>
      <c r="AW2" s="59"/>
      <c r="AX2" s="59"/>
      <c r="AY2" s="59"/>
      <c r="AZ2" s="59"/>
      <c r="BA2" s="59"/>
      <c r="BB2" s="59"/>
      <c r="BC2" s="59"/>
      <c r="BD2" s="59"/>
      <c r="BE2" s="59" t="s">
        <v>141</v>
      </c>
      <c r="BF2" s="59"/>
      <c r="BG2" s="59"/>
      <c r="BH2" s="59"/>
      <c r="BI2" s="59"/>
      <c r="BJ2" s="59"/>
      <c r="BK2" s="59"/>
      <c r="BL2" s="59"/>
      <c r="BM2" s="59"/>
      <c r="BN2" s="59"/>
      <c r="BO2" s="59"/>
      <c r="BP2" s="59"/>
      <c r="BQ2" s="59"/>
      <c r="BR2" s="59"/>
      <c r="BS2" s="59" t="s">
        <v>219</v>
      </c>
      <c r="BT2" s="59" t="s">
        <v>478</v>
      </c>
      <c r="BU2" s="59"/>
      <c r="BV2" s="59"/>
      <c r="BW2" s="59"/>
      <c r="BX2" s="59"/>
      <c r="BY2" s="59"/>
    </row>
    <row r="3" spans="1:79" s="60" customFormat="1" ht="15.75" x14ac:dyDescent="0.2">
      <c r="A3" s="279" t="s">
        <v>11</v>
      </c>
      <c r="B3" s="279"/>
      <c r="C3" s="279"/>
      <c r="D3" s="274" t="str">
        <f>IFERROR(IF('إدخال البيانات'!D12&lt;&gt;"",'إدخال البيانات'!D12,VLOOKUP($D$1,ورقة2!A2:U6905,5,0)),"")</f>
        <v/>
      </c>
      <c r="E3" s="274"/>
      <c r="F3" s="274"/>
      <c r="G3" s="279" t="s">
        <v>10</v>
      </c>
      <c r="H3" s="279"/>
      <c r="I3" s="279"/>
      <c r="J3" s="273" t="str">
        <f>IFERROR(IF('إدخال البيانات'!C12&lt;&gt;"",'إدخال البيانات'!C12,VLOOKUP(D1,ورقة2!A2:H6905,8,0)),"")</f>
        <v/>
      </c>
      <c r="K3" s="273"/>
      <c r="L3" s="273"/>
      <c r="M3" s="279" t="s">
        <v>49</v>
      </c>
      <c r="N3" s="279"/>
      <c r="O3" s="279"/>
      <c r="P3" s="274">
        <f>IF(OR(J3='إدخال البيانات'!L4,'إختيار المقررات'!J3='إدخال البيانات'!L5),'إدخال البيانات'!A7,'إدخال البيانات'!B7)</f>
        <v>0</v>
      </c>
      <c r="Q3" s="274"/>
      <c r="R3" s="274"/>
      <c r="S3" s="279" t="s">
        <v>16</v>
      </c>
      <c r="T3" s="279"/>
      <c r="U3" s="279"/>
      <c r="V3" s="274" t="str">
        <f>IFERROR(IF('إختيار المقررات'!J3&lt;&gt;'إدخال البيانات'!L4,'إدخال البيانات'!J4,VLOOKUP(LEFT('إدخال البيانات'!A7,2),'إدخال البيانات'!I5:J20,2,0)),"")</f>
        <v>غير سوري</v>
      </c>
      <c r="W3" s="274"/>
      <c r="X3" s="274"/>
      <c r="Y3" s="279" t="s">
        <v>216</v>
      </c>
      <c r="Z3" s="279"/>
      <c r="AA3" s="279"/>
      <c r="AB3" s="274" t="str">
        <f>IF(J3&lt;&gt;'إدخال البيانات'!L4,"غير سوري",'إدخال البيانات'!C7)</f>
        <v>غير سوري</v>
      </c>
      <c r="AC3" s="274">
        <f>'إدخال البيانات'!C7</f>
        <v>0</v>
      </c>
      <c r="AD3" s="274"/>
      <c r="AE3" s="279" t="s">
        <v>132</v>
      </c>
      <c r="AF3" s="279"/>
      <c r="AG3" s="279"/>
      <c r="AH3" s="274" t="str">
        <f>IF(AND(OR(J3="العربية السورية",J3="الفلسطينية السورية"),D3="ذكر"),'إدخال البيانات'!D9,"لايوجد")</f>
        <v>لايوجد</v>
      </c>
      <c r="AI3" s="274"/>
      <c r="AJ3" s="274"/>
      <c r="AK3" s="272"/>
      <c r="AL3" s="272"/>
      <c r="AO3" s="59" t="s">
        <v>42</v>
      </c>
      <c r="AP3" s="59"/>
      <c r="AQ3" s="59"/>
      <c r="AR3" s="59"/>
      <c r="AS3" s="59"/>
      <c r="AT3" s="59"/>
      <c r="AU3" s="59"/>
      <c r="AV3" s="59"/>
      <c r="AW3" s="59"/>
      <c r="AX3" s="59"/>
      <c r="AY3" s="59"/>
      <c r="AZ3" s="59"/>
      <c r="BA3" s="59"/>
      <c r="BB3" s="59"/>
      <c r="BC3" s="59"/>
      <c r="BD3" s="59"/>
      <c r="BE3" s="59" t="s">
        <v>42</v>
      </c>
      <c r="BF3" s="59"/>
      <c r="BG3" s="59"/>
      <c r="BH3" s="59"/>
      <c r="BI3" s="59"/>
      <c r="BJ3" s="59"/>
      <c r="BK3" s="59"/>
      <c r="BL3" s="59"/>
      <c r="BM3" s="59"/>
      <c r="BN3" s="59"/>
      <c r="BO3" s="59"/>
      <c r="BP3" s="59"/>
      <c r="BQ3" s="59"/>
      <c r="BR3" s="59"/>
      <c r="BS3" s="59"/>
      <c r="BT3" s="59"/>
      <c r="BU3" s="59"/>
      <c r="BV3" s="59"/>
      <c r="BW3" s="59"/>
      <c r="BX3" s="59"/>
      <c r="BY3" s="59"/>
    </row>
    <row r="4" spans="1:79" s="60" customFormat="1" ht="16.5" thickBot="1" x14ac:dyDescent="0.25">
      <c r="A4" s="279" t="s">
        <v>12</v>
      </c>
      <c r="B4" s="279"/>
      <c r="C4" s="279"/>
      <c r="D4" s="282" t="str">
        <f>IFERROR(IF('إدخال البيانات'!A9&lt;&gt;"",'إدخال البيانات'!A9,VLOOKUP($D$1,ورقة2!A2:U6905,10,0)),"")</f>
        <v/>
      </c>
      <c r="E4" s="282"/>
      <c r="F4" s="282"/>
      <c r="G4" s="278" t="s">
        <v>13</v>
      </c>
      <c r="H4" s="278"/>
      <c r="I4" s="278"/>
      <c r="J4" s="288" t="str">
        <f>IFERROR(IF('إدخال البيانات'!B9&lt;&gt;"",'إدخال البيانات'!B9,VLOOKUP($D$1,ورقة2!A2:U6905,11,0)),"")</f>
        <v/>
      </c>
      <c r="K4" s="288"/>
      <c r="L4" s="288"/>
      <c r="M4" s="278" t="s">
        <v>14</v>
      </c>
      <c r="N4" s="278"/>
      <c r="O4" s="278"/>
      <c r="P4" s="282" t="str">
        <f>IFERROR(IF('إدخال البيانات'!C9&lt;&gt;"",'إدخال البيانات'!C9,VLOOKUP($D$1,ورقة2!A2:U6905,12,0)),"")</f>
        <v/>
      </c>
      <c r="Q4" s="282"/>
      <c r="R4" s="282"/>
      <c r="S4" s="278" t="s">
        <v>130</v>
      </c>
      <c r="T4" s="278"/>
      <c r="U4" s="278"/>
      <c r="V4" s="281">
        <f>'إدخال البيانات'!E7</f>
        <v>0</v>
      </c>
      <c r="W4" s="282"/>
      <c r="X4" s="282"/>
      <c r="Y4" s="278" t="s">
        <v>131</v>
      </c>
      <c r="Z4" s="278"/>
      <c r="AA4" s="278"/>
      <c r="AB4" s="281">
        <f>'إدخال البيانات'!D7</f>
        <v>0</v>
      </c>
      <c r="AC4" s="282">
        <f>'إدخال البيانات'!D7</f>
        <v>0</v>
      </c>
      <c r="AD4" s="282"/>
      <c r="AE4" s="278" t="s">
        <v>53</v>
      </c>
      <c r="AF4" s="278"/>
      <c r="AG4" s="278"/>
      <c r="AH4" s="275">
        <f>'إدخال البيانات'!F7</f>
        <v>0</v>
      </c>
      <c r="AI4" s="276"/>
      <c r="AJ4" s="276"/>
      <c r="AK4" s="276"/>
      <c r="AL4" s="276"/>
      <c r="AO4" s="54" t="s">
        <v>56</v>
      </c>
      <c r="AP4" s="59"/>
      <c r="AQ4" s="59"/>
      <c r="AR4" s="59"/>
      <c r="AS4" s="59"/>
      <c r="AT4" s="59"/>
      <c r="AU4" s="59"/>
      <c r="AV4" s="59"/>
      <c r="AW4" s="59"/>
      <c r="AX4" s="59"/>
      <c r="AY4" s="59"/>
      <c r="AZ4" s="59"/>
      <c r="BA4" s="59"/>
      <c r="BB4" s="59"/>
      <c r="BC4" s="58"/>
      <c r="BD4" s="59"/>
      <c r="BE4" s="54" t="s">
        <v>56</v>
      </c>
      <c r="BF4" s="59"/>
      <c r="BG4" s="59"/>
      <c r="BH4" s="59"/>
      <c r="BI4" s="59"/>
      <c r="BJ4" s="59"/>
      <c r="BK4" s="59"/>
      <c r="BL4" s="59"/>
      <c r="BM4" s="59"/>
      <c r="BN4" s="59"/>
      <c r="BO4" s="59"/>
      <c r="BP4" s="59"/>
      <c r="BQ4" s="55"/>
      <c r="BR4" s="59"/>
      <c r="BS4" s="59"/>
      <c r="BT4" s="59"/>
      <c r="BU4" s="59"/>
      <c r="BV4" s="59"/>
      <c r="BW4" s="59"/>
      <c r="BX4" s="59"/>
      <c r="BY4" s="59"/>
    </row>
    <row r="5" spans="1:79" s="60" customFormat="1" ht="17.25" thickTop="1" thickBot="1" x14ac:dyDescent="0.25">
      <c r="A5" s="279" t="s">
        <v>139</v>
      </c>
      <c r="B5" s="279"/>
      <c r="C5" s="279"/>
      <c r="D5" s="298"/>
      <c r="E5" s="299"/>
      <c r="F5" s="299"/>
      <c r="G5" s="299"/>
      <c r="H5" s="299"/>
      <c r="I5" s="299"/>
      <c r="J5" s="299"/>
      <c r="K5" s="299"/>
      <c r="L5" s="300"/>
      <c r="M5" s="278" t="s">
        <v>487</v>
      </c>
      <c r="N5" s="278"/>
      <c r="O5" s="278"/>
      <c r="P5" s="282" t="e">
        <f>VLOOKUP($D$1,ورقة2!$A$2:$U$6905,14,0)</f>
        <v>#N/A</v>
      </c>
      <c r="Q5" s="282"/>
      <c r="R5" s="282"/>
      <c r="S5" s="278" t="s">
        <v>0</v>
      </c>
      <c r="T5" s="278"/>
      <c r="U5" s="278"/>
      <c r="V5" s="301" t="e">
        <f>VLOOKUP($D$1,ورقة2!$A$2:$U$6905,15,0)</f>
        <v>#N/A</v>
      </c>
      <c r="W5" s="301"/>
      <c r="X5" s="301"/>
      <c r="Y5" s="278" t="s">
        <v>488</v>
      </c>
      <c r="Z5" s="278"/>
      <c r="AA5" s="278"/>
      <c r="AB5" s="282" t="e">
        <f>VLOOKUP($D$1,ورقة2!$A$2:$U$6905,16,0)</f>
        <v>#N/A</v>
      </c>
      <c r="AC5" s="282"/>
      <c r="AD5" s="282"/>
      <c r="AE5" s="27"/>
      <c r="AF5" s="27"/>
      <c r="AG5" s="27"/>
      <c r="AH5" s="30"/>
      <c r="AI5" s="30"/>
      <c r="AJ5" s="30"/>
      <c r="AK5" s="31"/>
      <c r="AL5" s="31"/>
      <c r="AO5" s="59" t="s">
        <v>142</v>
      </c>
      <c r="AP5" s="59"/>
      <c r="AQ5" s="59"/>
      <c r="AR5" s="59"/>
      <c r="AS5" s="59"/>
      <c r="AT5" s="59"/>
      <c r="AU5" s="59"/>
      <c r="AV5" s="59"/>
      <c r="AW5" s="59"/>
      <c r="AX5" s="59"/>
      <c r="AY5" s="59"/>
      <c r="AZ5" s="59"/>
      <c r="BA5" s="59"/>
      <c r="BB5" s="59"/>
      <c r="BC5" s="59"/>
      <c r="BD5" s="59"/>
      <c r="BE5" s="59" t="s">
        <v>142</v>
      </c>
      <c r="BF5" s="59"/>
      <c r="BG5" s="59"/>
      <c r="BH5" s="59"/>
      <c r="BI5" s="59"/>
      <c r="BJ5" s="59"/>
      <c r="BK5" s="59"/>
      <c r="BL5" s="59">
        <v>1</v>
      </c>
      <c r="BM5"/>
      <c r="BN5" s="59" t="s">
        <v>254</v>
      </c>
      <c r="BO5" s="59"/>
      <c r="BP5" s="59"/>
      <c r="BQ5" s="59"/>
      <c r="BR5" s="59"/>
      <c r="BS5" s="59"/>
      <c r="BT5" s="59" t="e">
        <f>IF(AND(BT6="",BT7="",BT8="",BT9="",BT10="",BT11=""),"",BL5)</f>
        <v>#N/A</v>
      </c>
      <c r="BU5" s="59"/>
      <c r="BV5" s="55"/>
      <c r="BW5" s="59"/>
      <c r="BX5" s="59"/>
      <c r="BY5" s="59"/>
    </row>
    <row r="6" spans="1:79" s="60" customFormat="1" ht="16.5" thickBot="1" x14ac:dyDescent="0.25">
      <c r="A6" s="119"/>
      <c r="B6" s="312" t="e">
        <f>'إدخال البيانات'!A2</f>
        <v>#N/A</v>
      </c>
      <c r="C6" s="312"/>
      <c r="D6" s="312"/>
      <c r="E6" s="312"/>
      <c r="F6" s="312"/>
      <c r="G6" s="312"/>
      <c r="H6" s="312"/>
      <c r="I6" s="312"/>
      <c r="J6" s="312"/>
      <c r="K6" s="312"/>
      <c r="L6" s="312"/>
      <c r="M6" s="312"/>
      <c r="N6" s="312"/>
      <c r="O6" s="312"/>
      <c r="P6" s="312"/>
      <c r="Q6" s="312"/>
      <c r="R6" s="312"/>
      <c r="S6" s="312"/>
      <c r="T6" s="312"/>
      <c r="U6" s="312"/>
      <c r="V6" s="312"/>
      <c r="W6" s="312"/>
      <c r="X6" s="312"/>
      <c r="Y6" s="312"/>
      <c r="Z6" s="312"/>
      <c r="AA6" s="312"/>
      <c r="AK6" s="27"/>
      <c r="AL6" s="27"/>
      <c r="AM6" s="27"/>
      <c r="AN6" s="27"/>
      <c r="AO6" s="59" t="s">
        <v>143</v>
      </c>
      <c r="AP6" s="59"/>
      <c r="AQ6" s="59"/>
      <c r="AR6" s="59"/>
      <c r="AS6" s="59"/>
      <c r="AT6" s="59"/>
      <c r="AU6" s="59"/>
      <c r="AV6" s="59"/>
      <c r="AW6" s="59"/>
      <c r="AX6" s="59"/>
      <c r="AY6" s="59"/>
      <c r="AZ6" s="59"/>
      <c r="BA6" s="59"/>
      <c r="BB6" s="59"/>
      <c r="BC6" s="59"/>
      <c r="BD6" s="59"/>
      <c r="BE6" s="59" t="s">
        <v>143</v>
      </c>
      <c r="BF6" s="59"/>
      <c r="BG6" s="59"/>
      <c r="BH6" s="59"/>
      <c r="BI6" s="59"/>
      <c r="BJ6" s="59"/>
      <c r="BK6" s="59" t="e">
        <f>IF(BR6&lt;&gt;"",BL6,"")</f>
        <v>#N/A</v>
      </c>
      <c r="BL6" s="56">
        <v>2</v>
      </c>
      <c r="BM6">
        <v>610</v>
      </c>
      <c r="BN6" t="s">
        <v>769</v>
      </c>
      <c r="BO6" s="59" t="s">
        <v>58</v>
      </c>
      <c r="BP6" s="59" t="s">
        <v>250</v>
      </c>
      <c r="BQ6" s="59" t="str">
        <f>IFERROR(VLOOKUP(BL6,$G$9:$T$21,13,0),"")</f>
        <v/>
      </c>
      <c r="BR6" s="61" t="e">
        <f>IF(VLOOKUP(D1,ورقة4!A1:$AX$14708,MATCH('إختيار المقررات'!BM6,ورقة4!$A$1:$AX$1,0),0)=0,"",VLOOKUP(D1,ورقة4!A1:$AX$14708,MATCH('إختيار المقررات'!BM6,ورقة4!$A$1:$AX$1,0),0))</f>
        <v>#N/A</v>
      </c>
      <c r="BS6" s="55"/>
      <c r="BT6" s="59" t="e">
        <f t="shared" ref="BT6:BT11" si="0">IF(BR6="","",BL6)</f>
        <v>#N/A</v>
      </c>
      <c r="BU6" s="59"/>
      <c r="BV6" s="59"/>
      <c r="BW6" s="59"/>
      <c r="BX6" s="56"/>
      <c r="BY6" s="59"/>
    </row>
    <row r="7" spans="1:79" ht="24" customHeight="1" thickTop="1" thickBot="1" x14ac:dyDescent="0.3">
      <c r="B7" s="312"/>
      <c r="C7" s="312"/>
      <c r="D7" s="312"/>
      <c r="E7" s="312"/>
      <c r="F7" s="312"/>
      <c r="G7" s="312"/>
      <c r="H7" s="312"/>
      <c r="I7" s="312"/>
      <c r="J7" s="312"/>
      <c r="K7" s="312"/>
      <c r="L7" s="312"/>
      <c r="M7" s="312"/>
      <c r="N7" s="312"/>
      <c r="O7" s="312"/>
      <c r="P7" s="312"/>
      <c r="Q7" s="312"/>
      <c r="R7" s="312"/>
      <c r="S7" s="312"/>
      <c r="T7" s="312"/>
      <c r="U7" s="312"/>
      <c r="V7" s="312"/>
      <c r="W7" s="312"/>
      <c r="X7" s="312"/>
      <c r="Y7" s="312"/>
      <c r="Z7" s="312"/>
      <c r="AA7" s="312"/>
      <c r="AC7" s="306" t="s">
        <v>23</v>
      </c>
      <c r="AD7" s="307"/>
      <c r="AE7" s="307"/>
      <c r="AF7" s="307"/>
      <c r="AG7" s="308"/>
      <c r="AH7" s="309" t="e">
        <f>IF(D2="الرابعة حديث",7000,0)</f>
        <v>#N/A</v>
      </c>
      <c r="AI7" s="310"/>
      <c r="AJ7" s="311"/>
      <c r="AL7" s="27"/>
      <c r="AM7" s="27"/>
      <c r="AN7" s="27"/>
      <c r="AO7" s="59" t="s">
        <v>8</v>
      </c>
      <c r="BC7" s="58"/>
      <c r="BE7" s="59" t="s">
        <v>8</v>
      </c>
      <c r="BK7" s="59" t="e">
        <f t="shared" ref="BK7:BK60" si="1">IF(BR7&lt;&gt;"",BL7,"")</f>
        <v>#N/A</v>
      </c>
      <c r="BL7" s="59">
        <v>3</v>
      </c>
      <c r="BM7">
        <v>611</v>
      </c>
      <c r="BN7" t="s">
        <v>770</v>
      </c>
      <c r="BO7" s="59" t="s">
        <v>58</v>
      </c>
      <c r="BP7" s="59" t="s">
        <v>250</v>
      </c>
      <c r="BQ7" s="59" t="str">
        <f t="shared" ref="BQ7:BQ24" si="2">IFERROR(VLOOKUP(BL7,$G$9:$T$21,13,0),"")</f>
        <v/>
      </c>
      <c r="BR7" s="61" t="e">
        <f>IF(VLOOKUP($D$1,ورقة4!$A$1:$AX$14708,MATCH('إختيار المقررات'!BM7,ورقة4!$A$1:$AX$1,0),0)=0,"",VLOOKUP($D$1,ورقة4!$A$1:$AX$14708,MATCH('إختيار المقررات'!BM7,ورقة4!$A$1:$AX$1,0),0))</f>
        <v>#N/A</v>
      </c>
      <c r="BS7" s="55"/>
      <c r="BT7" s="59" t="e">
        <f t="shared" si="0"/>
        <v>#N/A</v>
      </c>
      <c r="BU7" s="59"/>
      <c r="BX7" s="59"/>
      <c r="BY7" s="59"/>
      <c r="BZ7" s="60"/>
      <c r="CA7" s="60"/>
    </row>
    <row r="8" spans="1:79" ht="25.5" thickTop="1" thickBot="1" x14ac:dyDescent="0.3">
      <c r="H8" s="119"/>
      <c r="I8" s="62"/>
      <c r="J8" s="120" t="s">
        <v>26</v>
      </c>
      <c r="K8" s="295" t="s">
        <v>477</v>
      </c>
      <c r="L8" s="295"/>
      <c r="M8" s="295"/>
      <c r="N8" s="295"/>
      <c r="O8" s="295"/>
      <c r="P8" s="295"/>
      <c r="Q8" s="295"/>
      <c r="R8" s="295"/>
      <c r="S8" s="295"/>
      <c r="T8" s="295"/>
      <c r="V8" s="277" t="s">
        <v>540</v>
      </c>
      <c r="W8" s="277"/>
      <c r="X8" s="277"/>
      <c r="Y8" s="277"/>
      <c r="Z8" s="277"/>
      <c r="AA8" s="277"/>
      <c r="AC8" s="283" t="s">
        <v>275</v>
      </c>
      <c r="AD8" s="284"/>
      <c r="AE8" s="284"/>
      <c r="AF8" s="284"/>
      <c r="AG8" s="284"/>
      <c r="AH8" s="304" t="e">
        <f>IF(AC20="ضعف الرسوم",SUM(I10:I27)*2,SUM(I10:I27))</f>
        <v>#N/A</v>
      </c>
      <c r="AI8" s="304"/>
      <c r="AJ8" s="305"/>
      <c r="AO8" s="64" t="s">
        <v>496</v>
      </c>
      <c r="BC8" s="59"/>
      <c r="BK8" s="59" t="e">
        <f t="shared" si="1"/>
        <v>#N/A</v>
      </c>
      <c r="BL8" s="56">
        <v>4</v>
      </c>
      <c r="BM8">
        <v>612</v>
      </c>
      <c r="BN8" t="s">
        <v>771</v>
      </c>
      <c r="BO8" s="59" t="s">
        <v>58</v>
      </c>
      <c r="BP8" s="59" t="s">
        <v>250</v>
      </c>
      <c r="BQ8" s="59" t="str">
        <f t="shared" si="2"/>
        <v/>
      </c>
      <c r="BR8" s="61" t="e">
        <f>IF(VLOOKUP($D$1,ورقة4!$A$1:$AX$14708,MATCH('إختيار المقررات'!BM8,ورقة4!$A$1:$AX$1,0),0)=0,"",VLOOKUP($D$1,ورقة4!$A$1:$AX$14708,MATCH('إختيار المقررات'!BM8,ورقة4!$A$1:$AX$1,0),0))</f>
        <v>#N/A</v>
      </c>
      <c r="BS8" s="55"/>
      <c r="BT8" s="59" t="e">
        <f t="shared" si="0"/>
        <v>#N/A</v>
      </c>
      <c r="BU8" s="59"/>
      <c r="BX8" s="56"/>
      <c r="BY8" s="59"/>
      <c r="BZ8" s="60"/>
      <c r="CA8" s="60"/>
    </row>
    <row r="9" spans="1:79" ht="18.75" thickBot="1" x14ac:dyDescent="0.3">
      <c r="B9" s="63"/>
      <c r="C9" s="63"/>
      <c r="D9" s="63"/>
      <c r="E9" s="63"/>
      <c r="F9" s="63" t="str">
        <f>IF(AND(T9=1,S9="ج"),H9,"")</f>
        <v/>
      </c>
      <c r="G9" s="63" t="str">
        <f>IFERROR(SMALL($BT$4:$BT$60,BL5),"")</f>
        <v/>
      </c>
      <c r="H9" s="63" t="str">
        <f>G9</f>
        <v/>
      </c>
      <c r="J9" s="75"/>
      <c r="K9" s="297" t="str">
        <f>IFERROR(VLOOKUP(G9,$BL$4:$BN$54,3,0),"")</f>
        <v/>
      </c>
      <c r="L9" s="297"/>
      <c r="M9" s="297"/>
      <c r="N9" s="297"/>
      <c r="O9" s="297"/>
      <c r="P9" s="297"/>
      <c r="Q9" s="297"/>
      <c r="R9" s="297"/>
      <c r="S9" s="76" t="str">
        <f>IFERROR(IF(AND($D$2="الأولى حديث",G9&gt;7,$BZ$25&gt;6),"",IF(VLOOKUP(K9,$BN$5:$BR$54,5,0)=0,"",VLOOKUP(K9,$BN$5:$BR$54,5,0))),"")</f>
        <v/>
      </c>
      <c r="T9" s="77"/>
      <c r="V9" s="277"/>
      <c r="W9" s="277"/>
      <c r="X9" s="277"/>
      <c r="Y9" s="277"/>
      <c r="Z9" s="277"/>
      <c r="AA9" s="277"/>
      <c r="AC9" s="283" t="s">
        <v>144</v>
      </c>
      <c r="AD9" s="284"/>
      <c r="AE9" s="284"/>
      <c r="AF9" s="284"/>
      <c r="AG9" s="284"/>
      <c r="AH9" s="304" t="e">
        <f>VLOOKUP(D1,ورقة2!A2:Q6619,17,0)</f>
        <v>#N/A</v>
      </c>
      <c r="AI9" s="304"/>
      <c r="AJ9" s="305"/>
      <c r="AK9" s="28"/>
      <c r="BC9" s="58"/>
      <c r="BK9" s="59" t="e">
        <f t="shared" si="1"/>
        <v>#N/A</v>
      </c>
      <c r="BL9" s="59">
        <v>5</v>
      </c>
      <c r="BM9">
        <v>613</v>
      </c>
      <c r="BN9" t="s">
        <v>772</v>
      </c>
      <c r="BO9" s="59" t="s">
        <v>58</v>
      </c>
      <c r="BP9" s="59" t="s">
        <v>250</v>
      </c>
      <c r="BQ9" s="59" t="str">
        <f t="shared" si="2"/>
        <v/>
      </c>
      <c r="BR9" s="61" t="e">
        <f>IF(VLOOKUP($D$1,ورقة4!$A$1:$AX$14708,MATCH('إختيار المقررات'!BM9,ورقة4!$A$1:$AX$1,0),0)=0,"",VLOOKUP($D$1,ورقة4!$A$1:$AX$14708,MATCH('إختيار المقررات'!BM9,ورقة4!$A$1:$AX$1,0),0))</f>
        <v>#N/A</v>
      </c>
      <c r="BS9" s="55"/>
      <c r="BT9" s="59" t="e">
        <f t="shared" si="0"/>
        <v>#N/A</v>
      </c>
      <c r="BU9" s="59"/>
      <c r="BX9" s="59"/>
      <c r="BY9" s="59"/>
      <c r="BZ9" s="60"/>
      <c r="CA9" s="60"/>
    </row>
    <row r="10" spans="1:79" ht="19.5" thickTop="1" thickBot="1" x14ac:dyDescent="0.3">
      <c r="B10" s="63"/>
      <c r="C10" s="63">
        <f>IF(D10&gt;0,1,0)</f>
        <v>0</v>
      </c>
      <c r="D10" s="63">
        <f>IF(E10&gt;0,1,0)</f>
        <v>0</v>
      </c>
      <c r="E10" s="68">
        <f>IF(I10&lt;&gt;$B$11,I10,0)</f>
        <v>0</v>
      </c>
      <c r="F10" s="63" t="str">
        <f>IF(OR(H10=1,H10=8,H10=14,H10=21,H10=27,H10=33,H10=310,H10=45),H10,IF(AND(T10=1,OR(S10="ج",S10="ر1",S10="ر2",S10="A")),H10,""))</f>
        <v/>
      </c>
      <c r="G10" s="63" t="str">
        <f>IFERROR(SMALL($BT$4:$BT$60,BL6),"")</f>
        <v/>
      </c>
      <c r="H10" s="63" t="str">
        <f t="shared" ref="H10:H32" si="3">G10</f>
        <v/>
      </c>
      <c r="I10" s="68" t="b">
        <f>IF(AND(T10=1,S10="A"),35000,IF(OR(S10="ج",S10="ر1",S10="ر2"),IF(T10=1,IF($D$5=$AO$7,0,IF(OR($D$5=$AO$1,$D$5=$AO$2,$D$5=$AO$5,$D$5=$AO$8),IF(S10="ج",5600,IF(S10="ر1",7200,IF(S10="ر2",8800,""))),IF(OR($D$5=$AO$3,$D$5=$AO$6),IF(S10="ج",3500,IF(S10="ر1",4500,IF(S10="ر2",5500,""))),IF($D$5=$AO$4,500,IF(S10="ج",7000,IF(S10="ر1",9000,IF(S10="ر2",11000,""))))))))))</f>
        <v>0</v>
      </c>
      <c r="J10" s="121" t="str">
        <f>IF(IFERROR(VLOOKUP(H10,$BL$4:$BN$60,2,0),"")=0,"",IFERROR(VLOOKUP(H10,$BL$4:$BN$60,2,0),""))</f>
        <v/>
      </c>
      <c r="K10" s="291" t="str">
        <f>IFERROR(VLOOKUP(H10,$BL$4:$BN$60,3,0),"")</f>
        <v/>
      </c>
      <c r="L10" s="292"/>
      <c r="M10" s="292"/>
      <c r="N10" s="292"/>
      <c r="O10" s="292"/>
      <c r="P10" s="292"/>
      <c r="Q10" s="292"/>
      <c r="R10" s="293"/>
      <c r="S10" s="76" t="str">
        <f>IFERROR(IF(VLOOKUP(K10,$BN$5:$BR$60,5,0)=0,"",VLOOKUP(K10,$BN$5:$BR$60,5,0)),"")</f>
        <v/>
      </c>
      <c r="T10" s="78"/>
      <c r="V10" s="313" t="s">
        <v>479</v>
      </c>
      <c r="W10" s="313"/>
      <c r="X10" s="313"/>
      <c r="Y10" s="313"/>
      <c r="Z10" s="313"/>
      <c r="AA10" s="313"/>
      <c r="AC10" s="283" t="s">
        <v>509</v>
      </c>
      <c r="AD10" s="284"/>
      <c r="AE10" s="284"/>
      <c r="AF10" s="284"/>
      <c r="AG10" s="284"/>
      <c r="AH10" s="304">
        <f>IF(AB19&gt;0,COUNT(U13:U18)*15000,IF(D5=AO4,COUNT(U13:U18)*1500,IF(OR(D5=AO3,D5=AO6),COUNT(U13:U18)*7500,IF(OR(D5=AO1,D5=AO2,D5=AO8,D5=AO5),COUNT(U13:U18)*12000,COUNT(U13:U18)*15000))))</f>
        <v>0</v>
      </c>
      <c r="AI10" s="304"/>
      <c r="AJ10" s="305"/>
      <c r="AK10" s="32"/>
      <c r="BK10" s="59" t="e">
        <f t="shared" si="1"/>
        <v>#N/A</v>
      </c>
      <c r="BL10" s="56">
        <v>6</v>
      </c>
      <c r="BM10">
        <v>614</v>
      </c>
      <c r="BN10" t="s">
        <v>773</v>
      </c>
      <c r="BO10" s="59" t="s">
        <v>58</v>
      </c>
      <c r="BP10" s="59" t="s">
        <v>250</v>
      </c>
      <c r="BQ10" s="59" t="str">
        <f t="shared" si="2"/>
        <v/>
      </c>
      <c r="BR10" s="61" t="e">
        <f>IF(VLOOKUP($D$1,ورقة4!$A$1:$AX$14708,MATCH('إختيار المقررات'!BM10,ورقة4!$A$1:$AX$1,0),0)=0,"",VLOOKUP($D$1,ورقة4!$A$1:$AX$14708,MATCH('إختيار المقررات'!BM10,ورقة4!$A$1:$AX$1,0),0))</f>
        <v>#N/A</v>
      </c>
      <c r="BS10" s="55"/>
      <c r="BT10" s="59" t="e">
        <f t="shared" si="0"/>
        <v>#N/A</v>
      </c>
      <c r="BU10" s="59"/>
      <c r="BX10" s="56"/>
      <c r="BY10" s="59"/>
      <c r="BZ10" s="60"/>
      <c r="CA10" s="60"/>
    </row>
    <row r="11" spans="1:79" ht="18" x14ac:dyDescent="0.25">
      <c r="B11" s="63" t="b">
        <v>0</v>
      </c>
      <c r="C11" s="63">
        <f>D10+D11</f>
        <v>0</v>
      </c>
      <c r="D11" s="63">
        <f t="shared" ref="D11:D27" si="4">IF(E11&gt;0,1,0)</f>
        <v>0</v>
      </c>
      <c r="E11" s="68">
        <f t="shared" ref="E11:E27" si="5">IF(I11&lt;&gt;$B$11,I11,0)</f>
        <v>0</v>
      </c>
      <c r="F11" s="63" t="str">
        <f>IF(AND(T11=1,OR(S11="ج",S11="ر1",S11="ر2",S11="A")),H11,"")</f>
        <v/>
      </c>
      <c r="G11" s="63" t="str">
        <f t="shared" ref="G11:G32" si="6">IFERROR(SMALL($BT$4:$BT$60,BL7),"")</f>
        <v/>
      </c>
      <c r="H11" s="63" t="str">
        <f t="shared" si="3"/>
        <v/>
      </c>
      <c r="I11" s="68" t="b">
        <f t="shared" ref="I11:I32" si="7">IF(AND(T11=1,S11="A"),35000,IF(OR(S11="ج",S11="ر1",S11="ر2"),IF(T11=1,IF($D$5=$AO$7,0,IF(OR($D$5=$AO$1,$D$5=$AO$2,$D$5=$AO$5,$D$5=$AO$8),IF(S11="ج",5600,IF(S11="ر1",7200,IF(S11="ر2",8800,""))),IF(OR($D$5=$AO$3,$D$5=$AO$6),IF(S11="ج",3500,IF(S11="ر1",4500,IF(S11="ر2",5500,""))),IF($D$5=$AO$4,500,IF(S11="ج",7000,IF(S11="ر1",9000,IF(S11="ر2",11000,""))))))))))</f>
        <v>0</v>
      </c>
      <c r="J11" s="121" t="str">
        <f t="shared" ref="J11:J31" si="8">IF(IFERROR(VLOOKUP(H11,$BL$4:$BN$60,2,0),"")=0,"",IFERROR(VLOOKUP(H11,$BL$4:$BN$60,2,0),""))</f>
        <v/>
      </c>
      <c r="K11" s="291" t="str">
        <f t="shared" ref="K11:K26" si="9">IFERROR(VLOOKUP(H11,$BL$4:$BN$60,3,0),"")</f>
        <v/>
      </c>
      <c r="L11" s="292"/>
      <c r="M11" s="292"/>
      <c r="N11" s="292"/>
      <c r="O11" s="292"/>
      <c r="P11" s="292"/>
      <c r="Q11" s="292"/>
      <c r="R11" s="293"/>
      <c r="S11" s="76" t="str">
        <f t="shared" ref="S11:S29" si="10">IFERROR(IF(VLOOKUP(K11,$BN$5:$BR$60,5,0)=0,"",VLOOKUP(K11,$BN$5:$BR$60,5,0)),"")</f>
        <v/>
      </c>
      <c r="T11" s="78"/>
      <c r="V11" s="313"/>
      <c r="W11" s="313"/>
      <c r="X11" s="313"/>
      <c r="Y11" s="313"/>
      <c r="Z11" s="313"/>
      <c r="AA11" s="313"/>
      <c r="AC11" s="283" t="s">
        <v>588</v>
      </c>
      <c r="AD11" s="284"/>
      <c r="AE11" s="284"/>
      <c r="AF11" s="284"/>
      <c r="AG11" s="284"/>
      <c r="AH11" s="304" t="e">
        <f>VLOOKUP($D$1,ورقة2!$A$2:$U$6905,16,0)</f>
        <v>#N/A</v>
      </c>
      <c r="AI11" s="304"/>
      <c r="AJ11" s="305"/>
      <c r="AK11" s="33"/>
      <c r="BK11" s="59" t="e">
        <f t="shared" si="1"/>
        <v>#N/A</v>
      </c>
      <c r="BL11" s="59">
        <v>7</v>
      </c>
      <c r="BM11">
        <v>615</v>
      </c>
      <c r="BN11" t="s">
        <v>774</v>
      </c>
      <c r="BO11" s="59" t="s">
        <v>58</v>
      </c>
      <c r="BP11" s="59" t="s">
        <v>250</v>
      </c>
      <c r="BQ11" s="59" t="str">
        <f t="shared" si="2"/>
        <v/>
      </c>
      <c r="BR11" s="61" t="e">
        <f>IF(VLOOKUP($D$1,ورقة4!$A$1:$AX$14708,MATCH('إختيار المقررات'!BM11,ورقة4!$A$1:$AX$1,0),0)=0,"",VLOOKUP($D$1,ورقة4!$A$1:$AX$14708,MATCH('إختيار المقررات'!BM11,ورقة4!$A$1:$AX$1,0),0))</f>
        <v>#N/A</v>
      </c>
      <c r="BS11" s="55"/>
      <c r="BT11" s="59" t="e">
        <f t="shared" si="0"/>
        <v>#N/A</v>
      </c>
      <c r="BU11" s="59"/>
      <c r="BX11" s="59"/>
      <c r="BY11" s="59"/>
      <c r="BZ11" s="60"/>
      <c r="CA11" s="60"/>
    </row>
    <row r="12" spans="1:79" ht="18.75" thickBot="1" x14ac:dyDescent="0.3">
      <c r="B12" s="63"/>
      <c r="C12" s="63">
        <f>C11+D12</f>
        <v>0</v>
      </c>
      <c r="D12" s="63">
        <f t="shared" si="4"/>
        <v>0</v>
      </c>
      <c r="E12" s="68">
        <f t="shared" si="5"/>
        <v>0</v>
      </c>
      <c r="F12" s="63" t="str">
        <f t="shared" ref="F12:F28" si="11">IF(AND(T12=1,OR(S12="ج",S12="ر1",S12="ر2",S12="A")),H12,"")</f>
        <v/>
      </c>
      <c r="G12" s="63" t="str">
        <f t="shared" si="6"/>
        <v/>
      </c>
      <c r="H12" s="63" t="str">
        <f t="shared" si="3"/>
        <v/>
      </c>
      <c r="I12" s="68" t="b">
        <f t="shared" si="7"/>
        <v>0</v>
      </c>
      <c r="J12" s="121" t="str">
        <f t="shared" si="8"/>
        <v/>
      </c>
      <c r="K12" s="291" t="str">
        <f t="shared" si="9"/>
        <v/>
      </c>
      <c r="L12" s="292"/>
      <c r="M12" s="292"/>
      <c r="N12" s="292"/>
      <c r="O12" s="292"/>
      <c r="P12" s="292"/>
      <c r="Q12" s="292"/>
      <c r="R12" s="293"/>
      <c r="S12" s="76" t="str">
        <f t="shared" si="10"/>
        <v/>
      </c>
      <c r="T12" s="78"/>
      <c r="V12" s="296" t="str">
        <f>IF(D3="أنثى","منقطعة عن التسجيل في","منقطع عن التسجيل في")</f>
        <v>منقطع عن التسجيل في</v>
      </c>
      <c r="W12" s="296"/>
      <c r="X12" s="296"/>
      <c r="Y12" s="296"/>
      <c r="Z12" s="296"/>
      <c r="AA12" s="296"/>
      <c r="AC12" s="283" t="s">
        <v>515</v>
      </c>
      <c r="AD12" s="284"/>
      <c r="AE12" s="284"/>
      <c r="AF12" s="284"/>
      <c r="AG12" s="284"/>
      <c r="AH12" s="304" t="e">
        <f>SUM(AH7:AJ10)-SUM(AH11:AJ11)</f>
        <v>#N/A</v>
      </c>
      <c r="AI12" s="304"/>
      <c r="AJ12" s="305"/>
      <c r="AK12" s="33"/>
      <c r="BK12" s="59" t="str">
        <f t="shared" si="1"/>
        <v/>
      </c>
      <c r="BL12" s="56">
        <v>8</v>
      </c>
      <c r="BM12"/>
      <c r="BN12" s="59" t="s">
        <v>255</v>
      </c>
      <c r="BQ12" s="59" t="str">
        <f t="shared" si="2"/>
        <v/>
      </c>
      <c r="BS12" s="59"/>
      <c r="BT12" s="59" t="e">
        <f>IF(AND(BT13="",BT14="",BT15="",BT16="",BT17="",BT18=""),"",BL12)</f>
        <v>#N/A</v>
      </c>
      <c r="BX12" s="56"/>
      <c r="BY12" s="59"/>
      <c r="BZ12" s="60"/>
      <c r="CA12" s="60"/>
    </row>
    <row r="13" spans="1:79" ht="18.75" thickBot="1" x14ac:dyDescent="0.3">
      <c r="B13" s="63"/>
      <c r="C13" s="63">
        <f t="shared" ref="C13:C27" si="12">C12+D13</f>
        <v>0</v>
      </c>
      <c r="D13" s="63">
        <f t="shared" si="4"/>
        <v>0</v>
      </c>
      <c r="E13" s="68">
        <f t="shared" si="5"/>
        <v>0</v>
      </c>
      <c r="F13" s="63" t="str">
        <f t="shared" si="11"/>
        <v/>
      </c>
      <c r="G13" s="63" t="str">
        <f t="shared" si="6"/>
        <v/>
      </c>
      <c r="H13" s="63" t="str">
        <f t="shared" si="3"/>
        <v/>
      </c>
      <c r="I13" s="68" t="b">
        <f t="shared" si="7"/>
        <v>0</v>
      </c>
      <c r="J13" s="121" t="str">
        <f t="shared" si="8"/>
        <v/>
      </c>
      <c r="K13" s="291" t="str">
        <f t="shared" si="9"/>
        <v/>
      </c>
      <c r="L13" s="292"/>
      <c r="M13" s="292"/>
      <c r="N13" s="292"/>
      <c r="O13" s="292"/>
      <c r="P13" s="292"/>
      <c r="Q13" s="292"/>
      <c r="R13" s="293"/>
      <c r="S13" s="76" t="str">
        <f t="shared" si="10"/>
        <v/>
      </c>
      <c r="T13" s="78"/>
      <c r="U13" s="63" t="str">
        <f t="shared" ref="U13:U18" si="13">IFERROR(SMALL($A$27:$A$32,BL5),"")</f>
        <v/>
      </c>
      <c r="V13" s="294" t="str">
        <f t="shared" ref="V13:V18" si="14">IFERROR(VLOOKUP(U13,$A$49:$B$54,2,0),"")</f>
        <v/>
      </c>
      <c r="W13" s="294"/>
      <c r="X13" s="294"/>
      <c r="Y13" s="294"/>
      <c r="Z13" s="294"/>
      <c r="AA13" s="294"/>
      <c r="AC13" s="283" t="s">
        <v>19</v>
      </c>
      <c r="AD13" s="284"/>
      <c r="AE13" s="284"/>
      <c r="AF13" s="284"/>
      <c r="AG13" s="284"/>
      <c r="AH13" s="302" t="s">
        <v>218</v>
      </c>
      <c r="AI13" s="302"/>
      <c r="AJ13" s="303"/>
      <c r="AK13" s="34"/>
      <c r="BK13" s="59" t="e">
        <f t="shared" si="1"/>
        <v>#N/A</v>
      </c>
      <c r="BL13" s="59">
        <v>9</v>
      </c>
      <c r="BM13">
        <v>616</v>
      </c>
      <c r="BN13" t="s">
        <v>775</v>
      </c>
      <c r="BO13" s="64" t="s">
        <v>58</v>
      </c>
      <c r="BP13" s="64" t="s">
        <v>252</v>
      </c>
      <c r="BQ13" s="59" t="str">
        <f t="shared" si="2"/>
        <v/>
      </c>
      <c r="BR13" s="61" t="e">
        <f>IF(VLOOKUP($D$1,ورقة4!$A$1:$AX$14708,MATCH('إختيار المقررات'!BM13,ورقة4!$A$1:$AX$1,0),0)=0,"",VLOOKUP($D$1,ورقة4!$A$1:$AX$14708,MATCH('إختيار المقررات'!BM13,ورقة4!$A$1:$AX$1,0),0))</f>
        <v>#N/A</v>
      </c>
      <c r="BS13" s="55"/>
      <c r="BT13" s="59" t="e">
        <f t="shared" ref="BT13:BT18" si="15">IF(BR13="","",BL13)</f>
        <v>#N/A</v>
      </c>
      <c r="BX13" s="59"/>
      <c r="BY13" s="59"/>
      <c r="BZ13" s="60"/>
      <c r="CA13" s="60"/>
    </row>
    <row r="14" spans="1:79" ht="18.75" thickBot="1" x14ac:dyDescent="0.3">
      <c r="B14" s="63"/>
      <c r="C14" s="63">
        <f t="shared" si="12"/>
        <v>0</v>
      </c>
      <c r="D14" s="63">
        <f t="shared" si="4"/>
        <v>0</v>
      </c>
      <c r="E14" s="68">
        <f t="shared" si="5"/>
        <v>0</v>
      </c>
      <c r="F14" s="63" t="str">
        <f t="shared" si="11"/>
        <v/>
      </c>
      <c r="G14" s="63" t="str">
        <f t="shared" si="6"/>
        <v/>
      </c>
      <c r="H14" s="63" t="str">
        <f t="shared" si="3"/>
        <v/>
      </c>
      <c r="I14" s="68" t="b">
        <f t="shared" si="7"/>
        <v>0</v>
      </c>
      <c r="J14" s="121" t="str">
        <f t="shared" si="8"/>
        <v/>
      </c>
      <c r="K14" s="291" t="str">
        <f t="shared" si="9"/>
        <v/>
      </c>
      <c r="L14" s="292"/>
      <c r="M14" s="292"/>
      <c r="N14" s="292"/>
      <c r="O14" s="292"/>
      <c r="P14" s="292"/>
      <c r="Q14" s="292"/>
      <c r="R14" s="293"/>
      <c r="S14" s="76" t="str">
        <f t="shared" si="10"/>
        <v/>
      </c>
      <c r="T14" s="78"/>
      <c r="U14" s="63" t="str">
        <f t="shared" si="13"/>
        <v/>
      </c>
      <c r="V14" s="294" t="str">
        <f t="shared" si="14"/>
        <v/>
      </c>
      <c r="W14" s="294"/>
      <c r="X14" s="294"/>
      <c r="Y14" s="294"/>
      <c r="Z14" s="294"/>
      <c r="AA14" s="294"/>
      <c r="AC14" s="283" t="s">
        <v>22</v>
      </c>
      <c r="AD14" s="284"/>
      <c r="AE14" s="284"/>
      <c r="AF14" s="284"/>
      <c r="AG14" s="284"/>
      <c r="AH14" s="304" t="e">
        <f>IF(OR(AH12&lt;10000,D5=AO4,AH19=2,AH19=1),AH12,IF(AH13="نعم",AE25+AE26/2,AH12))</f>
        <v>#N/A</v>
      </c>
      <c r="AI14" s="304"/>
      <c r="AJ14" s="305"/>
      <c r="AK14" s="34"/>
      <c r="BK14" s="59" t="e">
        <f t="shared" si="1"/>
        <v>#N/A</v>
      </c>
      <c r="BL14" s="56">
        <v>10</v>
      </c>
      <c r="BM14">
        <v>617</v>
      </c>
      <c r="BN14" t="s">
        <v>776</v>
      </c>
      <c r="BO14" s="64" t="s">
        <v>58</v>
      </c>
      <c r="BP14" s="64" t="s">
        <v>252</v>
      </c>
      <c r="BQ14" s="59" t="str">
        <f t="shared" si="2"/>
        <v/>
      </c>
      <c r="BR14" s="61" t="e">
        <f>IF(VLOOKUP($D$1,ورقة4!$A$1:$AX$14708,MATCH('إختيار المقررات'!BM14,ورقة4!$A$1:$AX$1,0),0)=0,"",VLOOKUP($D$1,ورقة4!$A$1:$AX$14708,MATCH('إختيار المقررات'!BM14,ورقة4!$A$1:$AX$1,0),0))</f>
        <v>#N/A</v>
      </c>
      <c r="BS14" s="55"/>
      <c r="BT14" s="59" t="e">
        <f t="shared" si="15"/>
        <v>#N/A</v>
      </c>
      <c r="BX14" s="56"/>
      <c r="BY14" s="59"/>
      <c r="BZ14" s="60"/>
      <c r="CA14" s="60"/>
    </row>
    <row r="15" spans="1:79" ht="18.75" thickBot="1" x14ac:dyDescent="0.3">
      <c r="B15" s="63"/>
      <c r="C15" s="63">
        <f t="shared" si="12"/>
        <v>0</v>
      </c>
      <c r="D15" s="63">
        <f t="shared" si="4"/>
        <v>0</v>
      </c>
      <c r="E15" s="68">
        <f t="shared" si="5"/>
        <v>0</v>
      </c>
      <c r="F15" s="63" t="str">
        <f t="shared" si="11"/>
        <v/>
      </c>
      <c r="G15" s="63" t="str">
        <f t="shared" si="6"/>
        <v/>
      </c>
      <c r="H15" s="63" t="str">
        <f t="shared" si="3"/>
        <v/>
      </c>
      <c r="I15" s="68" t="b">
        <f t="shared" si="7"/>
        <v>0</v>
      </c>
      <c r="J15" s="121" t="str">
        <f t="shared" si="8"/>
        <v/>
      </c>
      <c r="K15" s="291" t="str">
        <f t="shared" si="9"/>
        <v/>
      </c>
      <c r="L15" s="292"/>
      <c r="M15" s="292"/>
      <c r="N15" s="292"/>
      <c r="O15" s="292"/>
      <c r="P15" s="292"/>
      <c r="Q15" s="292"/>
      <c r="R15" s="293"/>
      <c r="S15" s="76" t="str">
        <f t="shared" si="10"/>
        <v/>
      </c>
      <c r="T15" s="78"/>
      <c r="U15" s="63" t="str">
        <f t="shared" si="13"/>
        <v/>
      </c>
      <c r="V15" s="294" t="str">
        <f t="shared" si="14"/>
        <v/>
      </c>
      <c r="W15" s="294"/>
      <c r="X15" s="294"/>
      <c r="Y15" s="294"/>
      <c r="Z15" s="294"/>
      <c r="AA15" s="294"/>
      <c r="AC15" s="283" t="s">
        <v>24</v>
      </c>
      <c r="AD15" s="284"/>
      <c r="AE15" s="284"/>
      <c r="AF15" s="284"/>
      <c r="AG15" s="284"/>
      <c r="AH15" s="304" t="e">
        <f>IF(OR(D5=BE4,D5=BE7),0,AH12-AH14)</f>
        <v>#N/A</v>
      </c>
      <c r="AI15" s="304"/>
      <c r="AJ15" s="305"/>
      <c r="AK15" s="34"/>
      <c r="BK15" s="59" t="e">
        <f t="shared" si="1"/>
        <v>#N/A</v>
      </c>
      <c r="BL15" s="59">
        <v>11</v>
      </c>
      <c r="BM15">
        <v>618</v>
      </c>
      <c r="BN15" t="s">
        <v>777</v>
      </c>
      <c r="BO15" s="64" t="s">
        <v>58</v>
      </c>
      <c r="BP15" s="64" t="s">
        <v>252</v>
      </c>
      <c r="BQ15" s="59" t="str">
        <f t="shared" si="2"/>
        <v/>
      </c>
      <c r="BR15" s="61" t="e">
        <f>IF(VLOOKUP($D$1,ورقة4!$A$1:$AX$14708,MATCH('إختيار المقررات'!BM15,ورقة4!$A$1:$AX$1,0),0)=0,"",VLOOKUP($D$1,ورقة4!$A$1:$AX$14708,MATCH('إختيار المقررات'!BM15,ورقة4!$A$1:$AX$1,0),0))</f>
        <v>#N/A</v>
      </c>
      <c r="BS15" s="55"/>
      <c r="BT15" s="59" t="e">
        <f t="shared" si="15"/>
        <v>#N/A</v>
      </c>
      <c r="BX15" s="59"/>
      <c r="BY15" s="59"/>
      <c r="BZ15" s="60"/>
      <c r="CA15" s="60"/>
    </row>
    <row r="16" spans="1:79" ht="18.75" thickBot="1" x14ac:dyDescent="0.3">
      <c r="B16" s="63"/>
      <c r="C16" s="63">
        <f t="shared" si="12"/>
        <v>0</v>
      </c>
      <c r="D16" s="63">
        <f t="shared" si="4"/>
        <v>0</v>
      </c>
      <c r="E16" s="68">
        <f t="shared" si="5"/>
        <v>0</v>
      </c>
      <c r="F16" s="63" t="str">
        <f t="shared" si="11"/>
        <v/>
      </c>
      <c r="G16" s="63" t="str">
        <f t="shared" si="6"/>
        <v/>
      </c>
      <c r="H16" s="63" t="str">
        <f t="shared" si="3"/>
        <v/>
      </c>
      <c r="I16" s="68" t="b">
        <f t="shared" si="7"/>
        <v>0</v>
      </c>
      <c r="J16" s="121" t="str">
        <f t="shared" si="8"/>
        <v/>
      </c>
      <c r="K16" s="291" t="str">
        <f t="shared" si="9"/>
        <v/>
      </c>
      <c r="L16" s="292"/>
      <c r="M16" s="292"/>
      <c r="N16" s="292"/>
      <c r="O16" s="292"/>
      <c r="P16" s="292"/>
      <c r="Q16" s="292"/>
      <c r="R16" s="293"/>
      <c r="S16" s="76" t="str">
        <f t="shared" si="10"/>
        <v/>
      </c>
      <c r="T16" s="78"/>
      <c r="U16" s="63" t="str">
        <f t="shared" si="13"/>
        <v/>
      </c>
      <c r="V16" s="294" t="str">
        <f t="shared" si="14"/>
        <v/>
      </c>
      <c r="W16" s="294"/>
      <c r="X16" s="294"/>
      <c r="Y16" s="294"/>
      <c r="Z16" s="294"/>
      <c r="AA16" s="294"/>
      <c r="AC16" s="283" t="s">
        <v>145</v>
      </c>
      <c r="AD16" s="284"/>
      <c r="AE16" s="284"/>
      <c r="AF16" s="284"/>
      <c r="AG16" s="284"/>
      <c r="AH16" s="304">
        <f>COUNTIFS(S9:S27,"ج",T9:T27,1)</f>
        <v>0</v>
      </c>
      <c r="AI16" s="304"/>
      <c r="AJ16" s="305"/>
      <c r="AK16" s="34"/>
      <c r="BK16" s="59" t="e">
        <f t="shared" si="1"/>
        <v>#N/A</v>
      </c>
      <c r="BL16" s="56">
        <v>12</v>
      </c>
      <c r="BM16">
        <v>619</v>
      </c>
      <c r="BN16" t="s">
        <v>778</v>
      </c>
      <c r="BO16" s="64" t="s">
        <v>58</v>
      </c>
      <c r="BP16" s="64" t="s">
        <v>252</v>
      </c>
      <c r="BQ16" s="59" t="str">
        <f t="shared" si="2"/>
        <v/>
      </c>
      <c r="BR16" s="61" t="e">
        <f>IF(VLOOKUP($D$1,ورقة4!$A$1:$AX$14708,MATCH('إختيار المقررات'!BM16,ورقة4!$A$1:$AX$1,0),0)=0,"",VLOOKUP($D$1,ورقة4!$A$1:$AX$14708,MATCH('إختيار المقررات'!BM16,ورقة4!$A$1:$AX$1,0),0))</f>
        <v>#N/A</v>
      </c>
      <c r="BS16" s="55"/>
      <c r="BT16" s="59" t="e">
        <f t="shared" si="15"/>
        <v>#N/A</v>
      </c>
      <c r="BU16" s="56"/>
      <c r="BV16" s="56"/>
      <c r="BX16" s="56"/>
      <c r="BY16" s="59"/>
      <c r="BZ16" s="60"/>
      <c r="CA16" s="60"/>
    </row>
    <row r="17" spans="1:79" ht="18.75" thickBot="1" x14ac:dyDescent="0.3">
      <c r="B17" s="63"/>
      <c r="C17" s="63">
        <f t="shared" si="12"/>
        <v>0</v>
      </c>
      <c r="D17" s="63">
        <f t="shared" si="4"/>
        <v>0</v>
      </c>
      <c r="E17" s="68">
        <f t="shared" si="5"/>
        <v>0</v>
      </c>
      <c r="F17" s="63" t="str">
        <f t="shared" si="11"/>
        <v/>
      </c>
      <c r="G17" s="63" t="str">
        <f t="shared" si="6"/>
        <v/>
      </c>
      <c r="H17" s="63" t="str">
        <f t="shared" si="3"/>
        <v/>
      </c>
      <c r="I17" s="68" t="b">
        <f t="shared" si="7"/>
        <v>0</v>
      </c>
      <c r="J17" s="121" t="str">
        <f t="shared" si="8"/>
        <v/>
      </c>
      <c r="K17" s="291" t="str">
        <f t="shared" si="9"/>
        <v/>
      </c>
      <c r="L17" s="292"/>
      <c r="M17" s="292"/>
      <c r="N17" s="292"/>
      <c r="O17" s="292"/>
      <c r="P17" s="292"/>
      <c r="Q17" s="292"/>
      <c r="R17" s="293"/>
      <c r="S17" s="76" t="str">
        <f t="shared" si="10"/>
        <v/>
      </c>
      <c r="T17" s="78"/>
      <c r="U17" s="63" t="str">
        <f t="shared" si="13"/>
        <v/>
      </c>
      <c r="V17" s="294" t="str">
        <f t="shared" si="14"/>
        <v/>
      </c>
      <c r="W17" s="294"/>
      <c r="X17" s="294"/>
      <c r="Y17" s="294"/>
      <c r="Z17" s="294"/>
      <c r="AA17" s="294"/>
      <c r="AC17" s="283" t="s">
        <v>475</v>
      </c>
      <c r="AD17" s="284"/>
      <c r="AE17" s="284"/>
      <c r="AF17" s="284"/>
      <c r="AG17" s="284"/>
      <c r="AH17" s="304">
        <f>COUNTIFS(S9:S27,"ر1",T9:T27,1)</f>
        <v>0</v>
      </c>
      <c r="AI17" s="304"/>
      <c r="AJ17" s="305"/>
      <c r="AK17" s="34"/>
      <c r="BK17" s="59" t="e">
        <f t="shared" si="1"/>
        <v>#N/A</v>
      </c>
      <c r="BL17" s="59">
        <v>13</v>
      </c>
      <c r="BM17">
        <v>620</v>
      </c>
      <c r="BN17" t="s">
        <v>779</v>
      </c>
      <c r="BO17" s="64" t="s">
        <v>58</v>
      </c>
      <c r="BP17" s="64" t="s">
        <v>252</v>
      </c>
      <c r="BQ17" s="59" t="str">
        <f t="shared" si="2"/>
        <v/>
      </c>
      <c r="BR17" s="61" t="e">
        <f>IF(VLOOKUP($D$1,ورقة4!$A$1:$AX$14708,MATCH('إختيار المقررات'!BM17,ورقة4!$A$1:$AX$1,0),0)=0,"",VLOOKUP($D$1,ورقة4!$A$1:$AX$14708,MATCH('إختيار المقررات'!BM17,ورقة4!$A$1:$AX$1,0),0))</f>
        <v>#N/A</v>
      </c>
      <c r="BS17" s="55"/>
      <c r="BT17" s="59" t="e">
        <f t="shared" si="15"/>
        <v>#N/A</v>
      </c>
      <c r="BX17" s="59"/>
      <c r="BY17" s="59"/>
      <c r="BZ17" s="60"/>
      <c r="CA17" s="60"/>
    </row>
    <row r="18" spans="1:79" ht="18.75" thickBot="1" x14ac:dyDescent="0.3">
      <c r="B18" s="63"/>
      <c r="C18" s="63">
        <f t="shared" si="12"/>
        <v>0</v>
      </c>
      <c r="D18" s="63">
        <f t="shared" si="4"/>
        <v>0</v>
      </c>
      <c r="E18" s="68">
        <f t="shared" si="5"/>
        <v>0</v>
      </c>
      <c r="F18" s="63" t="str">
        <f t="shared" si="11"/>
        <v/>
      </c>
      <c r="G18" s="63" t="str">
        <f t="shared" si="6"/>
        <v/>
      </c>
      <c r="H18" s="63" t="str">
        <f t="shared" si="3"/>
        <v/>
      </c>
      <c r="I18" s="68" t="b">
        <f t="shared" si="7"/>
        <v>0</v>
      </c>
      <c r="J18" s="121" t="str">
        <f t="shared" si="8"/>
        <v/>
      </c>
      <c r="K18" s="291" t="str">
        <f t="shared" si="9"/>
        <v/>
      </c>
      <c r="L18" s="292"/>
      <c r="M18" s="292"/>
      <c r="N18" s="292"/>
      <c r="O18" s="292"/>
      <c r="P18" s="292"/>
      <c r="Q18" s="292"/>
      <c r="R18" s="293"/>
      <c r="S18" s="76" t="str">
        <f t="shared" si="10"/>
        <v/>
      </c>
      <c r="T18" s="78"/>
      <c r="U18" s="63" t="str">
        <f t="shared" si="13"/>
        <v/>
      </c>
      <c r="V18" s="294" t="str">
        <f t="shared" si="14"/>
        <v/>
      </c>
      <c r="W18" s="294"/>
      <c r="X18" s="294"/>
      <c r="Y18" s="294"/>
      <c r="Z18" s="294"/>
      <c r="AA18" s="294"/>
      <c r="AC18" s="283" t="s">
        <v>476</v>
      </c>
      <c r="AD18" s="284"/>
      <c r="AE18" s="284"/>
      <c r="AF18" s="284"/>
      <c r="AG18" s="284"/>
      <c r="AH18" s="304">
        <f>COUNTIFS(S9:S27,"ر2",T9:T27,1)</f>
        <v>0</v>
      </c>
      <c r="AI18" s="304"/>
      <c r="AJ18" s="305"/>
      <c r="AK18" s="34"/>
      <c r="BK18" s="59" t="e">
        <f t="shared" si="1"/>
        <v>#N/A</v>
      </c>
      <c r="BL18" s="56">
        <v>14</v>
      </c>
      <c r="BM18">
        <v>621</v>
      </c>
      <c r="BN18" t="s">
        <v>780</v>
      </c>
      <c r="BO18" s="64" t="s">
        <v>58</v>
      </c>
      <c r="BP18" s="64" t="s">
        <v>252</v>
      </c>
      <c r="BQ18" s="59" t="str">
        <f t="shared" si="2"/>
        <v/>
      </c>
      <c r="BR18" s="61" t="e">
        <f>IF(VLOOKUP($D$1,ورقة4!$A$1:$AX$14708,MATCH('إختيار المقررات'!BM18,ورقة4!$A$1:$AX$1,0),0)=0,"",VLOOKUP($D$1,ورقة4!$A$1:$AX$14708,MATCH('إختيار المقررات'!BM18,ورقة4!$A$1:$AX$1,0),0))</f>
        <v>#N/A</v>
      </c>
      <c r="BS18" s="55"/>
      <c r="BT18" s="59" t="e">
        <f t="shared" si="15"/>
        <v>#N/A</v>
      </c>
      <c r="BX18" s="56"/>
      <c r="BY18" s="59"/>
      <c r="BZ18" s="60"/>
      <c r="CA18" s="60"/>
    </row>
    <row r="19" spans="1:79" ht="18.75" thickBot="1" x14ac:dyDescent="0.3">
      <c r="B19" s="63"/>
      <c r="C19" s="63">
        <f t="shared" si="12"/>
        <v>0</v>
      </c>
      <c r="D19" s="63">
        <f t="shared" si="4"/>
        <v>0</v>
      </c>
      <c r="E19" s="68">
        <f t="shared" si="5"/>
        <v>0</v>
      </c>
      <c r="F19" s="63" t="str">
        <f t="shared" si="11"/>
        <v/>
      </c>
      <c r="G19" s="63" t="str">
        <f t="shared" si="6"/>
        <v/>
      </c>
      <c r="H19" s="63" t="str">
        <f t="shared" si="3"/>
        <v/>
      </c>
      <c r="I19" s="68" t="b">
        <f t="shared" si="7"/>
        <v>0</v>
      </c>
      <c r="J19" s="121" t="str">
        <f t="shared" si="8"/>
        <v/>
      </c>
      <c r="K19" s="291" t="str">
        <f t="shared" si="9"/>
        <v/>
      </c>
      <c r="L19" s="292"/>
      <c r="M19" s="292"/>
      <c r="N19" s="292"/>
      <c r="O19" s="292"/>
      <c r="P19" s="292"/>
      <c r="Q19" s="292"/>
      <c r="R19" s="293"/>
      <c r="S19" s="76" t="str">
        <f t="shared" si="10"/>
        <v/>
      </c>
      <c r="T19" s="78"/>
      <c r="AB19" s="63">
        <f>COUNTIF(S10:S31,"A")</f>
        <v>0</v>
      </c>
      <c r="AC19" s="315" t="s">
        <v>276</v>
      </c>
      <c r="AD19" s="316"/>
      <c r="AE19" s="316"/>
      <c r="AF19" s="316"/>
      <c r="AG19" s="316"/>
      <c r="AH19" s="317">
        <f>IF(AB19&gt;0,COUNTIFS(S10:S29,"A",T10:T29,1),SUM(AH16:AJ18))</f>
        <v>0</v>
      </c>
      <c r="AI19" s="317"/>
      <c r="AJ19" s="318"/>
      <c r="AK19" s="53"/>
      <c r="BK19" s="59" t="str">
        <f t="shared" si="1"/>
        <v/>
      </c>
      <c r="BL19" s="59">
        <v>15</v>
      </c>
      <c r="BM19"/>
      <c r="BN19" s="59" t="s">
        <v>256</v>
      </c>
      <c r="BQ19" s="59" t="str">
        <f t="shared" si="2"/>
        <v/>
      </c>
      <c r="BR19" s="61"/>
      <c r="BS19" s="59"/>
      <c r="BT19" s="59" t="e">
        <f>IF(AND(BT20="",BT21="",BT22="",BT23="",BT24="",BT25=""),"",BL19)</f>
        <v>#N/A</v>
      </c>
      <c r="BX19" s="59"/>
      <c r="BY19" s="59"/>
      <c r="BZ19" s="60"/>
      <c r="CA19" s="60"/>
    </row>
    <row r="20" spans="1:79" ht="19.5" thickTop="1" thickBot="1" x14ac:dyDescent="0.3">
      <c r="B20" s="63"/>
      <c r="C20" s="63">
        <f t="shared" si="12"/>
        <v>0</v>
      </c>
      <c r="D20" s="63">
        <f t="shared" si="4"/>
        <v>0</v>
      </c>
      <c r="E20" s="68">
        <f t="shared" si="5"/>
        <v>0</v>
      </c>
      <c r="F20" s="63" t="str">
        <f t="shared" si="11"/>
        <v/>
      </c>
      <c r="G20" s="63" t="str">
        <f t="shared" si="6"/>
        <v/>
      </c>
      <c r="H20" s="63" t="str">
        <f t="shared" si="3"/>
        <v/>
      </c>
      <c r="I20" s="68" t="b">
        <f t="shared" si="7"/>
        <v>0</v>
      </c>
      <c r="J20" s="121" t="str">
        <f t="shared" si="8"/>
        <v/>
      </c>
      <c r="K20" s="291" t="str">
        <f t="shared" si="9"/>
        <v/>
      </c>
      <c r="L20" s="292"/>
      <c r="M20" s="292"/>
      <c r="N20" s="292"/>
      <c r="O20" s="292"/>
      <c r="P20" s="292"/>
      <c r="Q20" s="292"/>
      <c r="R20" s="293"/>
      <c r="S20" s="76" t="str">
        <f t="shared" si="10"/>
        <v/>
      </c>
      <c r="T20" s="78"/>
      <c r="AC20" s="314" t="e">
        <f>'إدخال البيانات'!F1</f>
        <v>#N/A</v>
      </c>
      <c r="AD20" s="314"/>
      <c r="AE20" s="314"/>
      <c r="AF20" s="314"/>
      <c r="AG20" s="314"/>
      <c r="AH20" s="314"/>
      <c r="AI20" s="314"/>
      <c r="AJ20" s="314"/>
      <c r="AK20" s="66"/>
      <c r="BK20" s="59" t="e">
        <f t="shared" si="1"/>
        <v>#N/A</v>
      </c>
      <c r="BL20" s="56">
        <v>16</v>
      </c>
      <c r="BM20">
        <v>622</v>
      </c>
      <c r="BN20" t="s">
        <v>781</v>
      </c>
      <c r="BO20" s="64" t="s">
        <v>251</v>
      </c>
      <c r="BP20" s="64" t="s">
        <v>250</v>
      </c>
      <c r="BQ20" s="59" t="str">
        <f t="shared" si="2"/>
        <v/>
      </c>
      <c r="BR20" s="61" t="e">
        <f>IF(VLOOKUP($D$1,ورقة4!$A$1:$AX$14708,MATCH('إختيار المقررات'!BM20,ورقة4!$A$1:$AX$1,0),0)=0,"",VLOOKUP($D$1,ورقة4!$A$1:$AX$14708,MATCH('إختيار المقررات'!BM20,ورقة4!$A$1:$AX$1,0),0))</f>
        <v>#N/A</v>
      </c>
      <c r="BS20" s="55"/>
      <c r="BT20" s="59" t="e">
        <f t="shared" ref="BT20:BT25" si="16">IF(BR20="","",BL20)</f>
        <v>#N/A</v>
      </c>
      <c r="BX20" s="56"/>
      <c r="BY20" s="59"/>
      <c r="BZ20" s="60"/>
      <c r="CA20" s="60"/>
    </row>
    <row r="21" spans="1:79" ht="18.75" thickBot="1" x14ac:dyDescent="0.3">
      <c r="B21" s="63"/>
      <c r="C21" s="63">
        <f t="shared" si="12"/>
        <v>0</v>
      </c>
      <c r="D21" s="63">
        <f t="shared" si="4"/>
        <v>0</v>
      </c>
      <c r="E21" s="68">
        <f t="shared" si="5"/>
        <v>0</v>
      </c>
      <c r="F21" s="63" t="str">
        <f t="shared" si="11"/>
        <v/>
      </c>
      <c r="G21" s="63" t="str">
        <f t="shared" si="6"/>
        <v/>
      </c>
      <c r="H21" s="63" t="str">
        <f t="shared" si="3"/>
        <v/>
      </c>
      <c r="I21" s="68" t="b">
        <f t="shared" si="7"/>
        <v>0</v>
      </c>
      <c r="J21" s="121" t="str">
        <f t="shared" si="8"/>
        <v/>
      </c>
      <c r="K21" s="291" t="str">
        <f t="shared" si="9"/>
        <v/>
      </c>
      <c r="L21" s="292"/>
      <c r="M21" s="292"/>
      <c r="N21" s="292"/>
      <c r="O21" s="292"/>
      <c r="P21" s="292"/>
      <c r="Q21" s="292"/>
      <c r="R21" s="293"/>
      <c r="S21" s="76" t="str">
        <f t="shared" si="10"/>
        <v/>
      </c>
      <c r="T21" s="78"/>
      <c r="AK21" s="66"/>
      <c r="BK21" s="59" t="e">
        <f t="shared" si="1"/>
        <v>#N/A</v>
      </c>
      <c r="BL21" s="59">
        <v>17</v>
      </c>
      <c r="BM21">
        <v>623</v>
      </c>
      <c r="BN21" t="s">
        <v>782</v>
      </c>
      <c r="BO21" s="64" t="s">
        <v>251</v>
      </c>
      <c r="BP21" s="64" t="s">
        <v>250</v>
      </c>
      <c r="BQ21" s="59" t="str">
        <f t="shared" si="2"/>
        <v/>
      </c>
      <c r="BR21" s="61" t="e">
        <f>IF(VLOOKUP($D$1,ورقة4!$A$1:$AX$14708,MATCH('إختيار المقررات'!BM21,ورقة4!$A$1:$AX$1,0),0)=0,"",VLOOKUP($D$1,ورقة4!$A$1:$AX$14708,MATCH('إختيار المقررات'!BM21,ورقة4!$A$1:$AX$1,0),0))</f>
        <v>#N/A</v>
      </c>
      <c r="BS21" s="55"/>
      <c r="BT21" s="59" t="e">
        <f t="shared" si="16"/>
        <v>#N/A</v>
      </c>
      <c r="BX21" s="59"/>
      <c r="BY21" s="59"/>
      <c r="BZ21" s="60"/>
      <c r="CA21" s="60"/>
    </row>
    <row r="22" spans="1:79" ht="18.75" thickBot="1" x14ac:dyDescent="0.3">
      <c r="B22" s="63"/>
      <c r="C22" s="63">
        <f t="shared" si="12"/>
        <v>0</v>
      </c>
      <c r="D22" s="63">
        <f t="shared" si="4"/>
        <v>0</v>
      </c>
      <c r="E22" s="68">
        <f t="shared" si="5"/>
        <v>0</v>
      </c>
      <c r="F22" s="63" t="str">
        <f t="shared" si="11"/>
        <v/>
      </c>
      <c r="G22" s="63" t="str">
        <f t="shared" si="6"/>
        <v/>
      </c>
      <c r="H22" s="63" t="str">
        <f t="shared" si="3"/>
        <v/>
      </c>
      <c r="I22" s="68" t="b">
        <f t="shared" si="7"/>
        <v>0</v>
      </c>
      <c r="J22" s="121" t="str">
        <f t="shared" si="8"/>
        <v/>
      </c>
      <c r="K22" s="291" t="str">
        <f t="shared" si="9"/>
        <v/>
      </c>
      <c r="L22" s="292"/>
      <c r="M22" s="292"/>
      <c r="N22" s="292"/>
      <c r="O22" s="292"/>
      <c r="P22" s="292"/>
      <c r="Q22" s="292"/>
      <c r="R22" s="293"/>
      <c r="S22" s="76" t="str">
        <f t="shared" si="10"/>
        <v/>
      </c>
      <c r="T22" s="78"/>
      <c r="AK22" s="66"/>
      <c r="BK22" s="59" t="e">
        <f t="shared" si="1"/>
        <v>#N/A</v>
      </c>
      <c r="BL22" s="56">
        <v>18</v>
      </c>
      <c r="BM22">
        <v>624</v>
      </c>
      <c r="BN22" t="s">
        <v>783</v>
      </c>
      <c r="BO22" s="64" t="s">
        <v>251</v>
      </c>
      <c r="BP22" s="64" t="s">
        <v>250</v>
      </c>
      <c r="BQ22" s="59" t="str">
        <f t="shared" si="2"/>
        <v/>
      </c>
      <c r="BR22" s="61" t="e">
        <f>IF(VLOOKUP($D$1,ورقة4!$A$1:$AX$14708,MATCH('إختيار المقررات'!BM22,ورقة4!$A$1:$AX$1,0),0)=0,"",VLOOKUP($D$1,ورقة4!$A$1:$AX$14708,MATCH('إختيار المقررات'!BM22,ورقة4!$A$1:$AX$1,0),0))</f>
        <v>#N/A</v>
      </c>
      <c r="BS22" s="55"/>
      <c r="BT22" s="59" t="e">
        <f t="shared" si="16"/>
        <v>#N/A</v>
      </c>
      <c r="BX22" s="56"/>
      <c r="BY22" s="59"/>
      <c r="BZ22" s="60"/>
      <c r="CA22" s="60"/>
    </row>
    <row r="23" spans="1:79" ht="21" thickBot="1" x14ac:dyDescent="0.3">
      <c r="B23" s="125"/>
      <c r="C23" s="63">
        <f t="shared" si="12"/>
        <v>0</v>
      </c>
      <c r="D23" s="63">
        <f t="shared" si="4"/>
        <v>0</v>
      </c>
      <c r="E23" s="68">
        <f t="shared" si="5"/>
        <v>0</v>
      </c>
      <c r="F23" s="63" t="str">
        <f t="shared" si="11"/>
        <v/>
      </c>
      <c r="G23" s="63" t="str">
        <f t="shared" si="6"/>
        <v/>
      </c>
      <c r="H23" s="63" t="str">
        <f t="shared" si="3"/>
        <v/>
      </c>
      <c r="I23" s="68" t="b">
        <f t="shared" si="7"/>
        <v>0</v>
      </c>
      <c r="J23" s="121" t="str">
        <f t="shared" si="8"/>
        <v/>
      </c>
      <c r="K23" s="291" t="str">
        <f t="shared" si="9"/>
        <v/>
      </c>
      <c r="L23" s="292"/>
      <c r="M23" s="292"/>
      <c r="N23" s="292"/>
      <c r="O23" s="292"/>
      <c r="P23" s="292"/>
      <c r="Q23" s="292"/>
      <c r="R23" s="293"/>
      <c r="S23" s="76" t="str">
        <f t="shared" si="10"/>
        <v/>
      </c>
      <c r="T23" s="78"/>
      <c r="AB23" s="22"/>
      <c r="AD23" s="63">
        <v>1</v>
      </c>
      <c r="AE23" s="68" t="e">
        <f>VLOOKUP(AD23,$C$10:$E$26,3,0)</f>
        <v>#N/A</v>
      </c>
      <c r="AK23" s="66"/>
      <c r="BK23" s="59" t="e">
        <f t="shared" si="1"/>
        <v>#N/A</v>
      </c>
      <c r="BL23" s="59">
        <v>19</v>
      </c>
      <c r="BM23">
        <v>625</v>
      </c>
      <c r="BN23" t="s">
        <v>784</v>
      </c>
      <c r="BO23" s="64" t="s">
        <v>251</v>
      </c>
      <c r="BP23" s="64" t="s">
        <v>250</v>
      </c>
      <c r="BQ23" s="59" t="str">
        <f t="shared" si="2"/>
        <v/>
      </c>
      <c r="BR23" s="61" t="e">
        <f>IF(VLOOKUP($D$1,ورقة4!$A$1:$AX$14708,MATCH('إختيار المقررات'!BM23,ورقة4!$A$1:$AX$1,0),0)=0,"",VLOOKUP($D$1,ورقة4!$A$1:$AX$14708,MATCH('إختيار المقررات'!BM23,ورقة4!$A$1:$AX$1,0),0))</f>
        <v>#N/A</v>
      </c>
      <c r="BS23" s="55"/>
      <c r="BT23" s="59" t="e">
        <f t="shared" si="16"/>
        <v>#N/A</v>
      </c>
      <c r="BU23" s="56"/>
      <c r="BV23" s="56"/>
      <c r="BX23" s="59"/>
      <c r="BY23" s="59"/>
      <c r="BZ23" s="60"/>
      <c r="CA23" s="60"/>
    </row>
    <row r="24" spans="1:79" ht="21" thickBot="1" x14ac:dyDescent="0.3">
      <c r="B24" s="125"/>
      <c r="C24" s="63">
        <f t="shared" si="12"/>
        <v>0</v>
      </c>
      <c r="D24" s="63">
        <f t="shared" si="4"/>
        <v>0</v>
      </c>
      <c r="E24" s="68">
        <f t="shared" si="5"/>
        <v>0</v>
      </c>
      <c r="F24" s="63" t="str">
        <f t="shared" si="11"/>
        <v/>
      </c>
      <c r="G24" s="63" t="str">
        <f t="shared" si="6"/>
        <v/>
      </c>
      <c r="H24" s="63" t="str">
        <f t="shared" si="3"/>
        <v/>
      </c>
      <c r="I24" s="68" t="b">
        <f t="shared" si="7"/>
        <v>0</v>
      </c>
      <c r="J24" s="121" t="str">
        <f t="shared" si="8"/>
        <v/>
      </c>
      <c r="K24" s="291" t="str">
        <f t="shared" si="9"/>
        <v/>
      </c>
      <c r="L24" s="292"/>
      <c r="M24" s="292"/>
      <c r="N24" s="292"/>
      <c r="O24" s="292"/>
      <c r="P24" s="292"/>
      <c r="Q24" s="292"/>
      <c r="R24" s="293"/>
      <c r="S24" s="76" t="str">
        <f t="shared" si="10"/>
        <v/>
      </c>
      <c r="T24" s="78"/>
      <c r="AB24" s="22"/>
      <c r="AD24" s="63">
        <v>2</v>
      </c>
      <c r="AE24" s="68" t="e">
        <f>VLOOKUP(AD24,$C$10:$E$26,3,0)</f>
        <v>#N/A</v>
      </c>
      <c r="AK24" s="66"/>
      <c r="BK24" s="59" t="e">
        <f t="shared" si="1"/>
        <v>#N/A</v>
      </c>
      <c r="BL24" s="56">
        <v>20</v>
      </c>
      <c r="BM24">
        <v>626</v>
      </c>
      <c r="BN24" t="s">
        <v>785</v>
      </c>
      <c r="BO24" s="64" t="s">
        <v>251</v>
      </c>
      <c r="BP24" s="64" t="s">
        <v>250</v>
      </c>
      <c r="BQ24" s="59" t="str">
        <f t="shared" si="2"/>
        <v/>
      </c>
      <c r="BR24" s="61" t="e">
        <f>IF(VLOOKUP($D$1,ورقة4!$A$1:$AX$14708,MATCH('إختيار المقررات'!BM24,ورقة4!$A$1:$AX$1,0),0)=0,"",VLOOKUP($D$1,ورقة4!$A$1:$AX$14708,MATCH('إختيار المقررات'!BM24,ورقة4!$A$1:$AX$1,0),0))</f>
        <v>#N/A</v>
      </c>
      <c r="BS24" s="55"/>
      <c r="BT24" s="59" t="e">
        <f t="shared" si="16"/>
        <v>#N/A</v>
      </c>
      <c r="BX24" s="56"/>
      <c r="BY24" s="59"/>
      <c r="BZ24" s="60"/>
      <c r="CA24" s="60"/>
    </row>
    <row r="25" spans="1:79" ht="21" thickBot="1" x14ac:dyDescent="0.3">
      <c r="B25" s="125"/>
      <c r="C25" s="63">
        <f t="shared" si="12"/>
        <v>0</v>
      </c>
      <c r="D25" s="63">
        <f t="shared" si="4"/>
        <v>0</v>
      </c>
      <c r="E25" s="68">
        <f t="shared" si="5"/>
        <v>0</v>
      </c>
      <c r="F25" s="63" t="str">
        <f t="shared" si="11"/>
        <v/>
      </c>
      <c r="G25" s="63" t="str">
        <f t="shared" si="6"/>
        <v/>
      </c>
      <c r="H25" s="63" t="str">
        <f t="shared" si="3"/>
        <v/>
      </c>
      <c r="I25" s="68" t="b">
        <f t="shared" si="7"/>
        <v>0</v>
      </c>
      <c r="J25" s="121" t="str">
        <f t="shared" si="8"/>
        <v/>
      </c>
      <c r="K25" s="291" t="str">
        <f t="shared" si="9"/>
        <v/>
      </c>
      <c r="L25" s="292"/>
      <c r="M25" s="292"/>
      <c r="N25" s="292"/>
      <c r="O25" s="292"/>
      <c r="P25" s="292"/>
      <c r="Q25" s="292"/>
      <c r="R25" s="293"/>
      <c r="S25" s="76" t="str">
        <f t="shared" si="10"/>
        <v/>
      </c>
      <c r="T25" s="78"/>
      <c r="AB25" s="22"/>
      <c r="AE25" s="68" t="e">
        <f>SUM(AE23:AE24)</f>
        <v>#N/A</v>
      </c>
      <c r="AK25" s="28"/>
      <c r="BK25" s="59" t="e">
        <f t="shared" si="1"/>
        <v>#N/A</v>
      </c>
      <c r="BL25" s="59">
        <v>21</v>
      </c>
      <c r="BM25">
        <v>627</v>
      </c>
      <c r="BN25" t="s">
        <v>786</v>
      </c>
      <c r="BO25" s="64" t="s">
        <v>251</v>
      </c>
      <c r="BP25" s="64" t="s">
        <v>250</v>
      </c>
      <c r="BQ25" s="59"/>
      <c r="BR25" s="61" t="e">
        <f>IF(VLOOKUP($D$1,ورقة4!$A$1:$AX$14708,MATCH('إختيار المقررات'!BM25,ورقة4!$A$1:$AX$1,0),0)=0,"",VLOOKUP($D$1,ورقة4!$A$1:$AX$14708,MATCH('إختيار المقررات'!BM25,ورقة4!$A$1:$AX$1,0),0))</f>
        <v>#N/A</v>
      </c>
      <c r="BS25" s="55"/>
      <c r="BT25" s="59" t="e">
        <f t="shared" si="16"/>
        <v>#N/A</v>
      </c>
      <c r="BX25" s="59"/>
      <c r="BY25" s="59"/>
      <c r="BZ25" s="60"/>
      <c r="CA25" s="60"/>
    </row>
    <row r="26" spans="1:79" ht="21.75" thickBot="1" x14ac:dyDescent="0.5">
      <c r="B26" s="125"/>
      <c r="C26" s="63">
        <f t="shared" si="12"/>
        <v>0</v>
      </c>
      <c r="D26" s="63">
        <f t="shared" si="4"/>
        <v>0</v>
      </c>
      <c r="E26" s="68">
        <f t="shared" si="5"/>
        <v>0</v>
      </c>
      <c r="F26" s="63" t="str">
        <f t="shared" si="11"/>
        <v/>
      </c>
      <c r="G26" s="63" t="str">
        <f t="shared" si="6"/>
        <v/>
      </c>
      <c r="H26" s="63" t="str">
        <f t="shared" si="3"/>
        <v/>
      </c>
      <c r="I26" s="68" t="b">
        <f t="shared" si="7"/>
        <v>0</v>
      </c>
      <c r="J26" s="121" t="str">
        <f t="shared" si="8"/>
        <v/>
      </c>
      <c r="K26" s="291" t="str">
        <f t="shared" si="9"/>
        <v/>
      </c>
      <c r="L26" s="292"/>
      <c r="M26" s="292"/>
      <c r="N26" s="292"/>
      <c r="O26" s="292"/>
      <c r="P26" s="292"/>
      <c r="Q26" s="292"/>
      <c r="R26" s="293"/>
      <c r="S26" s="76" t="str">
        <f t="shared" si="10"/>
        <v/>
      </c>
      <c r="T26" s="78"/>
      <c r="AB26" s="22"/>
      <c r="AE26" s="70" t="e">
        <f>AH12-(AE23+AE24)</f>
        <v>#N/A</v>
      </c>
      <c r="BK26" s="59" t="str">
        <f t="shared" si="1"/>
        <v/>
      </c>
      <c r="BL26" s="56">
        <v>22</v>
      </c>
      <c r="BM26" s="13"/>
      <c r="BN26" s="59" t="s">
        <v>257</v>
      </c>
      <c r="BQ26" s="59" t="str">
        <f>IFERROR(VLOOKUP(BN26,$K$9:$T$21,10,0),"")</f>
        <v/>
      </c>
      <c r="BR26" s="71"/>
      <c r="BS26" s="59"/>
      <c r="BT26" s="59" t="e">
        <f>IF(AND(BT27="",BT28="",BT29="",BT30="",BT31="",BT32=""),"",BL26)</f>
        <v>#N/A</v>
      </c>
      <c r="BX26" s="56"/>
      <c r="BY26" s="59"/>
    </row>
    <row r="27" spans="1:79" ht="21" thickBot="1" x14ac:dyDescent="0.3">
      <c r="A27" s="62" t="e">
        <f>IF(VLOOKUP(D1,ورقة2!A2:W6905,18,0)="م",1,"")</f>
        <v>#N/A</v>
      </c>
      <c r="B27" s="28" t="s">
        <v>137</v>
      </c>
      <c r="C27" s="63">
        <f t="shared" si="12"/>
        <v>0</v>
      </c>
      <c r="D27" s="63">
        <f t="shared" si="4"/>
        <v>0</v>
      </c>
      <c r="E27" s="68">
        <f t="shared" si="5"/>
        <v>0</v>
      </c>
      <c r="F27" s="63" t="str">
        <f t="shared" si="11"/>
        <v/>
      </c>
      <c r="G27" s="63" t="str">
        <f t="shared" si="6"/>
        <v/>
      </c>
      <c r="H27" s="63" t="str">
        <f t="shared" si="3"/>
        <v/>
      </c>
      <c r="I27" s="68" t="b">
        <f t="shared" si="7"/>
        <v>0</v>
      </c>
      <c r="J27" s="121" t="str">
        <f t="shared" si="8"/>
        <v/>
      </c>
      <c r="K27" s="291" t="str">
        <f>IFERROR(VLOOKUP(H27,$BL$4:$BN$60,3,0),"")</f>
        <v/>
      </c>
      <c r="L27" s="292"/>
      <c r="M27" s="292"/>
      <c r="N27" s="292"/>
      <c r="O27" s="292"/>
      <c r="P27" s="292"/>
      <c r="Q27" s="292"/>
      <c r="R27" s="293"/>
      <c r="S27" s="76" t="str">
        <f t="shared" si="10"/>
        <v/>
      </c>
      <c r="T27" s="78"/>
      <c r="U27" s="23"/>
      <c r="V27" s="23"/>
      <c r="W27" s="40"/>
      <c r="X27" s="40"/>
      <c r="Y27" s="40"/>
      <c r="Z27" s="23"/>
      <c r="AA27" s="72"/>
      <c r="AB27" s="23"/>
      <c r="BK27" s="59" t="e">
        <f t="shared" si="1"/>
        <v>#N/A</v>
      </c>
      <c r="BL27" s="59">
        <v>23</v>
      </c>
      <c r="BM27">
        <v>628</v>
      </c>
      <c r="BN27" t="s">
        <v>787</v>
      </c>
      <c r="BO27" s="64" t="s">
        <v>251</v>
      </c>
      <c r="BP27" s="64" t="s">
        <v>252</v>
      </c>
      <c r="BQ27" s="59" t="str">
        <f>IFERROR(VLOOKUP(BN27,$K$9:$T$21,10,0),"")</f>
        <v/>
      </c>
      <c r="BR27" s="61" t="e">
        <f>IF(VLOOKUP($D$1,ورقة4!$A$1:$AX$14708,MATCH('إختيار المقررات'!BM27,ورقة4!$A$1:$AX$1,0),0)=0,"",VLOOKUP($D$1,ورقة4!$A$1:$AX$14708,MATCH('إختيار المقررات'!BM27,ورقة4!$A$1:$AX$1,0),0))</f>
        <v>#N/A</v>
      </c>
      <c r="BS27" s="55"/>
      <c r="BT27" s="59" t="e">
        <f t="shared" ref="BT27:BT39" si="17">IF(BR27="","",BL27)</f>
        <v>#N/A</v>
      </c>
      <c r="BX27" s="59"/>
      <c r="BY27" s="59"/>
    </row>
    <row r="28" spans="1:79" ht="21" thickBot="1" x14ac:dyDescent="0.3">
      <c r="A28" s="62" t="e">
        <f>IF(VLOOKUP(D1,ورقة2!A2:W6905,19,0)="م",2,"")</f>
        <v>#N/A</v>
      </c>
      <c r="B28" s="63"/>
      <c r="C28" s="63" t="s">
        <v>138</v>
      </c>
      <c r="D28" s="63"/>
      <c r="E28" s="63"/>
      <c r="F28" s="63" t="str">
        <f t="shared" si="11"/>
        <v/>
      </c>
      <c r="G28" s="63" t="str">
        <f t="shared" si="6"/>
        <v/>
      </c>
      <c r="H28" s="63" t="str">
        <f t="shared" si="3"/>
        <v/>
      </c>
      <c r="I28" s="68" t="b">
        <f t="shared" si="7"/>
        <v>0</v>
      </c>
      <c r="J28" s="121" t="str">
        <f t="shared" si="8"/>
        <v/>
      </c>
      <c r="K28" s="291" t="str">
        <f>IFERROR(VLOOKUP(H28,$BL$4:$BN$60,3,0),"")</f>
        <v/>
      </c>
      <c r="L28" s="292"/>
      <c r="M28" s="292"/>
      <c r="N28" s="292"/>
      <c r="O28" s="292"/>
      <c r="P28" s="292"/>
      <c r="Q28" s="292"/>
      <c r="R28" s="293"/>
      <c r="S28" s="76" t="str">
        <f t="shared" si="10"/>
        <v/>
      </c>
      <c r="T28" s="78"/>
      <c r="U28" s="23"/>
      <c r="V28" s="23"/>
      <c r="W28" s="40"/>
      <c r="X28" s="40"/>
      <c r="Y28" s="40"/>
      <c r="Z28" s="23"/>
      <c r="AA28" s="73"/>
      <c r="AB28" s="23"/>
      <c r="BK28" s="59" t="e">
        <f t="shared" si="1"/>
        <v>#N/A</v>
      </c>
      <c r="BL28" s="56">
        <v>24</v>
      </c>
      <c r="BM28">
        <v>629</v>
      </c>
      <c r="BN28" t="s">
        <v>148</v>
      </c>
      <c r="BO28" s="64" t="s">
        <v>251</v>
      </c>
      <c r="BP28" s="64" t="s">
        <v>252</v>
      </c>
      <c r="BQ28" s="59" t="str">
        <f>IFERROR(VLOOKUP(BN28,$K$9:$T$21,10,0),"")</f>
        <v/>
      </c>
      <c r="BR28" s="61" t="e">
        <f>IF(VLOOKUP($D$1,ورقة4!$A$1:$AX$14708,MATCH('إختيار المقررات'!BM28,ورقة4!$A$1:$AX$1,0),0)=0,"",VLOOKUP($D$1,ورقة4!$A$1:$AX$14708,MATCH('إختيار المقررات'!BM28,ورقة4!$A$1:$AX$1,0),0))</f>
        <v>#N/A</v>
      </c>
      <c r="BS28" s="55"/>
      <c r="BT28" s="59" t="e">
        <f t="shared" si="17"/>
        <v>#N/A</v>
      </c>
      <c r="BX28" s="56"/>
      <c r="BY28" s="59"/>
    </row>
    <row r="29" spans="1:79" ht="18.75" thickBot="1" x14ac:dyDescent="0.3">
      <c r="A29" s="62" t="e">
        <f>IF(VLOOKUP(D1,ورقة2!A2:W6905,20,0)="م",3,"")</f>
        <v>#N/A</v>
      </c>
      <c r="B29" s="63"/>
      <c r="C29" s="63" t="s">
        <v>136</v>
      </c>
      <c r="D29" s="63"/>
      <c r="E29" s="63"/>
      <c r="F29" s="63"/>
      <c r="G29" s="63" t="str">
        <f t="shared" si="6"/>
        <v/>
      </c>
      <c r="H29" s="63" t="str">
        <f t="shared" si="3"/>
        <v/>
      </c>
      <c r="I29" s="68" t="b">
        <f t="shared" si="7"/>
        <v>0</v>
      </c>
      <c r="J29" s="121" t="str">
        <f t="shared" si="8"/>
        <v/>
      </c>
      <c r="K29" s="291" t="str">
        <f>IFERROR(VLOOKUP(H29,$BL$4:$BN$60,3,0),"")</f>
        <v/>
      </c>
      <c r="L29" s="292"/>
      <c r="M29" s="292"/>
      <c r="N29" s="292"/>
      <c r="O29" s="292"/>
      <c r="P29" s="292"/>
      <c r="Q29" s="292"/>
      <c r="R29" s="293"/>
      <c r="S29" s="76" t="str">
        <f t="shared" si="10"/>
        <v/>
      </c>
      <c r="T29" s="78"/>
      <c r="BK29" s="59" t="e">
        <f t="shared" si="1"/>
        <v>#N/A</v>
      </c>
      <c r="BL29" s="59">
        <v>25</v>
      </c>
      <c r="BM29">
        <v>630</v>
      </c>
      <c r="BN29" t="s">
        <v>788</v>
      </c>
      <c r="BO29" s="64" t="s">
        <v>251</v>
      </c>
      <c r="BP29" s="64" t="s">
        <v>252</v>
      </c>
      <c r="BQ29" s="59" t="str">
        <f>IFERROR(VLOOKUP(BN29,$K$9:$T$21,10,0),"")</f>
        <v/>
      </c>
      <c r="BR29" s="61" t="e">
        <f>IF(VLOOKUP($D$1,ورقة4!$A$1:$AX$14708,MATCH('إختيار المقررات'!BM29,ورقة4!$A$1:$AX$1,0),0)=0,"",VLOOKUP($D$1,ورقة4!$A$1:$AX$14708,MATCH('إختيار المقررات'!BM29,ورقة4!$A$1:$AX$1,0),0))</f>
        <v>#N/A</v>
      </c>
      <c r="BS29" s="55"/>
      <c r="BT29" s="59" t="e">
        <f t="shared" si="17"/>
        <v>#N/A</v>
      </c>
      <c r="BX29" s="59"/>
      <c r="BY29" s="59"/>
    </row>
    <row r="30" spans="1:79" ht="21" thickBot="1" x14ac:dyDescent="0.3">
      <c r="A30" s="62" t="e">
        <f>IF(VLOOKUP(D1,ورقة2!A2:W6905,21,0)="م",4,"")</f>
        <v>#N/A</v>
      </c>
      <c r="B30" s="63"/>
      <c r="C30" s="63"/>
      <c r="D30" s="63"/>
      <c r="E30" s="63"/>
      <c r="F30" s="63"/>
      <c r="G30" s="63" t="str">
        <f t="shared" si="6"/>
        <v/>
      </c>
      <c r="H30" s="63" t="str">
        <f t="shared" si="3"/>
        <v/>
      </c>
      <c r="I30" s="68" t="b">
        <f t="shared" si="7"/>
        <v>0</v>
      </c>
      <c r="J30" s="121" t="str">
        <f t="shared" si="8"/>
        <v/>
      </c>
      <c r="K30" s="79"/>
      <c r="L30" s="40"/>
      <c r="M30" s="40"/>
      <c r="N30" s="40"/>
      <c r="O30" s="40"/>
      <c r="P30" s="40"/>
      <c r="Q30" s="80"/>
      <c r="R30" s="79"/>
      <c r="S30" s="79"/>
      <c r="T30" s="78"/>
      <c r="U30" s="24"/>
      <c r="V30" s="24"/>
      <c r="W30" s="24"/>
      <c r="X30" s="24"/>
      <c r="Y30" s="24"/>
      <c r="Z30" s="47"/>
      <c r="AA30" s="23"/>
      <c r="AB30" s="23"/>
      <c r="BC30" s="58"/>
      <c r="BK30" s="59" t="e">
        <f t="shared" si="1"/>
        <v>#N/A</v>
      </c>
      <c r="BL30" s="56">
        <v>26</v>
      </c>
      <c r="BM30">
        <v>631</v>
      </c>
      <c r="BN30" t="s">
        <v>789</v>
      </c>
      <c r="BO30" s="64" t="s">
        <v>251</v>
      </c>
      <c r="BP30" s="64" t="s">
        <v>252</v>
      </c>
      <c r="BQ30" s="59" t="str">
        <f>IFERROR(VLOOKUP(BN30,$K$9:$T$21,10,0),"")</f>
        <v/>
      </c>
      <c r="BR30" s="61" t="e">
        <f>IF(VLOOKUP($D$1,ورقة4!$A$1:$AX$14708,MATCH('إختيار المقررات'!BM30,ورقة4!$A$1:$AX$1,0),0)=0,"",VLOOKUP($D$1,ورقة4!$A$1:$AX$14708,MATCH('إختيار المقررات'!BM30,ورقة4!$A$1:$AX$1,0),0))</f>
        <v>#N/A</v>
      </c>
      <c r="BS30" s="55"/>
      <c r="BT30" s="59" t="e">
        <f t="shared" si="17"/>
        <v>#N/A</v>
      </c>
      <c r="BX30" s="59"/>
      <c r="BY30" s="59"/>
    </row>
    <row r="31" spans="1:79" ht="21.75" thickTop="1" thickBot="1" x14ac:dyDescent="0.3">
      <c r="A31" s="62" t="e">
        <f>IF(VLOOKUP(D1,ورقة2!A2:W6905,22,0)="م",5,"")</f>
        <v>#N/A</v>
      </c>
      <c r="B31" s="63"/>
      <c r="C31" s="63"/>
      <c r="D31" s="63"/>
      <c r="E31" s="63"/>
      <c r="F31" s="63"/>
      <c r="G31" s="63" t="str">
        <f t="shared" si="6"/>
        <v/>
      </c>
      <c r="H31" s="63" t="str">
        <f t="shared" si="3"/>
        <v/>
      </c>
      <c r="I31" s="68" t="b">
        <f t="shared" si="7"/>
        <v>0</v>
      </c>
      <c r="J31" s="121" t="str">
        <f t="shared" si="8"/>
        <v/>
      </c>
      <c r="K31" s="79"/>
      <c r="L31" s="40"/>
      <c r="M31" s="40"/>
      <c r="N31" s="40"/>
      <c r="O31" s="40"/>
      <c r="P31" s="40"/>
      <c r="Q31" s="80"/>
      <c r="R31" s="79"/>
      <c r="S31" s="79"/>
      <c r="T31" s="77"/>
      <c r="U31" s="24"/>
      <c r="V31" s="24"/>
      <c r="W31" s="24"/>
      <c r="X31" s="24"/>
      <c r="Y31" s="24"/>
      <c r="Z31" s="47"/>
      <c r="AA31" s="23"/>
      <c r="AB31" s="23"/>
      <c r="BC31" s="58"/>
      <c r="BK31" s="59" t="e">
        <f t="shared" si="1"/>
        <v>#N/A</v>
      </c>
      <c r="BL31" s="59">
        <v>27</v>
      </c>
      <c r="BM31">
        <v>632</v>
      </c>
      <c r="BN31" t="s">
        <v>790</v>
      </c>
      <c r="BO31" s="64" t="s">
        <v>251</v>
      </c>
      <c r="BP31" s="64" t="s">
        <v>252</v>
      </c>
      <c r="BQ31" s="59"/>
      <c r="BR31" s="61" t="e">
        <f>IF(VLOOKUP($D$1,ورقة4!$A$1:$AX$14708,MATCH('إختيار المقررات'!BM31,ورقة4!$A$1:$AX$1,0),0)=0,"",VLOOKUP($D$1,ورقة4!$A$1:$AX$14708,MATCH('إختيار المقررات'!BM31,ورقة4!$A$1:$AX$1,0),0))</f>
        <v>#N/A</v>
      </c>
      <c r="BS31" s="55"/>
      <c r="BT31" s="59" t="e">
        <f t="shared" si="17"/>
        <v>#N/A</v>
      </c>
      <c r="BX31" s="59"/>
      <c r="BY31" s="59"/>
    </row>
    <row r="32" spans="1:79" ht="17.25" thickTop="1" thickBot="1" x14ac:dyDescent="0.25">
      <c r="A32" s="62" t="e">
        <f>IF(VLOOKUP(D1,ورقة2!A2:W6905,23,0)="م",6,"")</f>
        <v>#N/A</v>
      </c>
      <c r="B32" s="63"/>
      <c r="C32" s="35"/>
      <c r="D32" s="36"/>
      <c r="E32" s="36"/>
      <c r="F32" s="36"/>
      <c r="G32" s="63" t="str">
        <f t="shared" si="6"/>
        <v/>
      </c>
      <c r="H32" s="63" t="str">
        <f t="shared" si="3"/>
        <v/>
      </c>
      <c r="I32" s="68" t="b">
        <f t="shared" si="7"/>
        <v>0</v>
      </c>
      <c r="J32" s="37"/>
      <c r="BC32" s="58"/>
      <c r="BK32" s="59" t="e">
        <f t="shared" si="1"/>
        <v>#N/A</v>
      </c>
      <c r="BL32" s="56">
        <v>28</v>
      </c>
      <c r="BM32">
        <v>633</v>
      </c>
      <c r="BN32" t="s">
        <v>791</v>
      </c>
      <c r="BO32" s="64" t="s">
        <v>251</v>
      </c>
      <c r="BP32" s="64" t="s">
        <v>252</v>
      </c>
      <c r="BQ32" s="59" t="str">
        <f>IFERROR(VLOOKUP(BN32,$K$9:$T$21,10,0),"")</f>
        <v/>
      </c>
      <c r="BR32" s="61" t="e">
        <f>IF(VLOOKUP($D$1,ورقة4!$A$1:$AX$14708,MATCH('إختيار المقررات'!BM32,ورقة4!$A$1:$AX$1,0),0)=0,"",VLOOKUP($D$1,ورقة4!$A$1:$AX$14708,MATCH('إختيار المقررات'!BM32,ورقة4!$A$1:$AX$1,0),0))</f>
        <v>#N/A</v>
      </c>
      <c r="BS32" s="55"/>
      <c r="BT32" s="59" t="e">
        <f t="shared" si="17"/>
        <v>#N/A</v>
      </c>
      <c r="BX32" s="59"/>
      <c r="BY32" s="59"/>
    </row>
    <row r="33" spans="2:77" ht="17.25" thickTop="1" thickBot="1" x14ac:dyDescent="0.25">
      <c r="C33" s="127"/>
      <c r="D33" s="128"/>
      <c r="E33" s="128"/>
      <c r="F33" s="128"/>
      <c r="G33" s="128"/>
      <c r="J33" s="37"/>
      <c r="BC33" s="58"/>
      <c r="BK33" s="59" t="str">
        <f t="shared" si="1"/>
        <v/>
      </c>
      <c r="BL33" s="59">
        <v>29</v>
      </c>
      <c r="BM33" s="118"/>
      <c r="BN33" s="59" t="s">
        <v>258</v>
      </c>
      <c r="BQ33" s="59" t="str">
        <f>IFERROR(VLOOKUP(BN33,$K$9:$T$21,10,0),"")</f>
        <v/>
      </c>
      <c r="BR33" s="67"/>
      <c r="BS33" s="59"/>
      <c r="BT33" s="59" t="e">
        <f>IF(AND(BT34="",BT35="",BT36="",BT37="",BT38="",BT39=""),"",BL33)</f>
        <v>#N/A</v>
      </c>
      <c r="BX33" s="59"/>
      <c r="BY33" s="59"/>
    </row>
    <row r="34" spans="2:77" ht="17.25" thickTop="1" thickBot="1" x14ac:dyDescent="0.25">
      <c r="C34" s="127"/>
      <c r="D34" s="128"/>
      <c r="E34" s="128"/>
      <c r="F34" s="128"/>
      <c r="G34" s="128"/>
      <c r="J34" s="37"/>
      <c r="L34" s="35"/>
      <c r="M34" s="36"/>
      <c r="N34" s="36"/>
      <c r="O34" s="36"/>
      <c r="BC34" s="58"/>
      <c r="BK34" s="59" t="e">
        <f t="shared" si="1"/>
        <v>#N/A</v>
      </c>
      <c r="BL34" s="56">
        <v>30</v>
      </c>
      <c r="BM34">
        <v>640</v>
      </c>
      <c r="BN34" t="s">
        <v>792</v>
      </c>
      <c r="BO34" s="64" t="s">
        <v>253</v>
      </c>
      <c r="BP34" s="64" t="s">
        <v>250</v>
      </c>
      <c r="BQ34" s="59" t="str">
        <f>IFERROR(VLOOKUP(BN34,$K$9:$T$21,10,0),"")</f>
        <v/>
      </c>
      <c r="BR34" s="61" t="e">
        <f>IF(VLOOKUP($D$1,ورقة4!$A$1:$AX$14708,MATCH('إختيار المقررات'!BM34,ورقة4!$A$1:$AX$1,0),0)=0,"",VLOOKUP($D$1,ورقة4!$A$1:$AX$14708,MATCH('إختيار المقررات'!BM34,ورقة4!$A$1:$AX$1,0),0))</f>
        <v>#N/A</v>
      </c>
      <c r="BS34" s="55"/>
      <c r="BT34" s="59" t="e">
        <f t="shared" si="17"/>
        <v>#N/A</v>
      </c>
      <c r="BX34" s="59"/>
      <c r="BY34" s="59"/>
    </row>
    <row r="35" spans="2:77" ht="17.25" thickTop="1" thickBot="1" x14ac:dyDescent="0.25">
      <c r="C35" s="128"/>
      <c r="D35" s="128"/>
      <c r="E35" s="128"/>
      <c r="F35" s="128"/>
      <c r="G35" s="128"/>
      <c r="J35" s="37"/>
      <c r="BC35" s="58"/>
      <c r="BK35" s="59" t="e">
        <f t="shared" si="1"/>
        <v>#N/A</v>
      </c>
      <c r="BL35" s="59">
        <v>31</v>
      </c>
      <c r="BM35">
        <v>641</v>
      </c>
      <c r="BN35" t="s">
        <v>793</v>
      </c>
      <c r="BO35" s="64" t="s">
        <v>253</v>
      </c>
      <c r="BP35" s="64" t="s">
        <v>250</v>
      </c>
      <c r="BQ35" s="59" t="str">
        <f>IFERROR(VLOOKUP(BN35,$K$9:$T$21,10,0),"")</f>
        <v/>
      </c>
      <c r="BR35" s="61" t="e">
        <f>IF(VLOOKUP($D$1,ورقة4!$A$1:$AX$14708,MATCH('إختيار المقررات'!BM35,ورقة4!$A$1:$AX$1,0),0)=0,"",VLOOKUP($D$1,ورقة4!$A$1:$AX$14708,MATCH('إختيار المقررات'!BM35,ورقة4!$A$1:$AX$1,0),0))</f>
        <v>#N/A</v>
      </c>
      <c r="BS35" s="55"/>
      <c r="BT35" s="59" t="e">
        <f t="shared" si="17"/>
        <v>#N/A</v>
      </c>
      <c r="BX35" s="59"/>
      <c r="BY35" s="59"/>
    </row>
    <row r="36" spans="2:77" ht="17.25" thickTop="1" thickBot="1" x14ac:dyDescent="0.3">
      <c r="B36" s="126"/>
      <c r="C36" s="126"/>
      <c r="D36" s="126"/>
      <c r="E36" s="126"/>
      <c r="F36" s="126"/>
      <c r="G36" s="126"/>
      <c r="H36" s="126"/>
      <c r="I36" s="28"/>
      <c r="J36" s="28"/>
      <c r="K36" s="28"/>
      <c r="L36" s="28"/>
      <c r="M36" s="28"/>
      <c r="N36" s="28"/>
      <c r="O36" s="28"/>
      <c r="P36" s="28"/>
      <c r="Q36" s="28"/>
      <c r="BC36" s="58"/>
      <c r="BK36" s="59" t="e">
        <f t="shared" si="1"/>
        <v>#N/A</v>
      </c>
      <c r="BL36" s="56">
        <v>32</v>
      </c>
      <c r="BM36">
        <v>642</v>
      </c>
      <c r="BN36" t="s">
        <v>794</v>
      </c>
      <c r="BO36" s="64" t="s">
        <v>253</v>
      </c>
      <c r="BP36" s="64" t="s">
        <v>250</v>
      </c>
      <c r="BQ36" s="59" t="str">
        <f>IFERROR(VLOOKUP(BN36,$K$9:$T$21,10,0),"")</f>
        <v/>
      </c>
      <c r="BR36" s="61" t="e">
        <f>IF(VLOOKUP($D$1,ورقة4!$A$1:$AX$14708,MATCH('إختيار المقررات'!BM36,ورقة4!$A$1:$AX$1,0),0)=0,"",VLOOKUP($D$1,ورقة4!$A$1:$AX$14708,MATCH('إختيار المقررات'!BM36,ورقة4!$A$1:$AX$1,0),0))</f>
        <v>#N/A</v>
      </c>
      <c r="BS36" s="55"/>
      <c r="BT36" s="59" t="e">
        <f t="shared" si="17"/>
        <v>#N/A</v>
      </c>
      <c r="BX36" s="59"/>
      <c r="BY36" s="59"/>
    </row>
    <row r="37" spans="2:77" ht="17.25" thickTop="1" thickBot="1" x14ac:dyDescent="0.3">
      <c r="B37" s="126"/>
      <c r="C37" s="126"/>
      <c r="D37" s="126"/>
      <c r="E37" s="126"/>
      <c r="F37" s="126"/>
      <c r="G37" s="126"/>
      <c r="H37" s="126"/>
      <c r="I37" s="28"/>
      <c r="J37" s="28"/>
      <c r="K37" s="28"/>
      <c r="L37" s="28"/>
      <c r="M37" s="28"/>
      <c r="N37" s="28"/>
      <c r="O37" s="28"/>
      <c r="P37" s="28"/>
      <c r="Q37" s="28"/>
      <c r="BC37" s="58"/>
      <c r="BK37" s="59" t="e">
        <f t="shared" si="1"/>
        <v>#N/A</v>
      </c>
      <c r="BL37" s="59">
        <v>33</v>
      </c>
      <c r="BM37">
        <v>643</v>
      </c>
      <c r="BN37" t="s">
        <v>795</v>
      </c>
      <c r="BO37" s="64" t="s">
        <v>253</v>
      </c>
      <c r="BP37" s="64" t="s">
        <v>250</v>
      </c>
      <c r="BQ37" s="59"/>
      <c r="BR37" s="61" t="e">
        <f>IF(VLOOKUP($D$1,ورقة4!$A$1:$AX$14708,MATCH('إختيار المقررات'!BM37,ورقة4!$A$1:$AX$1,0),0)=0,"",VLOOKUP($D$1,ورقة4!$A$1:$AX$14708,MATCH('إختيار المقررات'!BM37,ورقة4!$A$1:$AX$1,0),0))</f>
        <v>#N/A</v>
      </c>
      <c r="BS37" s="55"/>
      <c r="BT37" s="59" t="e">
        <f t="shared" si="17"/>
        <v>#N/A</v>
      </c>
      <c r="BX37" s="59"/>
      <c r="BY37" s="59"/>
    </row>
    <row r="38" spans="2:77" ht="17.25" thickTop="1" thickBot="1" x14ac:dyDescent="0.25">
      <c r="C38" s="127"/>
      <c r="D38" s="128"/>
      <c r="E38" s="128"/>
      <c r="F38" s="128"/>
      <c r="G38" s="128"/>
      <c r="J38" s="37"/>
      <c r="L38" s="35"/>
      <c r="M38" s="36"/>
      <c r="N38" s="36"/>
      <c r="O38" s="36"/>
      <c r="BC38" s="58"/>
      <c r="BK38" s="59" t="e">
        <f t="shared" si="1"/>
        <v>#N/A</v>
      </c>
      <c r="BL38" s="56">
        <v>34</v>
      </c>
      <c r="BM38">
        <v>644</v>
      </c>
      <c r="BN38" t="s">
        <v>796</v>
      </c>
      <c r="BO38" s="64" t="s">
        <v>253</v>
      </c>
      <c r="BP38" s="64" t="s">
        <v>250</v>
      </c>
      <c r="BQ38" s="59" t="str">
        <f>IFERROR(VLOOKUP(BN38,$K$9:$T$21,10,0),"")</f>
        <v/>
      </c>
      <c r="BR38" s="61" t="e">
        <f>IF(VLOOKUP($D$1,ورقة4!$A$1:$AX$14708,MATCH('إختيار المقررات'!BM38,ورقة4!$A$1:$AX$1,0),0)=0,"",VLOOKUP($D$1,ورقة4!$A$1:$AX$14708,MATCH('إختيار المقررات'!BM38,ورقة4!$A$1:$AX$1,0),0))</f>
        <v>#N/A</v>
      </c>
      <c r="BS38" s="55"/>
      <c r="BT38" s="59" t="e">
        <f t="shared" si="17"/>
        <v>#N/A</v>
      </c>
      <c r="BX38" s="59"/>
      <c r="BY38" s="59"/>
    </row>
    <row r="39" spans="2:77" ht="17.25" thickTop="1" thickBot="1" x14ac:dyDescent="0.25">
      <c r="C39" s="127"/>
      <c r="D39" s="128"/>
      <c r="E39" s="128"/>
      <c r="F39" s="128"/>
      <c r="G39" s="128"/>
      <c r="J39" s="37"/>
      <c r="L39" s="35"/>
      <c r="M39" s="36"/>
      <c r="N39" s="36"/>
      <c r="O39" s="36"/>
      <c r="BC39" s="58"/>
      <c r="BK39" s="59" t="e">
        <f t="shared" si="1"/>
        <v>#N/A</v>
      </c>
      <c r="BL39" s="59">
        <v>35</v>
      </c>
      <c r="BM39">
        <v>645</v>
      </c>
      <c r="BN39" t="s">
        <v>797</v>
      </c>
      <c r="BO39" s="64" t="s">
        <v>253</v>
      </c>
      <c r="BP39" s="64" t="s">
        <v>250</v>
      </c>
      <c r="BQ39" s="59" t="str">
        <f>IFERROR(VLOOKUP(BN39,$K$9:$T$21,10,0),"")</f>
        <v/>
      </c>
      <c r="BR39" s="61" t="e">
        <f>IF(VLOOKUP($D$1,ورقة4!$A$1:$AX$14708,MATCH('إختيار المقررات'!BM39,ورقة4!$A$1:$AX$1,0),0)=0,"",VLOOKUP($D$1,ورقة4!$A$1:$AX$14708,MATCH('إختيار المقررات'!BM39,ورقة4!$A$1:$AX$1,0),0))</f>
        <v>#N/A</v>
      </c>
      <c r="BS39" s="55"/>
      <c r="BT39" s="59" t="e">
        <f t="shared" si="17"/>
        <v>#N/A</v>
      </c>
      <c r="BU39" s="56"/>
      <c r="BV39" s="56"/>
      <c r="BX39" s="59"/>
      <c r="BY39" s="59"/>
    </row>
    <row r="40" spans="2:77" ht="17.25" thickTop="1" thickBot="1" x14ac:dyDescent="0.25">
      <c r="C40" s="127"/>
      <c r="D40" s="128"/>
      <c r="E40" s="128"/>
      <c r="F40" s="128"/>
      <c r="G40" s="128"/>
      <c r="J40" s="37"/>
      <c r="L40" s="35"/>
      <c r="M40" s="36"/>
      <c r="N40" s="36"/>
      <c r="O40" s="36"/>
      <c r="BC40" s="58"/>
      <c r="BK40" s="59" t="str">
        <f t="shared" si="1"/>
        <v/>
      </c>
      <c r="BL40" s="56">
        <v>36</v>
      </c>
      <c r="BM40" s="118"/>
      <c r="BN40" s="59" t="s">
        <v>259</v>
      </c>
      <c r="BQ40" s="59" t="str">
        <f>IFERROR(VLOOKUP(BN40,$K$9:$T$21,10,0),"")</f>
        <v/>
      </c>
      <c r="BR40" s="65"/>
      <c r="BS40" s="59"/>
      <c r="BT40" s="59" t="e">
        <f>IF(AND(BT41="",BT42="",BT43="",BT44="",BT45="",BT46=""),"",BL40)</f>
        <v>#N/A</v>
      </c>
      <c r="BX40" s="59"/>
      <c r="BY40" s="59"/>
    </row>
    <row r="41" spans="2:77" ht="17.25" thickTop="1" thickBot="1" x14ac:dyDescent="0.25">
      <c r="C41" s="127"/>
      <c r="D41" s="128"/>
      <c r="E41" s="128"/>
      <c r="F41" s="128"/>
      <c r="G41" s="128"/>
      <c r="J41" s="37"/>
      <c r="L41" s="35"/>
      <c r="M41" s="36"/>
      <c r="N41" s="36"/>
      <c r="O41" s="36"/>
      <c r="BC41" s="58"/>
      <c r="BK41" s="59" t="e">
        <f t="shared" si="1"/>
        <v>#N/A</v>
      </c>
      <c r="BL41" s="59">
        <v>37</v>
      </c>
      <c r="BM41">
        <v>646</v>
      </c>
      <c r="BN41" t="s">
        <v>798</v>
      </c>
      <c r="BO41" s="64" t="s">
        <v>253</v>
      </c>
      <c r="BP41" s="64" t="s">
        <v>252</v>
      </c>
      <c r="BQ41" s="59" t="str">
        <f>IFERROR(VLOOKUP(BN41,$K$9:$T$21,10,0),"")</f>
        <v/>
      </c>
      <c r="BR41" s="61" t="e">
        <f>IF(VLOOKUP($D$1,ورقة4!$A$1:$AX$14708,MATCH('إختيار المقررات'!BM41,ورقة4!$A$1:$AX$1,0),0)=0,"",VLOOKUP($D$1,ورقة4!$A$1:$AX$14708,MATCH('إختيار المقررات'!BM41,ورقة4!$A$1:$AX$1,0),0))</f>
        <v>#N/A</v>
      </c>
      <c r="BS41" s="55"/>
      <c r="BT41" s="59" t="e">
        <f t="shared" ref="BT41:BT46" si="18">IF(BR41="","",BL41)</f>
        <v>#N/A</v>
      </c>
      <c r="BX41" s="59"/>
      <c r="BY41" s="59"/>
    </row>
    <row r="42" spans="2:77" ht="17.25" thickTop="1" thickBot="1" x14ac:dyDescent="0.25">
      <c r="C42" s="127"/>
      <c r="D42" s="128"/>
      <c r="E42" s="128"/>
      <c r="F42" s="128"/>
      <c r="G42" s="128"/>
      <c r="J42" s="37"/>
      <c r="L42" s="35"/>
      <c r="M42" s="36"/>
      <c r="N42" s="36"/>
      <c r="O42" s="36"/>
      <c r="BC42" s="58"/>
      <c r="BK42" s="59" t="e">
        <f t="shared" si="1"/>
        <v>#N/A</v>
      </c>
      <c r="BL42" s="56">
        <v>38</v>
      </c>
      <c r="BM42">
        <v>647</v>
      </c>
      <c r="BN42" t="s">
        <v>799</v>
      </c>
      <c r="BO42" s="64" t="s">
        <v>253</v>
      </c>
      <c r="BP42" s="64" t="s">
        <v>252</v>
      </c>
      <c r="BQ42" s="59" t="str">
        <f>IFERROR(VLOOKUP(BN42,$K$9:$T$21,10,0),"")</f>
        <v/>
      </c>
      <c r="BR42" s="61" t="e">
        <f>IF(VLOOKUP($D$1,ورقة4!$A$1:$AX$14708,MATCH('إختيار المقررات'!BM42,ورقة4!$A$1:$AX$1,0),0)=0,"",VLOOKUP($D$1,ورقة4!$A$1:$AX$14708,MATCH('إختيار المقررات'!BM42,ورقة4!$A$1:$AX$1,0),0))</f>
        <v>#N/A</v>
      </c>
      <c r="BS42" s="55"/>
      <c r="BT42" s="59" t="e">
        <f t="shared" si="18"/>
        <v>#N/A</v>
      </c>
      <c r="BX42" s="59"/>
      <c r="BY42" s="59"/>
    </row>
    <row r="43" spans="2:77" ht="17.25" thickTop="1" thickBot="1" x14ac:dyDescent="0.25">
      <c r="C43" s="127"/>
      <c r="D43" s="128"/>
      <c r="E43" s="128"/>
      <c r="F43" s="128"/>
      <c r="G43" s="128"/>
      <c r="J43" s="37"/>
      <c r="L43" s="35"/>
      <c r="M43" s="36"/>
      <c r="N43" s="36"/>
      <c r="O43" s="36"/>
      <c r="BC43" s="58"/>
      <c r="BK43" s="59" t="e">
        <f t="shared" si="1"/>
        <v>#N/A</v>
      </c>
      <c r="BL43" s="59">
        <v>39</v>
      </c>
      <c r="BM43">
        <v>648</v>
      </c>
      <c r="BN43" t="s">
        <v>800</v>
      </c>
      <c r="BO43" s="64" t="s">
        <v>253</v>
      </c>
      <c r="BP43" s="64" t="s">
        <v>252</v>
      </c>
      <c r="BR43" s="61" t="e">
        <f>IF(VLOOKUP($D$1,ورقة4!$A$1:$AX$14708,MATCH('إختيار المقررات'!BM43,ورقة4!$A$1:$AX$1,0),0)=0,"",VLOOKUP($D$1,ورقة4!$A$1:$AX$14708,MATCH('إختيار المقررات'!BM43,ورقة4!$A$1:$AX$1,0),0))</f>
        <v>#N/A</v>
      </c>
      <c r="BS43" s="55"/>
      <c r="BT43" s="59" t="e">
        <f t="shared" si="18"/>
        <v>#N/A</v>
      </c>
      <c r="BY43" s="59"/>
    </row>
    <row r="44" spans="2:77" ht="17.25" thickTop="1" thickBot="1" x14ac:dyDescent="0.25">
      <c r="B44" s="128"/>
      <c r="C44" s="128"/>
      <c r="D44" s="128"/>
      <c r="E44" s="129"/>
      <c r="H44" s="130"/>
      <c r="I44" s="23"/>
      <c r="J44" s="23"/>
      <c r="K44" s="23"/>
      <c r="L44" s="38"/>
      <c r="M44" s="38"/>
      <c r="N44" s="39"/>
      <c r="O44" s="39"/>
      <c r="P44" s="39"/>
      <c r="Q44" s="39"/>
      <c r="BC44" s="58"/>
      <c r="BK44" s="59" t="e">
        <f t="shared" si="1"/>
        <v>#N/A</v>
      </c>
      <c r="BL44" s="56">
        <v>40</v>
      </c>
      <c r="BM44">
        <v>649</v>
      </c>
      <c r="BN44" t="s">
        <v>801</v>
      </c>
      <c r="BO44" s="64" t="s">
        <v>253</v>
      </c>
      <c r="BP44" s="64" t="s">
        <v>252</v>
      </c>
      <c r="BQ44" s="59" t="str">
        <f>IFERROR(VLOOKUP(BN44,$K$9:$T$21,10,0),"")</f>
        <v/>
      </c>
      <c r="BR44" s="61" t="e">
        <f>IF(VLOOKUP($D$1,ورقة4!$A$1:$AX$14708,MATCH('إختيار المقررات'!BM44,ورقة4!$A$1:$AX$1,0),0)=0,"",VLOOKUP($D$1,ورقة4!$A$1:$AX$14708,MATCH('إختيار المقررات'!BM44,ورقة4!$A$1:$AX$1,0),0))</f>
        <v>#N/A</v>
      </c>
      <c r="BS44" s="55"/>
      <c r="BT44" s="59" t="e">
        <f t="shared" si="18"/>
        <v>#N/A</v>
      </c>
      <c r="BY44" s="59"/>
    </row>
    <row r="45" spans="2:77" ht="19.5" thickTop="1" thickBot="1" x14ac:dyDescent="0.25">
      <c r="B45" s="131"/>
      <c r="C45" s="131"/>
      <c r="D45" s="128"/>
      <c r="E45" s="128"/>
      <c r="F45" s="128"/>
      <c r="H45" s="130"/>
      <c r="I45" s="23"/>
      <c r="J45" s="23"/>
      <c r="K45" s="23"/>
      <c r="L45" s="38"/>
      <c r="M45" s="38"/>
      <c r="N45" s="39"/>
      <c r="O45" s="39"/>
      <c r="P45" s="39"/>
      <c r="Q45" s="39"/>
      <c r="BC45" s="58"/>
      <c r="BK45" s="59" t="e">
        <f t="shared" si="1"/>
        <v>#N/A</v>
      </c>
      <c r="BL45" s="59">
        <v>41</v>
      </c>
      <c r="BM45">
        <v>650</v>
      </c>
      <c r="BN45" t="s">
        <v>802</v>
      </c>
      <c r="BO45" s="64" t="s">
        <v>253</v>
      </c>
      <c r="BP45" s="64" t="s">
        <v>252</v>
      </c>
      <c r="BQ45" s="59" t="str">
        <f>IFERROR(VLOOKUP(BN45,$K$9:$T$21,10,0),"")</f>
        <v/>
      </c>
      <c r="BR45" s="61" t="e">
        <f>IF(VLOOKUP($D$1,ورقة4!$A$1:$AX$14708,MATCH('إختيار المقررات'!BM45,ورقة4!$A$1:$AX$1,0),0)=0,"",VLOOKUP($D$1,ورقة4!$A$1:$AX$14708,MATCH('إختيار المقررات'!BM45,ورقة4!$A$1:$AX$1,0),0))</f>
        <v>#N/A</v>
      </c>
      <c r="BS45" s="55"/>
      <c r="BT45" s="59" t="e">
        <f t="shared" si="18"/>
        <v>#N/A</v>
      </c>
      <c r="BY45" s="59"/>
    </row>
    <row r="46" spans="2:77" ht="19.5" thickTop="1" thickBot="1" x14ac:dyDescent="0.25">
      <c r="B46" s="132"/>
      <c r="C46" s="132"/>
      <c r="D46" s="132"/>
      <c r="E46" s="132"/>
      <c r="F46" s="132"/>
      <c r="G46" s="133"/>
      <c r="H46" s="131"/>
      <c r="I46" s="40"/>
      <c r="J46" s="40"/>
      <c r="K46" s="40"/>
      <c r="L46" s="36"/>
      <c r="M46" s="36"/>
      <c r="N46" s="39"/>
      <c r="O46" s="39"/>
      <c r="P46" s="39"/>
      <c r="Q46" s="39"/>
      <c r="BC46" s="58"/>
      <c r="BK46" s="59" t="e">
        <f t="shared" si="1"/>
        <v>#N/A</v>
      </c>
      <c r="BL46" s="56">
        <v>42</v>
      </c>
      <c r="BM46">
        <v>651</v>
      </c>
      <c r="BN46" t="s">
        <v>803</v>
      </c>
      <c r="BO46" s="64" t="s">
        <v>253</v>
      </c>
      <c r="BP46" s="64" t="s">
        <v>252</v>
      </c>
      <c r="BQ46" s="59" t="str">
        <f>IFERROR(VLOOKUP(BN46,$K$9:$T$21,10,0),"")</f>
        <v/>
      </c>
      <c r="BR46" s="61" t="e">
        <f>IF(VLOOKUP($D$1,ورقة4!$A$1:$AX$14708,MATCH('إختيار المقررات'!BM46,ورقة4!$A$1:$AX$1,0),0)=0,"",VLOOKUP($D$1,ورقة4!$A$1:$AX$14708,MATCH('إختيار المقررات'!BM46,ورقة4!$A$1:$AX$1,0),0))</f>
        <v>#N/A</v>
      </c>
      <c r="BS46" s="55"/>
      <c r="BT46" s="59" t="e">
        <f t="shared" si="18"/>
        <v>#N/A</v>
      </c>
      <c r="BU46" s="56"/>
      <c r="BV46" s="56"/>
      <c r="BY46" s="59"/>
    </row>
    <row r="47" spans="2:77" ht="17.25" thickTop="1" thickBot="1" x14ac:dyDescent="0.25">
      <c r="B47" s="128"/>
      <c r="C47" s="128"/>
      <c r="D47" s="128"/>
      <c r="G47" s="128"/>
      <c r="H47" s="128"/>
      <c r="I47" s="36"/>
      <c r="J47" s="36"/>
      <c r="K47" s="36"/>
      <c r="L47" s="36"/>
      <c r="M47" s="42"/>
      <c r="N47" s="39"/>
      <c r="O47" s="39"/>
      <c r="P47" s="39"/>
      <c r="Q47" s="39"/>
      <c r="BC47" s="58"/>
      <c r="BK47" s="59" t="str">
        <f t="shared" si="1"/>
        <v/>
      </c>
      <c r="BL47" s="59">
        <v>43</v>
      </c>
      <c r="BM47" s="118"/>
      <c r="BN47" s="59" t="s">
        <v>473</v>
      </c>
      <c r="BQ47" s="59" t="str">
        <f>IFERROR(VLOOKUP(BN47,$K$9:$T$21,10,0),"")</f>
        <v/>
      </c>
      <c r="BR47" s="65"/>
      <c r="BS47" s="59"/>
      <c r="BT47" s="59" t="e">
        <f>IF(AND(BT48="",BT49="",BT50="",BT51="",BT52="",BT53=""),"",BL47)</f>
        <v>#N/A</v>
      </c>
      <c r="BY47" s="59"/>
    </row>
    <row r="48" spans="2:77" ht="19.5" thickTop="1" thickBot="1" x14ac:dyDescent="0.25">
      <c r="B48" s="131"/>
      <c r="C48" s="133"/>
      <c r="D48" s="133"/>
      <c r="E48" s="133"/>
      <c r="F48" s="133"/>
      <c r="G48" s="128"/>
      <c r="H48" s="128"/>
      <c r="I48" s="36"/>
      <c r="J48" s="36"/>
      <c r="K48" s="36"/>
      <c r="L48" s="36"/>
      <c r="M48" s="38"/>
      <c r="N48" s="38"/>
      <c r="O48" s="43"/>
      <c r="P48" s="43"/>
      <c r="Q48" s="43"/>
      <c r="BC48" s="58"/>
      <c r="BK48" s="59" t="e">
        <f t="shared" si="1"/>
        <v>#N/A</v>
      </c>
      <c r="BL48" s="56">
        <v>44</v>
      </c>
      <c r="BM48">
        <v>660</v>
      </c>
      <c r="BN48" t="s">
        <v>804</v>
      </c>
      <c r="BO48" s="64" t="s">
        <v>817</v>
      </c>
      <c r="BP48" s="64" t="s">
        <v>250</v>
      </c>
      <c r="BQ48" s="59" t="str">
        <f>IFERROR(VLOOKUP(BN48,$K$9:$T$21,10,0),"")</f>
        <v/>
      </c>
      <c r="BR48" s="61" t="e">
        <f>IF(VLOOKUP($D$1,ورقة4!$A$1:$AX$14708,MATCH('إختيار المقررات'!BM48,ورقة4!$A$1:$AX$1,0),0)=0,"",VLOOKUP($D$1,ورقة4!$A$1:$AX$14708,MATCH('إختيار المقررات'!BM48,ورقة4!$A$1:$AX$1,0),0))</f>
        <v>#N/A</v>
      </c>
      <c r="BS48" s="55"/>
      <c r="BT48" s="59" t="e">
        <f t="shared" ref="BT48:BT53" si="19">IF(BR48="","",BL48)</f>
        <v>#N/A</v>
      </c>
      <c r="BY48" s="59"/>
    </row>
    <row r="49" spans="1:77" ht="17.25" thickTop="1" thickBot="1" x14ac:dyDescent="0.25">
      <c r="A49" s="118">
        <v>1</v>
      </c>
      <c r="B49" s="118" t="s">
        <v>765</v>
      </c>
      <c r="BC49" s="58"/>
      <c r="BK49" s="59" t="e">
        <f t="shared" si="1"/>
        <v>#N/A</v>
      </c>
      <c r="BL49" s="59">
        <v>45</v>
      </c>
      <c r="BM49">
        <v>661</v>
      </c>
      <c r="BN49" t="s">
        <v>805</v>
      </c>
      <c r="BO49" s="64" t="s">
        <v>817</v>
      </c>
      <c r="BP49" s="64" t="s">
        <v>250</v>
      </c>
      <c r="BR49" s="61" t="e">
        <f>IF(VLOOKUP($D$1,ورقة4!$A$1:$AX$14708,MATCH('إختيار المقررات'!BM49,ورقة4!$A$1:$AX$1,0),0)=0,"",VLOOKUP($D$1,ورقة4!$A$1:$AX$14708,MATCH('إختيار المقررات'!BM49,ورقة4!$A$1:$AX$1,0),0))</f>
        <v>#N/A</v>
      </c>
      <c r="BS49" s="55"/>
      <c r="BT49" s="59" t="e">
        <f t="shared" si="19"/>
        <v>#N/A</v>
      </c>
      <c r="BY49" s="59"/>
    </row>
    <row r="50" spans="1:77" ht="17.25" thickTop="1" thickBot="1" x14ac:dyDescent="0.25">
      <c r="A50" s="118">
        <v>2</v>
      </c>
      <c r="B50" s="118" t="s">
        <v>766</v>
      </c>
      <c r="C50" s="134"/>
      <c r="D50" s="134"/>
      <c r="E50" s="134"/>
      <c r="F50" s="134"/>
      <c r="G50" s="134"/>
      <c r="H50" s="134"/>
      <c r="I50" s="44"/>
      <c r="J50" s="44"/>
      <c r="K50" s="44"/>
      <c r="L50" s="44"/>
      <c r="M50" s="44"/>
      <c r="N50" s="44"/>
      <c r="O50" s="44"/>
      <c r="P50" s="44"/>
      <c r="Q50" s="44"/>
      <c r="BC50" s="58"/>
      <c r="BK50" s="59" t="e">
        <f t="shared" si="1"/>
        <v>#N/A</v>
      </c>
      <c r="BL50" s="56">
        <v>46</v>
      </c>
      <c r="BM50">
        <v>662</v>
      </c>
      <c r="BN50" t="s">
        <v>806</v>
      </c>
      <c r="BO50" s="64" t="s">
        <v>817</v>
      </c>
      <c r="BP50" s="64" t="s">
        <v>250</v>
      </c>
      <c r="BQ50" s="59" t="str">
        <f>IFERROR(VLOOKUP(BN50,$K$9:$T$21,10,0),"")</f>
        <v/>
      </c>
      <c r="BR50" s="61" t="e">
        <f>IF(VLOOKUP($D$1,ورقة4!$A$1:$AX$14708,MATCH('إختيار المقررات'!BM50,ورقة4!$A$1:$AX$1,0),0)=0,"",VLOOKUP($D$1,ورقة4!$A$1:$AX$14708,MATCH('إختيار المقررات'!BM50,ورقة4!$A$1:$AX$1,0),0))</f>
        <v>#N/A</v>
      </c>
      <c r="BS50" s="55"/>
      <c r="BT50" s="59" t="e">
        <f t="shared" si="19"/>
        <v>#N/A</v>
      </c>
      <c r="BY50" s="59"/>
    </row>
    <row r="51" spans="1:77" ht="17.25" thickTop="1" thickBot="1" x14ac:dyDescent="0.25">
      <c r="A51" s="118">
        <v>3</v>
      </c>
      <c r="B51" s="118" t="s">
        <v>767</v>
      </c>
      <c r="C51" s="134"/>
      <c r="D51" s="134"/>
      <c r="E51" s="134"/>
      <c r="F51" s="134"/>
      <c r="G51" s="134"/>
      <c r="H51" s="134"/>
      <c r="I51" s="44"/>
      <c r="J51" s="44"/>
      <c r="K51" s="44"/>
      <c r="L51" s="44"/>
      <c r="M51" s="44"/>
      <c r="N51" s="44"/>
      <c r="O51" s="44"/>
      <c r="P51" s="44"/>
      <c r="Q51" s="44"/>
      <c r="BC51" s="58"/>
      <c r="BK51" s="59" t="e">
        <f t="shared" si="1"/>
        <v>#N/A</v>
      </c>
      <c r="BL51" s="59">
        <v>47</v>
      </c>
      <c r="BM51">
        <v>663</v>
      </c>
      <c r="BN51" t="s">
        <v>807</v>
      </c>
      <c r="BO51" s="64" t="s">
        <v>817</v>
      </c>
      <c r="BP51" s="64" t="s">
        <v>250</v>
      </c>
      <c r="BQ51" s="59" t="str">
        <f>IFERROR(VLOOKUP(BN51,$K$9:$T$21,10,0),"")</f>
        <v/>
      </c>
      <c r="BR51" s="61" t="e">
        <f>IF(VLOOKUP($D$1,ورقة4!$A$1:$AX$14708,MATCH('إختيار المقررات'!BM51,ورقة4!$A$1:$AX$1,0),0)=0,"",VLOOKUP($D$1,ورقة4!$A$1:$AX$14708,MATCH('إختيار المقررات'!BM51,ورقة4!$A$1:$AX$1,0),0))</f>
        <v>#N/A</v>
      </c>
      <c r="BS51" s="55"/>
      <c r="BT51" s="59" t="e">
        <f t="shared" si="19"/>
        <v>#N/A</v>
      </c>
      <c r="BY51" s="59"/>
    </row>
    <row r="52" spans="1:77" ht="19.5" thickTop="1" thickBot="1" x14ac:dyDescent="0.25">
      <c r="A52" s="118">
        <v>4</v>
      </c>
      <c r="B52" s="118" t="s">
        <v>514</v>
      </c>
      <c r="C52" s="135"/>
      <c r="D52" s="135"/>
      <c r="E52" s="135"/>
      <c r="F52" s="135"/>
      <c r="G52" s="135"/>
      <c r="H52" s="136"/>
      <c r="I52" s="29"/>
      <c r="J52" s="29"/>
      <c r="K52" s="40"/>
      <c r="L52" s="40"/>
      <c r="M52" s="29"/>
      <c r="N52" s="29"/>
      <c r="O52" s="45"/>
      <c r="P52" s="45"/>
      <c r="Q52" s="45"/>
      <c r="BC52" s="58"/>
      <c r="BK52" s="59" t="e">
        <f t="shared" si="1"/>
        <v>#N/A</v>
      </c>
      <c r="BL52" s="56">
        <v>48</v>
      </c>
      <c r="BM52">
        <v>664</v>
      </c>
      <c r="BN52" t="s">
        <v>808</v>
      </c>
      <c r="BO52" s="64" t="s">
        <v>817</v>
      </c>
      <c r="BP52" s="64" t="s">
        <v>250</v>
      </c>
      <c r="BQ52" s="59" t="str">
        <f>IFERROR(VLOOKUP(BN52,$K$9:$T$21,10,0),"")</f>
        <v/>
      </c>
      <c r="BR52" s="61" t="e">
        <f>IF(VLOOKUP($D$1,ورقة4!$A$1:$AX$14708,MATCH('إختيار المقررات'!BM52,ورقة4!$A$1:$AX$1,0),0)=0,"",VLOOKUP($D$1,ورقة4!$A$1:$AX$14708,MATCH('إختيار المقررات'!BM52,ورقة4!$A$1:$AX$1,0),0))</f>
        <v>#N/A</v>
      </c>
      <c r="BS52" s="55"/>
      <c r="BT52" s="59" t="e">
        <f t="shared" si="19"/>
        <v>#N/A</v>
      </c>
      <c r="BY52" s="59"/>
    </row>
    <row r="53" spans="1:77" ht="17.25" thickTop="1" thickBot="1" x14ac:dyDescent="0.25">
      <c r="A53" s="118">
        <v>5</v>
      </c>
      <c r="B53" s="118" t="s">
        <v>768</v>
      </c>
      <c r="C53" s="136"/>
      <c r="D53" s="136"/>
      <c r="E53" s="136"/>
      <c r="F53" s="136"/>
      <c r="G53" s="136"/>
      <c r="O53" s="29"/>
      <c r="P53" s="29"/>
      <c r="Q53" s="29"/>
      <c r="BC53" s="58"/>
      <c r="BK53" s="59" t="e">
        <f t="shared" si="1"/>
        <v>#N/A</v>
      </c>
      <c r="BL53" s="59">
        <v>49</v>
      </c>
      <c r="BM53">
        <v>665</v>
      </c>
      <c r="BN53" t="s">
        <v>809</v>
      </c>
      <c r="BO53" s="64" t="s">
        <v>817</v>
      </c>
      <c r="BP53" s="64" t="s">
        <v>250</v>
      </c>
      <c r="BQ53" s="59" t="str">
        <f>IFERROR(VLOOKUP(BN53,$K$9:$T$21,10,0),"")</f>
        <v/>
      </c>
      <c r="BR53" s="61" t="e">
        <f>IF(VLOOKUP($D$1,ورقة4!$A$1:$AX$14708,MATCH('إختيار المقررات'!BM53,ورقة4!$A$1:$AX$1,0),0)=0,"",VLOOKUP($D$1,ورقة4!$A$1:$AX$14708,MATCH('إختيار المقررات'!BM53,ورقة4!$A$1:$AX$1,0),0))</f>
        <v>#N/A</v>
      </c>
      <c r="BS53" s="55"/>
      <c r="BT53" s="59" t="e">
        <f t="shared" si="19"/>
        <v>#N/A</v>
      </c>
    </row>
    <row r="54" spans="1:77" ht="17.25" thickTop="1" thickBot="1" x14ac:dyDescent="0.25">
      <c r="A54" s="62">
        <v>6</v>
      </c>
      <c r="B54" s="118" t="s">
        <v>2140</v>
      </c>
      <c r="C54" s="129"/>
      <c r="D54" s="129"/>
      <c r="E54" s="129"/>
      <c r="F54" s="129"/>
      <c r="G54" s="129"/>
      <c r="H54" s="129"/>
      <c r="I54" s="74"/>
      <c r="J54" s="74"/>
      <c r="K54" s="74"/>
      <c r="L54" s="74"/>
      <c r="M54" s="74"/>
      <c r="N54" s="74"/>
      <c r="O54" s="74"/>
      <c r="P54" s="74"/>
      <c r="Q54" s="74"/>
      <c r="AV54" s="56"/>
      <c r="AW54" s="56"/>
      <c r="AX54" s="56"/>
      <c r="BA54" s="55"/>
      <c r="BK54" s="59" t="str">
        <f t="shared" si="1"/>
        <v/>
      </c>
      <c r="BL54" s="56">
        <v>50</v>
      </c>
      <c r="BM54" s="118"/>
      <c r="BN54" s="59" t="s">
        <v>474</v>
      </c>
      <c r="BQ54" s="59" t="str">
        <f>IFERROR(VLOOKUP(BN54,$K$9:$T$21,10,0),"")</f>
        <v/>
      </c>
      <c r="BR54" s="69"/>
      <c r="BS54" s="59"/>
      <c r="BT54" s="59" t="e">
        <f>IF(AND(BT55="",BT56="",BT57="",BT58="",BT59="",BT60=""),"",BL54)</f>
        <v>#N/A</v>
      </c>
      <c r="BU54" s="56"/>
      <c r="BV54" s="56"/>
    </row>
    <row r="55" spans="1:77" ht="21" thickBot="1" x14ac:dyDescent="0.25">
      <c r="B55" s="137"/>
      <c r="C55" s="137"/>
      <c r="D55" s="137"/>
      <c r="E55" s="137"/>
      <c r="F55" s="137"/>
      <c r="G55" s="137"/>
      <c r="H55" s="137"/>
      <c r="I55" s="22"/>
      <c r="J55" s="22"/>
      <c r="K55" s="22"/>
      <c r="L55" s="22"/>
      <c r="M55" s="22"/>
      <c r="N55" s="40"/>
      <c r="O55" s="40"/>
      <c r="P55" s="40"/>
      <c r="Q55" s="40"/>
      <c r="AV55" s="56"/>
      <c r="AW55" s="56"/>
      <c r="AX55" s="56"/>
      <c r="BA55" s="55"/>
      <c r="BK55" s="59" t="e">
        <f t="shared" si="1"/>
        <v>#N/A</v>
      </c>
      <c r="BL55" s="59">
        <v>51</v>
      </c>
      <c r="BM55">
        <v>666</v>
      </c>
      <c r="BN55" t="s">
        <v>810</v>
      </c>
      <c r="BO55" s="64" t="s">
        <v>817</v>
      </c>
      <c r="BP55" s="64" t="s">
        <v>252</v>
      </c>
      <c r="BQ55" s="55"/>
      <c r="BR55" s="61" t="e">
        <f>IF(VLOOKUP($D$1,ورقة4!$A$1:$AX$14708,MATCH('إختيار المقررات'!BM55,ورقة4!$A$1:$AX$1,0),0)=0,"",VLOOKUP($D$1,ورقة4!$A$1:$AX$14708,MATCH('إختيار المقررات'!BM55,ورقة4!$A$1:$AX$1,0),0))</f>
        <v>#N/A</v>
      </c>
      <c r="BS55" s="55"/>
      <c r="BT55" s="59" t="e">
        <f t="shared" ref="BT55:BT60" si="20">IF(BR55="","",BL55)</f>
        <v>#N/A</v>
      </c>
    </row>
    <row r="56" spans="1:77" ht="21" thickBot="1" x14ac:dyDescent="0.25">
      <c r="B56" s="138"/>
      <c r="C56" s="138"/>
      <c r="D56" s="138"/>
      <c r="E56" s="137"/>
      <c r="F56" s="138"/>
      <c r="G56" s="138"/>
      <c r="H56" s="138"/>
      <c r="I56" s="46"/>
      <c r="J56" s="46"/>
      <c r="K56" s="46"/>
      <c r="L56" s="46"/>
      <c r="M56" s="46"/>
      <c r="N56" s="41"/>
      <c r="O56" s="41"/>
      <c r="P56" s="41"/>
      <c r="Q56" s="41"/>
      <c r="AV56" s="56"/>
      <c r="AW56" s="56"/>
      <c r="AX56" s="56"/>
      <c r="BA56" s="55"/>
      <c r="BK56" s="59" t="e">
        <f t="shared" si="1"/>
        <v>#N/A</v>
      </c>
      <c r="BL56" s="56">
        <v>52</v>
      </c>
      <c r="BM56">
        <v>667</v>
      </c>
      <c r="BN56" t="s">
        <v>811</v>
      </c>
      <c r="BO56" s="64" t="s">
        <v>817</v>
      </c>
      <c r="BP56" s="64" t="s">
        <v>252</v>
      </c>
      <c r="BR56" s="61" t="e">
        <f>IF(VLOOKUP($D$1,ورقة4!$A$1:$AX$14708,MATCH('إختيار المقررات'!BM56,ورقة4!$A$1:$AX$1,0),0)=0,"",VLOOKUP($D$1,ورقة4!$A$1:$AX$14708,MATCH('إختيار المقررات'!BM56,ورقة4!$A$1:$AX$1,0),0))</f>
        <v>#N/A</v>
      </c>
      <c r="BS56" s="55"/>
      <c r="BT56" s="59" t="e">
        <f t="shared" si="20"/>
        <v>#N/A</v>
      </c>
    </row>
    <row r="57" spans="1:77" ht="21" thickBot="1" x14ac:dyDescent="0.35">
      <c r="B57" s="139"/>
      <c r="C57" s="140"/>
      <c r="D57" s="140"/>
      <c r="E57" s="140"/>
      <c r="F57" s="140"/>
      <c r="G57" s="140"/>
      <c r="H57" s="140"/>
      <c r="I57" s="47"/>
      <c r="J57" s="47"/>
      <c r="K57" s="49"/>
      <c r="L57" s="50"/>
      <c r="M57" s="50"/>
      <c r="N57" s="51"/>
      <c r="O57" s="51"/>
      <c r="P57" s="51"/>
      <c r="Q57" s="51"/>
      <c r="AV57" s="56"/>
      <c r="BK57" s="59" t="e">
        <f t="shared" si="1"/>
        <v>#N/A</v>
      </c>
      <c r="BL57" s="59">
        <v>53</v>
      </c>
      <c r="BM57">
        <v>668</v>
      </c>
      <c r="BN57" t="s">
        <v>812</v>
      </c>
      <c r="BO57" s="64" t="s">
        <v>817</v>
      </c>
      <c r="BP57" s="64" t="s">
        <v>252</v>
      </c>
      <c r="BR57" s="61" t="e">
        <f>IF(VLOOKUP($D$1,ورقة4!$A$1:$AX$14708,MATCH('إختيار المقررات'!BM57,ورقة4!$A$1:$AX$1,0),0)=0,"",VLOOKUP($D$1,ورقة4!$A$1:$AX$14708,MATCH('إختيار المقررات'!BM57,ورقة4!$A$1:$AX$1,0),0))</f>
        <v>#N/A</v>
      </c>
      <c r="BS57" s="55"/>
      <c r="BT57" s="59" t="e">
        <f t="shared" si="20"/>
        <v>#N/A</v>
      </c>
    </row>
    <row r="58" spans="1:77" ht="21" thickBot="1" x14ac:dyDescent="0.35">
      <c r="B58" s="141"/>
      <c r="C58" s="141"/>
      <c r="D58" s="141"/>
      <c r="E58" s="141"/>
      <c r="F58" s="141"/>
      <c r="G58" s="141"/>
      <c r="H58" s="140"/>
      <c r="I58" s="48"/>
      <c r="J58" s="48"/>
      <c r="K58" s="48"/>
      <c r="L58" s="48"/>
      <c r="M58" s="48"/>
      <c r="O58" s="52"/>
      <c r="P58" s="52"/>
      <c r="Q58" s="52"/>
      <c r="BK58" s="59" t="e">
        <f t="shared" si="1"/>
        <v>#N/A</v>
      </c>
      <c r="BL58" s="56">
        <v>54</v>
      </c>
      <c r="BM58">
        <v>669</v>
      </c>
      <c r="BN58" t="s">
        <v>813</v>
      </c>
      <c r="BO58" s="64" t="s">
        <v>817</v>
      </c>
      <c r="BP58" s="64" t="s">
        <v>252</v>
      </c>
      <c r="BR58" s="61" t="e">
        <f>IF(VLOOKUP($D$1,ورقة4!$A$1:$AX$14708,MATCH('إختيار المقررات'!BM58,ورقة4!$A$1:$AX$1,0),0)=0,"",VLOOKUP($D$1,ورقة4!$A$1:$AX$14708,MATCH('إختيار المقررات'!BM58,ورقة4!$A$1:$AX$1,0),0))</f>
        <v>#N/A</v>
      </c>
      <c r="BS58" s="55"/>
      <c r="BT58" s="59" t="e">
        <f t="shared" si="20"/>
        <v>#N/A</v>
      </c>
    </row>
    <row r="59" spans="1:77" ht="21" thickBot="1" x14ac:dyDescent="0.35">
      <c r="B59" s="140"/>
      <c r="C59" s="140"/>
      <c r="D59" s="140"/>
      <c r="E59" s="140"/>
      <c r="F59" s="140"/>
      <c r="G59" s="140"/>
      <c r="H59" s="140"/>
      <c r="I59" s="48"/>
      <c r="J59" s="48"/>
      <c r="K59" s="48"/>
      <c r="L59" s="48"/>
      <c r="M59" s="48"/>
      <c r="AM59" s="57"/>
      <c r="BK59" s="59" t="e">
        <f t="shared" si="1"/>
        <v>#N/A</v>
      </c>
      <c r="BL59" s="59">
        <v>55</v>
      </c>
      <c r="BM59">
        <v>670</v>
      </c>
      <c r="BN59" t="s">
        <v>814</v>
      </c>
      <c r="BO59" s="64" t="s">
        <v>817</v>
      </c>
      <c r="BP59" s="64" t="s">
        <v>252</v>
      </c>
      <c r="BR59" s="61" t="e">
        <f>IF(VLOOKUP($D$1,ورقة4!$A$1:$AX$14708,MATCH('إختيار المقررات'!BM59,ورقة4!$A$1:$AX$1,0),0)=0,"",VLOOKUP($D$1,ورقة4!$A$1:$AX$14708,MATCH('إختيار المقررات'!BM59,ورقة4!$A$1:$AX$1,0),0))</f>
        <v>#N/A</v>
      </c>
      <c r="BS59" s="55"/>
      <c r="BT59" s="59" t="e">
        <f t="shared" si="20"/>
        <v>#N/A</v>
      </c>
    </row>
    <row r="60" spans="1:77" ht="16.5" thickTop="1" x14ac:dyDescent="0.2">
      <c r="BK60" s="59" t="e">
        <f t="shared" si="1"/>
        <v>#N/A</v>
      </c>
      <c r="BL60" s="56">
        <v>56</v>
      </c>
      <c r="BM60">
        <v>671</v>
      </c>
      <c r="BN60" t="s">
        <v>815</v>
      </c>
      <c r="BO60" s="64" t="s">
        <v>817</v>
      </c>
      <c r="BP60" s="64" t="s">
        <v>252</v>
      </c>
      <c r="BR60" s="61" t="e">
        <f>IF(VLOOKUP($D$1,ورقة4!$A$1:$AX$14708,MATCH('إختيار المقررات'!BM60,ورقة4!$A$1:$AX$1,0),0)=0,"",VLOOKUP($D$1,ورقة4!$A$1:$AX$14708,MATCH('إختيار المقررات'!BM60,ورقة4!$A$1:$AX$1,0),0))</f>
        <v>#N/A</v>
      </c>
      <c r="BS60" s="55"/>
      <c r="BT60" s="59" t="e">
        <f t="shared" si="20"/>
        <v>#N/A</v>
      </c>
    </row>
    <row r="71" spans="70:70" x14ac:dyDescent="0.2">
      <c r="BR71" s="64">
        <f>COUNTIFS(BR6:BR54,"ج")</f>
        <v>0</v>
      </c>
    </row>
    <row r="72" spans="70:70" x14ac:dyDescent="0.2">
      <c r="BR72" s="64">
        <f>COUNTIFS(BR6:BR54,"ر1")</f>
        <v>0</v>
      </c>
    </row>
    <row r="73" spans="70:70" x14ac:dyDescent="0.2">
      <c r="BR73" s="64">
        <f>COUNTIFS(BR6:BR54,"ر2")</f>
        <v>0</v>
      </c>
    </row>
    <row r="74" spans="70:70" x14ac:dyDescent="0.2">
      <c r="BR74" s="64">
        <f>SUM(BR71:BR73)</f>
        <v>0</v>
      </c>
    </row>
  </sheetData>
  <sheetProtection algorithmName="SHA-512" hashValue="ewEu6T7vwvhgAkWb6bmSF8Mo8Yr108AQ7k7JMKp/YruwdiLXgMv0092veq2IMiO61ZYn6ia8E4fLSEPdetIBDA==" saltValue="srdVg/OOA4JIvW1TDAlimg==" spinCount="100000" sheet="1" selectLockedCells="1"/>
  <mergeCells count="117">
    <mergeCell ref="K29:R29"/>
    <mergeCell ref="K28:R28"/>
    <mergeCell ref="K10:R10"/>
    <mergeCell ref="K11:R11"/>
    <mergeCell ref="V18:AA18"/>
    <mergeCell ref="B6:AA7"/>
    <mergeCell ref="V17:AA17"/>
    <mergeCell ref="V10:AA11"/>
    <mergeCell ref="AC13:AG13"/>
    <mergeCell ref="K27:R27"/>
    <mergeCell ref="K17:R17"/>
    <mergeCell ref="K18:R18"/>
    <mergeCell ref="K19:R19"/>
    <mergeCell ref="K20:R20"/>
    <mergeCell ref="K21:R21"/>
    <mergeCell ref="K22:R22"/>
    <mergeCell ref="K23:R23"/>
    <mergeCell ref="K25:R25"/>
    <mergeCell ref="K24:R24"/>
    <mergeCell ref="AC20:AJ20"/>
    <mergeCell ref="K12:R12"/>
    <mergeCell ref="K13:R13"/>
    <mergeCell ref="AC19:AG19"/>
    <mergeCell ref="AH19:AJ19"/>
    <mergeCell ref="AH13:AJ13"/>
    <mergeCell ref="AC17:AG17"/>
    <mergeCell ref="AC10:AG10"/>
    <mergeCell ref="AH10:AJ10"/>
    <mergeCell ref="AC7:AG7"/>
    <mergeCell ref="AH7:AJ7"/>
    <mergeCell ref="AH17:AJ17"/>
    <mergeCell ref="AH18:AJ18"/>
    <mergeCell ref="AH15:AJ15"/>
    <mergeCell ref="AH16:AJ16"/>
    <mergeCell ref="AH14:AJ14"/>
    <mergeCell ref="AH8:AJ8"/>
    <mergeCell ref="AH9:AJ9"/>
    <mergeCell ref="AH12:AJ12"/>
    <mergeCell ref="AC11:AG11"/>
    <mergeCell ref="AH11:AJ11"/>
    <mergeCell ref="AC18:AG18"/>
    <mergeCell ref="AC12:AG12"/>
    <mergeCell ref="AC14:AG14"/>
    <mergeCell ref="AC15:AG15"/>
    <mergeCell ref="AC16:AG16"/>
    <mergeCell ref="S1:U1"/>
    <mergeCell ref="S2:U2"/>
    <mergeCell ref="Y3:AA3"/>
    <mergeCell ref="V2:X2"/>
    <mergeCell ref="V3:X3"/>
    <mergeCell ref="Y1:AA1"/>
    <mergeCell ref="S4:U4"/>
    <mergeCell ref="S3:U3"/>
    <mergeCell ref="K26:R26"/>
    <mergeCell ref="K16:R16"/>
    <mergeCell ref="V16:AA16"/>
    <mergeCell ref="K14:R14"/>
    <mergeCell ref="K15:R15"/>
    <mergeCell ref="K8:T8"/>
    <mergeCell ref="V12:AA12"/>
    <mergeCell ref="V13:AA13"/>
    <mergeCell ref="V14:AA14"/>
    <mergeCell ref="V15:AA15"/>
    <mergeCell ref="K9:R9"/>
    <mergeCell ref="D5:L5"/>
    <mergeCell ref="M5:O5"/>
    <mergeCell ref="P5:R5"/>
    <mergeCell ref="S5:U5"/>
    <mergeCell ref="V5:X5"/>
    <mergeCell ref="A5:C5"/>
    <mergeCell ref="P1:R1"/>
    <mergeCell ref="P2:R2"/>
    <mergeCell ref="P3:R3"/>
    <mergeCell ref="P4:R4"/>
    <mergeCell ref="G4:I4"/>
    <mergeCell ref="G2:L2"/>
    <mergeCell ref="G1:I1"/>
    <mergeCell ref="J1:L1"/>
    <mergeCell ref="G3:I3"/>
    <mergeCell ref="J3:L3"/>
    <mergeCell ref="J4:L4"/>
    <mergeCell ref="A1:C1"/>
    <mergeCell ref="A2:C2"/>
    <mergeCell ref="A3:C3"/>
    <mergeCell ref="A4:C4"/>
    <mergeCell ref="M1:O1"/>
    <mergeCell ref="M2:O2"/>
    <mergeCell ref="M3:O3"/>
    <mergeCell ref="M4:O4"/>
    <mergeCell ref="D4:F4"/>
    <mergeCell ref="D1:F1"/>
    <mergeCell ref="D3:F3"/>
    <mergeCell ref="D2:F2"/>
    <mergeCell ref="AK1:AL1"/>
    <mergeCell ref="AH2:AJ2"/>
    <mergeCell ref="AK2:AL2"/>
    <mergeCell ref="AK3:AL3"/>
    <mergeCell ref="AH1:AJ1"/>
    <mergeCell ref="AH3:AJ3"/>
    <mergeCell ref="AH4:AL4"/>
    <mergeCell ref="V8:AA9"/>
    <mergeCell ref="AE4:AG4"/>
    <mergeCell ref="AE2:AG2"/>
    <mergeCell ref="AB2:AD2"/>
    <mergeCell ref="AB1:AD1"/>
    <mergeCell ref="AB3:AD3"/>
    <mergeCell ref="AB4:AD4"/>
    <mergeCell ref="AE1:AG1"/>
    <mergeCell ref="AE3:AG3"/>
    <mergeCell ref="V1:X1"/>
    <mergeCell ref="V4:X4"/>
    <mergeCell ref="Y2:AA2"/>
    <mergeCell ref="Y4:AA4"/>
    <mergeCell ref="Y5:AA5"/>
    <mergeCell ref="AB5:AD5"/>
    <mergeCell ref="AC8:AG8"/>
    <mergeCell ref="AC9:AG9"/>
  </mergeCells>
  <conditionalFormatting sqref="K9:R29">
    <cfRule type="containsText" dxfId="29" priority="16" operator="containsText" text="مقررات">
      <formula>NOT(ISERROR(SEARCH("مقررات",K9)))</formula>
    </cfRule>
  </conditionalFormatting>
  <conditionalFormatting sqref="K8 K9:R29">
    <cfRule type="containsBlanks" dxfId="28" priority="11">
      <formula>LEN(TRIM(K8))=0</formula>
    </cfRule>
  </conditionalFormatting>
  <conditionalFormatting sqref="S9:T10 T11:T31 J9:J31 S11:S29">
    <cfRule type="expression" dxfId="27" priority="38">
      <formula>OR($K9=$BN$5,$K9=$BN$12,$K9=$BN$19,$K9=$BN$26,,$K9=$BN$33,$K9=$BN$40,$K9=$BN$47,$K9=$BN$54)</formula>
    </cfRule>
  </conditionalFormatting>
  <conditionalFormatting sqref="S9:T10 T11:T31 S11:S29">
    <cfRule type="expression" dxfId="26" priority="39">
      <formula>$K9=""</formula>
    </cfRule>
  </conditionalFormatting>
  <conditionalFormatting sqref="J9:J31">
    <cfRule type="expression" dxfId="25" priority="2">
      <formula>$K9=""</formula>
    </cfRule>
  </conditionalFormatting>
  <dataValidations count="7">
    <dataValidation type="list" allowBlank="1" showInputMessage="1" showErrorMessage="1" sqref="AH13:AJ13" xr:uid="{00000000-0002-0000-0200-000000000000}">
      <formula1>$BS$1:$BS$2</formula1>
    </dataValidation>
    <dataValidation type="list" allowBlank="1" showInputMessage="1" showErrorMessage="1" sqref="D5:L5" xr:uid="{00000000-0002-0000-0200-000001000000}">
      <formula1>$AO$1:$AO$8</formula1>
    </dataValidation>
    <dataValidation type="list" allowBlank="1" showInputMessage="1" showErrorMessage="1" sqref="V10:AA11" xr:uid="{00000000-0002-0000-0200-000004000000}">
      <formula1>$BT$1:$BT$2</formula1>
    </dataValidation>
    <dataValidation type="custom" errorStyle="warning" allowBlank="1" showInputMessage="1" showErrorMessage="1" error="يجب أن تتأكد بأن جميع البيانات المطلوبة ممتلئة بالمعلومات الصحيحة دون أية نقص، ثم اضغط عل الرقم واحد لتتمكن من اختيار المقرر" sqref="T31" xr:uid="{6F3B4D18-2E30-4158-8844-C2B36A031E29}">
      <formula1>AND($AN$1=0,T31=1)</formula1>
    </dataValidation>
    <dataValidation type="custom" errorStyle="warning" allowBlank="1" showInputMessage="1" showErrorMessage="1" error="يجب أن تتأكد أولاً بأن جميع البيانات المطلوبة ممتلئة بالمعلومات الصحيحة دون أية نقص، ثم اضغط على الرقم (1) لتتمكن من اختيار المقرر" sqref="T29:T30" xr:uid="{A8FFC949-4939-443F-9FCA-06DB0D4EAB6E}">
      <formula1>AND($AN$1=0,T29=1)</formula1>
    </dataValidation>
    <dataValidation type="custom" allowBlank="1" showInputMessage="1" showErrorMessage="1" error="يجب أن تتأكد أولاً بأن جميع البيانات المطلوبة ممتلئة بالمعلومات الصحيحة دون أية نقص، ثم اضغط على الرقم (1) لتتمكن من اختيار المقرر" sqref="T10:T28" xr:uid="{7F7D92B7-E88D-49D7-9E55-F4FBF3976B15}">
      <formula1>AND($AN$1=0,T10=1)</formula1>
    </dataValidation>
    <dataValidation type="custom" allowBlank="1" showInputMessage="1" showErrorMessage="1" error="أكملت الخطة الدرسية" sqref="AA27:AA28" xr:uid="{00000000-0002-0000-0200-000002000000}">
      <formula1>OR($D$2="الثانية حديث",#REF!&lt;7,$BZ$25&lt;6)</formula1>
    </dataValidation>
  </dataValidation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J47"/>
  <sheetViews>
    <sheetView rightToLeft="1" workbookViewId="0">
      <selection activeCell="G22" sqref="G22:J22"/>
    </sheetView>
  </sheetViews>
  <sheetFormatPr defaultColWidth="8.875" defaultRowHeight="15" x14ac:dyDescent="0.2"/>
  <cols>
    <col min="1" max="1" width="1.5" style="1" customWidth="1"/>
    <col min="2" max="3" width="5.125" style="1" customWidth="1"/>
    <col min="4" max="4" width="4.125" style="1" customWidth="1"/>
    <col min="5" max="5" width="8" style="8" customWidth="1"/>
    <col min="6" max="6" width="7.125" style="8" customWidth="1"/>
    <col min="7" max="7" width="4.625" style="8" customWidth="1"/>
    <col min="8" max="8" width="5.5" style="8" customWidth="1"/>
    <col min="9" max="9" width="5.375" style="1" customWidth="1"/>
    <col min="10" max="10" width="9.125" style="1" customWidth="1"/>
    <col min="11" max="11" width="5" style="1" customWidth="1"/>
    <col min="12" max="12" width="3.875" style="1" customWidth="1"/>
    <col min="13" max="13" width="9.375" style="8" customWidth="1"/>
    <col min="14" max="14" width="6" style="8" customWidth="1"/>
    <col min="15" max="15" width="7.125" style="8" customWidth="1"/>
    <col min="16" max="17" width="4.5" style="1" customWidth="1"/>
    <col min="18" max="18" width="4" style="1" customWidth="1"/>
    <col min="19" max="19" width="1.5" style="1" customWidth="1"/>
    <col min="20" max="20" width="9" style="1" hidden="1" customWidth="1"/>
    <col min="21" max="21" width="6" style="1" hidden="1" customWidth="1"/>
    <col min="22" max="22" width="3" style="21" hidden="1" customWidth="1"/>
    <col min="23" max="23" width="6" style="21" hidden="1" customWidth="1"/>
    <col min="24" max="25" width="3" style="1" hidden="1" customWidth="1"/>
    <col min="26" max="26" width="12.5" style="1" hidden="1" customWidth="1"/>
    <col min="27" max="27" width="3" style="1" hidden="1" customWidth="1"/>
    <col min="28" max="28" width="1.125" style="1" hidden="1" customWidth="1"/>
    <col min="29" max="29" width="8.875" style="1" customWidth="1"/>
    <col min="30" max="30" width="8.875" style="1"/>
    <col min="31" max="31" width="30.375" style="1" customWidth="1"/>
    <col min="32" max="16383" width="8.875" style="1"/>
    <col min="16384" max="16384" width="0.125" style="1" customWidth="1"/>
  </cols>
  <sheetData>
    <row r="1" spans="2:36" ht="18.600000000000001" customHeight="1" thickTop="1" thickBot="1" x14ac:dyDescent="0.25">
      <c r="B1" s="414">
        <f ca="1">NOW()</f>
        <v>44781.424811342593</v>
      </c>
      <c r="C1" s="414"/>
      <c r="D1" s="414"/>
      <c r="E1" s="414"/>
      <c r="F1" s="327" t="s">
        <v>2138</v>
      </c>
      <c r="G1" s="327"/>
      <c r="H1" s="327"/>
      <c r="I1" s="327"/>
      <c r="J1" s="327"/>
      <c r="K1" s="327"/>
      <c r="L1" s="327"/>
      <c r="M1" s="327"/>
      <c r="N1" s="327"/>
      <c r="O1" s="327"/>
      <c r="P1" s="327"/>
      <c r="Q1" s="327"/>
      <c r="R1" s="327"/>
      <c r="AC1" s="83"/>
      <c r="AD1" s="356" t="str">
        <f>IF(AJ1&gt;0,"يجب عليك ادخال البيانات المطلوبة أدناه بالمعلومات الصحيحة في صفحة إدخال البيانات لتتمكن من طباعة استمارة المقررات بشكل صحيح","")</f>
        <v>يجب عليك ادخال البيانات المطلوبة أدناه بالمعلومات الصحيحة في صفحة إدخال البيانات لتتمكن من طباعة استمارة المقررات بشكل صحيح</v>
      </c>
      <c r="AE1" s="357"/>
      <c r="AF1" s="357"/>
      <c r="AG1" s="357"/>
      <c r="AH1" s="358"/>
      <c r="AI1" s="83"/>
      <c r="AJ1" s="82">
        <f>COUNT(AA3:AA21)</f>
        <v>17</v>
      </c>
    </row>
    <row r="2" spans="2:36" ht="17.25" customHeight="1" thickBot="1" x14ac:dyDescent="0.25">
      <c r="B2" s="415" t="s">
        <v>260</v>
      </c>
      <c r="C2" s="416"/>
      <c r="D2" s="417">
        <f>'إختيار المقررات'!D1</f>
        <v>0</v>
      </c>
      <c r="E2" s="417"/>
      <c r="F2" s="401" t="s">
        <v>3</v>
      </c>
      <c r="G2" s="401"/>
      <c r="H2" s="418" t="str">
        <f>'إختيار المقررات'!J1</f>
        <v/>
      </c>
      <c r="I2" s="418"/>
      <c r="J2" s="418"/>
      <c r="K2" s="401" t="s">
        <v>4</v>
      </c>
      <c r="L2" s="401"/>
      <c r="M2" s="398" t="str">
        <f>'إختيار المقررات'!P1</f>
        <v/>
      </c>
      <c r="N2" s="398"/>
      <c r="O2" s="116" t="s">
        <v>5</v>
      </c>
      <c r="P2" s="398" t="str">
        <f>'إختيار المقررات'!V1</f>
        <v/>
      </c>
      <c r="Q2" s="398"/>
      <c r="R2" s="399"/>
      <c r="AC2" s="83"/>
      <c r="AD2" s="359"/>
      <c r="AE2" s="360"/>
      <c r="AF2" s="360"/>
      <c r="AG2" s="360"/>
      <c r="AH2" s="361"/>
      <c r="AI2" s="84" t="s">
        <v>587</v>
      </c>
    </row>
    <row r="3" spans="2:36" ht="17.25" customHeight="1" thickTop="1" thickBot="1" x14ac:dyDescent="0.25">
      <c r="B3" s="396" t="s">
        <v>261</v>
      </c>
      <c r="C3" s="395"/>
      <c r="D3" s="400" t="e">
        <f>'إختيار المقررات'!D2</f>
        <v>#N/A</v>
      </c>
      <c r="E3" s="400"/>
      <c r="F3" s="345">
        <f>'إختيار المقررات'!P2</f>
        <v>0</v>
      </c>
      <c r="G3" s="345"/>
      <c r="H3" s="402" t="s">
        <v>213</v>
      </c>
      <c r="I3" s="402"/>
      <c r="J3" s="406">
        <f>'إختيار المقررات'!V2</f>
        <v>0</v>
      </c>
      <c r="K3" s="406"/>
      <c r="L3" s="406"/>
      <c r="M3" s="117" t="s">
        <v>212</v>
      </c>
      <c r="N3" s="400" t="str">
        <f>'إختيار المقررات'!AB2</f>
        <v xml:space="preserve"> </v>
      </c>
      <c r="O3" s="400"/>
      <c r="P3" s="400"/>
      <c r="Q3" s="404" t="s">
        <v>214</v>
      </c>
      <c r="R3" s="405"/>
      <c r="W3" s="21">
        <f>IF(Z3&lt;&gt;"",1,"")</f>
        <v>1</v>
      </c>
      <c r="X3" s="1">
        <v>1</v>
      </c>
      <c r="Y3" s="1">
        <f>IF(Z3&lt;&gt;"",X3,"")</f>
        <v>1</v>
      </c>
      <c r="Z3" s="1" t="str">
        <f>IF(LEN(M2)&lt;2,K2,"")</f>
        <v>اسم الاب:</v>
      </c>
      <c r="AA3" s="1">
        <f>IFERROR(SMALL($Y$3:$Y$22,X3),"")</f>
        <v>1</v>
      </c>
      <c r="AC3" s="82"/>
      <c r="AD3" s="82"/>
      <c r="AE3" s="337" t="str">
        <f>IFERROR(VLOOKUP(AA3,$X$3:$Z$22,3,0),"")</f>
        <v>اسم الاب:</v>
      </c>
      <c r="AF3" s="337"/>
      <c r="AG3" s="337"/>
      <c r="AH3" s="82"/>
      <c r="AI3" s="82"/>
    </row>
    <row r="4" spans="2:36" ht="18.75" customHeight="1" thickTop="1" thickBot="1" x14ac:dyDescent="0.25">
      <c r="B4" s="396" t="s">
        <v>262</v>
      </c>
      <c r="C4" s="395"/>
      <c r="D4" s="345" t="str">
        <f>'إختيار المقررات'!D3</f>
        <v/>
      </c>
      <c r="E4" s="345"/>
      <c r="F4" s="393" t="s">
        <v>266</v>
      </c>
      <c r="G4" s="393"/>
      <c r="H4" s="346" t="str">
        <f>'إختيار المقررات'!AB1</f>
        <v/>
      </c>
      <c r="I4" s="346"/>
      <c r="J4" s="114" t="s">
        <v>270</v>
      </c>
      <c r="K4" s="345" t="str">
        <f>'إختيار المقررات'!AH1</f>
        <v/>
      </c>
      <c r="L4" s="345"/>
      <c r="M4" s="345"/>
      <c r="N4" s="400">
        <f>'إختيار المقررات'!G2</f>
        <v>0</v>
      </c>
      <c r="O4" s="400"/>
      <c r="P4" s="400"/>
      <c r="Q4" s="402" t="s">
        <v>215</v>
      </c>
      <c r="R4" s="403"/>
      <c r="X4" s="1">
        <v>2</v>
      </c>
      <c r="Y4" s="1">
        <f t="shared" ref="Y4:Y25" si="0">IF(Z4&lt;&gt;"",X4,"")</f>
        <v>2</v>
      </c>
      <c r="Z4" s="1" t="str">
        <f>IF(LEN(P2)&lt;2,O2,"")</f>
        <v>اسم الام:</v>
      </c>
      <c r="AA4" s="1">
        <f t="shared" ref="AA4:AA21" si="1">IFERROR(SMALL($Y$3:$Y$22,X4),"")</f>
        <v>2</v>
      </c>
      <c r="AC4" s="82"/>
      <c r="AD4" s="82"/>
      <c r="AE4" s="337" t="str">
        <f t="shared" ref="AE4:AE22" si="2">IFERROR(VLOOKUP(AA4,$X$3:$Z$22,3,0),"")</f>
        <v>اسم الام:</v>
      </c>
      <c r="AF4" s="337"/>
      <c r="AG4" s="337"/>
      <c r="AH4" s="82"/>
      <c r="AI4" s="82"/>
    </row>
    <row r="5" spans="2:36" ht="18.75" customHeight="1" thickTop="1" thickBot="1" x14ac:dyDescent="0.25">
      <c r="B5" s="396" t="s">
        <v>263</v>
      </c>
      <c r="C5" s="395"/>
      <c r="D5" s="345" t="str">
        <f>'إختيار المقررات'!J3</f>
        <v/>
      </c>
      <c r="E5" s="345"/>
      <c r="F5" s="395" t="s">
        <v>267</v>
      </c>
      <c r="G5" s="395"/>
      <c r="H5" s="397">
        <f>'إختيار المقررات'!P3</f>
        <v>0</v>
      </c>
      <c r="I5" s="338"/>
      <c r="J5" s="114" t="s">
        <v>271</v>
      </c>
      <c r="K5" s="338" t="str">
        <f>'إختيار المقررات'!AB3</f>
        <v>غير سوري</v>
      </c>
      <c r="L5" s="338"/>
      <c r="M5" s="338"/>
      <c r="N5" s="395" t="s">
        <v>273</v>
      </c>
      <c r="O5" s="395"/>
      <c r="P5" s="345" t="str">
        <f>'إختيار المقررات'!V3</f>
        <v>غير سوري</v>
      </c>
      <c r="Q5" s="345"/>
      <c r="R5" s="394"/>
      <c r="X5" s="1">
        <v>3</v>
      </c>
      <c r="Y5" s="1">
        <f t="shared" si="0"/>
        <v>3</v>
      </c>
      <c r="Z5" s="1" t="str">
        <f>IF(LEN(N3)&lt;2,Q3,"")</f>
        <v>Full Name</v>
      </c>
      <c r="AA5" s="1">
        <f t="shared" si="1"/>
        <v>3</v>
      </c>
      <c r="AC5" s="82"/>
      <c r="AD5" s="82"/>
      <c r="AE5" s="337" t="str">
        <f t="shared" si="2"/>
        <v>Full Name</v>
      </c>
      <c r="AF5" s="337"/>
      <c r="AG5" s="337"/>
      <c r="AH5" s="82"/>
      <c r="AI5" s="82"/>
    </row>
    <row r="6" spans="2:36" ht="18.75" customHeight="1" thickTop="1" thickBot="1" x14ac:dyDescent="0.25">
      <c r="B6" s="419" t="s">
        <v>264</v>
      </c>
      <c r="C6" s="393"/>
      <c r="D6" s="345" t="str">
        <f>'إختيار المقررات'!AH3</f>
        <v>لايوجد</v>
      </c>
      <c r="E6" s="345"/>
      <c r="F6" s="393" t="s">
        <v>268</v>
      </c>
      <c r="G6" s="393"/>
      <c r="H6" s="345" t="str">
        <f>'إختيار المقررات'!D4</f>
        <v/>
      </c>
      <c r="I6" s="345"/>
      <c r="J6" s="115" t="s">
        <v>272</v>
      </c>
      <c r="K6" s="338" t="str">
        <f>'إختيار المقررات'!P4</f>
        <v/>
      </c>
      <c r="L6" s="338"/>
      <c r="M6" s="338"/>
      <c r="N6" s="393" t="s">
        <v>274</v>
      </c>
      <c r="O6" s="393"/>
      <c r="P6" s="345" t="str">
        <f>'إختيار المقررات'!J4</f>
        <v/>
      </c>
      <c r="Q6" s="345"/>
      <c r="R6" s="394"/>
      <c r="X6" s="1">
        <v>4</v>
      </c>
      <c r="Y6" s="1">
        <f t="shared" si="0"/>
        <v>4</v>
      </c>
      <c r="Z6" s="1" t="str">
        <f>IF(LEN(J3)&lt;2,M3,"")</f>
        <v>Father Name</v>
      </c>
      <c r="AA6" s="1">
        <f t="shared" si="1"/>
        <v>4</v>
      </c>
      <c r="AC6" s="82"/>
      <c r="AD6" s="82"/>
      <c r="AE6" s="337" t="str">
        <f t="shared" si="2"/>
        <v>Father Name</v>
      </c>
      <c r="AF6" s="337"/>
      <c r="AG6" s="337"/>
      <c r="AH6" s="82"/>
      <c r="AI6" s="82"/>
    </row>
    <row r="7" spans="2:36" ht="15.75" thickTop="1" thickBot="1" x14ac:dyDescent="0.25">
      <c r="B7" s="382" t="s">
        <v>265</v>
      </c>
      <c r="C7" s="383"/>
      <c r="D7" s="420">
        <f>'إختيار المقررات'!V4</f>
        <v>0</v>
      </c>
      <c r="E7" s="386"/>
      <c r="F7" s="383" t="s">
        <v>269</v>
      </c>
      <c r="G7" s="383"/>
      <c r="H7" s="384">
        <f>'إختيار المقررات'!AB4</f>
        <v>0</v>
      </c>
      <c r="I7" s="385"/>
      <c r="J7" s="85" t="s">
        <v>135</v>
      </c>
      <c r="K7" s="386">
        <f>'إختيار المقررات'!AH4</f>
        <v>0</v>
      </c>
      <c r="L7" s="386"/>
      <c r="M7" s="386"/>
      <c r="N7" s="386"/>
      <c r="O7" s="386"/>
      <c r="P7" s="386"/>
      <c r="Q7" s="386"/>
      <c r="R7" s="387"/>
      <c r="X7" s="1">
        <v>5</v>
      </c>
      <c r="Y7" s="1">
        <f t="shared" si="0"/>
        <v>5</v>
      </c>
      <c r="Z7" s="1" t="str">
        <f>IF(LEN(F3)&lt;2,H3,"")</f>
        <v>Mother Name</v>
      </c>
      <c r="AA7" s="1">
        <f t="shared" si="1"/>
        <v>5</v>
      </c>
      <c r="AC7" s="82"/>
      <c r="AD7" s="82"/>
      <c r="AE7" s="337" t="str">
        <f t="shared" si="2"/>
        <v>Mother Name</v>
      </c>
      <c r="AF7" s="337"/>
      <c r="AG7" s="337"/>
      <c r="AH7" s="82"/>
      <c r="AI7" s="82"/>
    </row>
    <row r="8" spans="2:36" ht="24" customHeight="1" thickTop="1" thickBot="1" x14ac:dyDescent="0.25">
      <c r="B8" s="421" t="str">
        <f>IF(AD1&lt;&gt;"",AD1,AI2)</f>
        <v>يجب عليك ادخال البيانات المطلوبة أدناه بالمعلومات الصحيحة في صفحة إدخال البيانات لتتمكن من طباعة استمارة المقررات بشكل صحيح</v>
      </c>
      <c r="C8" s="421"/>
      <c r="D8" s="421"/>
      <c r="E8" s="421"/>
      <c r="F8" s="421"/>
      <c r="G8" s="421"/>
      <c r="H8" s="421"/>
      <c r="I8" s="421"/>
      <c r="J8" s="421"/>
      <c r="K8" s="421"/>
      <c r="L8" s="421"/>
      <c r="M8" s="421"/>
      <c r="N8" s="421"/>
      <c r="O8" s="421"/>
      <c r="P8" s="421"/>
      <c r="Q8" s="421"/>
      <c r="R8" s="421"/>
      <c r="X8" s="1">
        <v>6</v>
      </c>
      <c r="Y8" s="1">
        <f>IF(Z8&lt;&gt;"",X8,"")</f>
        <v>6</v>
      </c>
      <c r="Z8" s="1" t="str">
        <f>IF(LEN(D4)&lt;2,B4,"")</f>
        <v>الجنس:</v>
      </c>
      <c r="AA8" s="1">
        <f t="shared" si="1"/>
        <v>6</v>
      </c>
      <c r="AC8" s="82"/>
      <c r="AD8" s="82"/>
      <c r="AE8" s="337" t="str">
        <f t="shared" si="2"/>
        <v>الجنس:</v>
      </c>
      <c r="AF8" s="337"/>
      <c r="AG8" s="337"/>
      <c r="AH8" s="82"/>
      <c r="AI8" s="82"/>
    </row>
    <row r="9" spans="2:36" ht="24" customHeight="1" thickTop="1" thickBot="1" x14ac:dyDescent="0.25">
      <c r="B9" s="422"/>
      <c r="C9" s="422"/>
      <c r="D9" s="422"/>
      <c r="E9" s="422"/>
      <c r="F9" s="422"/>
      <c r="G9" s="422"/>
      <c r="H9" s="422"/>
      <c r="I9" s="422"/>
      <c r="J9" s="422"/>
      <c r="K9" s="422"/>
      <c r="L9" s="422"/>
      <c r="M9" s="422"/>
      <c r="N9" s="422"/>
      <c r="O9" s="422"/>
      <c r="P9" s="422"/>
      <c r="Q9" s="422"/>
      <c r="R9" s="422"/>
      <c r="S9" s="3"/>
      <c r="T9" s="3"/>
      <c r="U9" s="3"/>
      <c r="X9" s="1">
        <v>7</v>
      </c>
      <c r="Y9" s="1">
        <f t="shared" si="0"/>
        <v>7</v>
      </c>
      <c r="Z9" s="1" t="str">
        <f>IF(LEN(H4)&lt;2,F4,"")</f>
        <v>تاريخ الميلاد:</v>
      </c>
      <c r="AA9" s="1">
        <f t="shared" si="1"/>
        <v>7</v>
      </c>
      <c r="AC9" s="82"/>
      <c r="AD9" s="82"/>
      <c r="AE9" s="337" t="str">
        <f t="shared" si="2"/>
        <v>تاريخ الميلاد:</v>
      </c>
      <c r="AF9" s="337"/>
      <c r="AG9" s="337"/>
      <c r="AH9" s="82"/>
      <c r="AI9" s="82"/>
    </row>
    <row r="10" spans="2:36" ht="22.5" customHeight="1" thickTop="1" thickBot="1" x14ac:dyDescent="0.25">
      <c r="B10" s="86"/>
      <c r="C10" s="87" t="s">
        <v>26</v>
      </c>
      <c r="D10" s="388" t="s">
        <v>249</v>
      </c>
      <c r="E10" s="389"/>
      <c r="F10" s="389"/>
      <c r="G10" s="389"/>
      <c r="H10" s="389"/>
      <c r="I10" s="390"/>
      <c r="J10" s="86"/>
      <c r="K10" s="87" t="s">
        <v>26</v>
      </c>
      <c r="L10" s="388" t="s">
        <v>249</v>
      </c>
      <c r="M10" s="389"/>
      <c r="N10" s="389"/>
      <c r="O10" s="389"/>
      <c r="P10" s="389"/>
      <c r="Q10" s="390"/>
      <c r="R10" s="88"/>
      <c r="S10" s="4"/>
      <c r="T10" s="4"/>
      <c r="U10" s="5"/>
      <c r="V10" s="21" t="str">
        <f>IFERROR(SMALL('إختيار المقررات'!$F$9:$F$27,'إختيار المقررات'!BL5),"")</f>
        <v/>
      </c>
      <c r="W10" s="21" t="str">
        <f>IFERROR(SMALL('إختيار المقررات'!$BK$6:$BK$52,'إختيار المقررات'!BL5),"")</f>
        <v/>
      </c>
      <c r="X10" s="1">
        <v>8</v>
      </c>
      <c r="Y10" s="1">
        <f t="shared" si="0"/>
        <v>8</v>
      </c>
      <c r="Z10" s="1" t="str">
        <f>IF(LEN(K4)&lt;2,J4,"")</f>
        <v>مكان الميلاد:</v>
      </c>
      <c r="AA10" s="1">
        <f t="shared" si="1"/>
        <v>8</v>
      </c>
      <c r="AC10" s="82"/>
      <c r="AD10" s="82"/>
      <c r="AE10" s="337" t="str">
        <f t="shared" si="2"/>
        <v>مكان الميلاد:</v>
      </c>
      <c r="AF10" s="337"/>
      <c r="AG10" s="337"/>
      <c r="AH10" s="82"/>
      <c r="AI10" s="82"/>
    </row>
    <row r="11" spans="2:36" ht="17.45" customHeight="1" thickTop="1" thickBot="1" x14ac:dyDescent="0.25">
      <c r="B11" s="89" t="str">
        <f>IF(AJ1&gt;0,"",IF('إختيار المقررات'!BR74=1,V10,IF('إختيار المقررات'!F28&lt;2,"",V10)))</f>
        <v/>
      </c>
      <c r="C11" s="123" t="str">
        <f>IFERROR(VLOOKUP(B11,'إختيار المقررات'!$BL$5:$BM$60,2,0),"")</f>
        <v/>
      </c>
      <c r="D11" s="391" t="str">
        <f>IFERROR(VLOOKUP(B11,'إختيار المقررات'!$BL$5:$BN$60,3,0),"")</f>
        <v/>
      </c>
      <c r="E11" s="391"/>
      <c r="F11" s="391"/>
      <c r="G11" s="391"/>
      <c r="H11" s="90" t="str">
        <f>IFERROR(VLOOKUP(D11,'إختيار المقررات'!$K$9:$T$28,9,0),"")</f>
        <v/>
      </c>
      <c r="I11" s="91" t="str">
        <f>IFERROR(IF(VLOOKUP(D11,'إختيار المقررات'!$K$9:$T$28,10,0)=0,"",VLOOKUP(D11,'إختيار المقررات'!$K$9:$T$28,10,0)),"")</f>
        <v/>
      </c>
      <c r="J11" s="89" t="str">
        <f>IF(B18="","",V18)</f>
        <v/>
      </c>
      <c r="K11" s="123" t="str">
        <f>IFERROR(VLOOKUP(J11,'إختيار المقررات'!$BL$5:$BM$60,2,0),"")</f>
        <v/>
      </c>
      <c r="L11" s="391" t="str">
        <f>IFERROR(VLOOKUP(J11,'إختيار المقررات'!$BL$5:$BN$60,3,0),"")</f>
        <v/>
      </c>
      <c r="M11" s="391"/>
      <c r="N11" s="391"/>
      <c r="O11" s="391"/>
      <c r="P11" s="92" t="str">
        <f>IFERROR(VLOOKUP(L11,'إختيار المقررات'!$K$9:$T$28,9,0),"")</f>
        <v/>
      </c>
      <c r="Q11" s="91" t="str">
        <f>IFERROR(IF(VLOOKUP(L11,'إختيار المقررات'!$K$9:$T$28,10,0)=0,"",VLOOKUP(L11,'إختيار المقررات'!$K$9:$T$28,10,0)),"")</f>
        <v/>
      </c>
      <c r="R11" s="111"/>
      <c r="T11" s="6"/>
      <c r="V11" s="21" t="str">
        <f>IFERROR(SMALL('إختيار المقررات'!$F$9:$F$27,'إختيار المقررات'!BL6),"")</f>
        <v/>
      </c>
      <c r="W11" s="21" t="str">
        <f>IFERROR(SMALL('إختيار المقررات'!$BK$6:$BK$52,'إختيار المقررات'!BL6),"")</f>
        <v/>
      </c>
      <c r="X11" s="1">
        <v>9</v>
      </c>
      <c r="Y11" s="1">
        <f t="shared" si="0"/>
        <v>9</v>
      </c>
      <c r="Z11" s="1" t="str">
        <f>IF(LEN(N4)&lt;2,Q4,"")</f>
        <v>place of birth</v>
      </c>
      <c r="AA11" s="1">
        <f t="shared" si="1"/>
        <v>9</v>
      </c>
      <c r="AC11" s="82"/>
      <c r="AD11" s="82"/>
      <c r="AE11" s="337" t="str">
        <f t="shared" si="2"/>
        <v>place of birth</v>
      </c>
      <c r="AF11" s="337"/>
      <c r="AG11" s="337"/>
      <c r="AH11" s="82"/>
      <c r="AI11" s="82"/>
    </row>
    <row r="12" spans="2:36" ht="17.45" customHeight="1" thickTop="1" thickBot="1" x14ac:dyDescent="0.25">
      <c r="B12" s="89" t="str">
        <f>IF(B11="","",V11)</f>
        <v/>
      </c>
      <c r="C12" s="123" t="str">
        <f>IFERROR(VLOOKUP(B12,'إختيار المقررات'!$BL$5:$BM$60,2,0),"")</f>
        <v/>
      </c>
      <c r="D12" s="391" t="str">
        <f>IFERROR(VLOOKUP(B12,'إختيار المقررات'!$BL$5:$BN$60,3,0),"")</f>
        <v/>
      </c>
      <c r="E12" s="391"/>
      <c r="F12" s="391"/>
      <c r="G12" s="391"/>
      <c r="H12" s="90" t="str">
        <f>IFERROR(VLOOKUP(D12,'إختيار المقررات'!$K$9:$T$28,9,0),"")</f>
        <v/>
      </c>
      <c r="I12" s="91" t="str">
        <f>IFERROR(IF(VLOOKUP(D12,'إختيار المقررات'!$K$9:$T$28,10,0)=0,"",VLOOKUP(D12,'إختيار المقررات'!$K$9:$T$28,10,0)),"")</f>
        <v/>
      </c>
      <c r="J12" s="89" t="str">
        <f>IF(J11="","",V19)</f>
        <v/>
      </c>
      <c r="K12" s="123" t="str">
        <f>IFERROR(VLOOKUP(J12,'إختيار المقررات'!$BL$5:$BM$60,2,0),"")</f>
        <v/>
      </c>
      <c r="L12" s="340" t="str">
        <f>IFERROR(VLOOKUP(J12,'إختيار المقررات'!$BL$5:$BN$60,3,0),"")</f>
        <v/>
      </c>
      <c r="M12" s="340"/>
      <c r="N12" s="340"/>
      <c r="O12" s="340"/>
      <c r="P12" s="92" t="str">
        <f>IFERROR(VLOOKUP(L12,'إختيار المقررات'!$K$9:$T$28,9,0),"")</f>
        <v/>
      </c>
      <c r="Q12" s="91" t="str">
        <f>IFERROR(IF(VLOOKUP(L12,'إختيار المقررات'!$K$9:$T$28,10,0)=0,"",VLOOKUP(L12,'إختيار المقررات'!$K$9:$T$28,10,0)),"")</f>
        <v/>
      </c>
      <c r="R12" s="111"/>
      <c r="S12" s="6"/>
      <c r="T12" s="6"/>
      <c r="U12" s="2"/>
      <c r="V12" s="21" t="str">
        <f>IFERROR(SMALL('إختيار المقررات'!$F$9:$F$27,'إختيار المقررات'!BL7),"")</f>
        <v/>
      </c>
      <c r="W12" s="21" t="str">
        <f>IFERROR(SMALL('إختيار المقررات'!$BK$6:$BK$52,'إختيار المقررات'!BL7),"")</f>
        <v/>
      </c>
      <c r="X12" s="1">
        <v>10</v>
      </c>
      <c r="Y12" s="1">
        <f t="shared" si="0"/>
        <v>10</v>
      </c>
      <c r="Z12" s="1" t="str">
        <f>IF(LEN(D5)&lt;2,B5,"")</f>
        <v>الجنسية:</v>
      </c>
      <c r="AA12" s="1">
        <f t="shared" si="1"/>
        <v>10</v>
      </c>
      <c r="AC12" s="82"/>
      <c r="AD12" s="82"/>
      <c r="AE12" s="337" t="str">
        <f t="shared" si="2"/>
        <v>الجنسية:</v>
      </c>
      <c r="AF12" s="337"/>
      <c r="AG12" s="337"/>
      <c r="AH12" s="82"/>
      <c r="AI12" s="82"/>
    </row>
    <row r="13" spans="2:36" ht="17.45" customHeight="1" thickTop="1" thickBot="1" x14ac:dyDescent="0.25">
      <c r="B13" s="89" t="str">
        <f t="shared" ref="B13:B18" si="3">IF(B12="","",V12)</f>
        <v/>
      </c>
      <c r="C13" s="124" t="str">
        <f>IFERROR(VLOOKUP(B13,'إختيار المقررات'!$BL$5:$BM$60,2,0),"")</f>
        <v/>
      </c>
      <c r="D13" s="340" t="str">
        <f>IFERROR(VLOOKUP(B13,'إختيار المقررات'!$BL$5:$BN$60,3,0),"")</f>
        <v/>
      </c>
      <c r="E13" s="340"/>
      <c r="F13" s="340"/>
      <c r="G13" s="340"/>
      <c r="H13" s="90" t="str">
        <f>IFERROR(VLOOKUP(D13,'إختيار المقررات'!$K$9:$T$28,9,0),"")</f>
        <v/>
      </c>
      <c r="I13" s="91" t="str">
        <f>IFERROR(IF(VLOOKUP(D13,'إختيار المقررات'!$K$9:$T$28,10,0)=0,"",VLOOKUP(D13,'إختيار المقررات'!$K$9:$T$28,10,0)),"")</f>
        <v/>
      </c>
      <c r="J13" s="89" t="str">
        <f t="shared" ref="J13:J18" si="4">IF(J12="","",V20)</f>
        <v/>
      </c>
      <c r="K13" s="123" t="str">
        <f>IFERROR(VLOOKUP(J13,'إختيار المقررات'!$BL$5:$BM$60,2,0),"")</f>
        <v/>
      </c>
      <c r="L13" s="340" t="str">
        <f>IFERROR(VLOOKUP(J13,'إختيار المقررات'!$BL$5:$BN$60,3,0),"")</f>
        <v/>
      </c>
      <c r="M13" s="340"/>
      <c r="N13" s="340"/>
      <c r="O13" s="340"/>
      <c r="P13" s="92" t="str">
        <f>IFERROR(VLOOKUP(L13,'إختيار المقررات'!$K$9:$T$28,9,0),"")</f>
        <v/>
      </c>
      <c r="Q13" s="91" t="str">
        <f>IFERROR(IF(VLOOKUP(L13,'إختيار المقررات'!$K$9:$T$28,10,0)=0,"",VLOOKUP(L13,'إختيار المقررات'!$K$9:$T$28,10,0)),"")</f>
        <v/>
      </c>
      <c r="R13" s="111"/>
      <c r="S13" s="6"/>
      <c r="T13" s="6"/>
      <c r="U13" s="2"/>
      <c r="V13" s="21" t="str">
        <f>IFERROR(SMALL('إختيار المقررات'!$F$9:$F$27,'إختيار المقررات'!BL8),"")</f>
        <v/>
      </c>
      <c r="W13" s="21" t="str">
        <f>IFERROR(SMALL('إختيار المقررات'!$BK$6:$BK$52,'إختيار المقررات'!BL8),"")</f>
        <v/>
      </c>
      <c r="X13" s="1">
        <v>11</v>
      </c>
      <c r="Y13" s="1">
        <f t="shared" si="0"/>
        <v>11</v>
      </c>
      <c r="Z13" s="1" t="str">
        <f>IF(LEN(H5)&lt;2,F5,"")</f>
        <v>الرقم الوطني:</v>
      </c>
      <c r="AA13" s="1">
        <f t="shared" si="1"/>
        <v>11</v>
      </c>
      <c r="AC13" s="82"/>
      <c r="AD13" s="82"/>
      <c r="AE13" s="337" t="str">
        <f t="shared" si="2"/>
        <v>الرقم الوطني:</v>
      </c>
      <c r="AF13" s="337"/>
      <c r="AG13" s="337"/>
      <c r="AH13" s="82"/>
      <c r="AI13" s="82"/>
    </row>
    <row r="14" spans="2:36" ht="17.45" customHeight="1" thickTop="1" thickBot="1" x14ac:dyDescent="0.25">
      <c r="B14" s="89" t="str">
        <f t="shared" si="3"/>
        <v/>
      </c>
      <c r="C14" s="124" t="str">
        <f>IFERROR(VLOOKUP(B14,'إختيار المقررات'!$BL$5:$BM$60,2,0),"")</f>
        <v/>
      </c>
      <c r="D14" s="340" t="str">
        <f>IFERROR(VLOOKUP(B14,'إختيار المقررات'!$BL$5:$BN$60,3,0),"")</f>
        <v/>
      </c>
      <c r="E14" s="340"/>
      <c r="F14" s="340"/>
      <c r="G14" s="340"/>
      <c r="H14" s="90" t="str">
        <f>IFERROR(VLOOKUP(D14,'إختيار المقررات'!$K$9:$T$28,9,0),"")</f>
        <v/>
      </c>
      <c r="I14" s="91" t="str">
        <f>IFERROR(IF(VLOOKUP(D14,'إختيار المقررات'!$K$9:$T$28,10,0)=0,"",VLOOKUP(D14,'إختيار المقررات'!$K$9:$T$28,10,0)),"")</f>
        <v/>
      </c>
      <c r="J14" s="89" t="str">
        <f t="shared" si="4"/>
        <v/>
      </c>
      <c r="K14" s="123" t="str">
        <f>IFERROR(VLOOKUP(J14,'إختيار المقررات'!$BL$5:$BM$60,2,0),"")</f>
        <v/>
      </c>
      <c r="L14" s="340" t="str">
        <f>IFERROR(VLOOKUP(J14,'إختيار المقررات'!$BL$5:$BN$60,3,0),"")</f>
        <v/>
      </c>
      <c r="M14" s="340"/>
      <c r="N14" s="340"/>
      <c r="O14" s="340"/>
      <c r="P14" s="92" t="str">
        <f>IFERROR(VLOOKUP(L14,'إختيار المقررات'!$K$9:$T$28,9,0),"")</f>
        <v/>
      </c>
      <c r="Q14" s="91" t="str">
        <f>IFERROR(IF(VLOOKUP(L14,'إختيار المقررات'!$K$9:$T$28,10,0)=0,"",VLOOKUP(L14,'إختيار المقررات'!$K$9:$T$28,10,0)),"")</f>
        <v/>
      </c>
      <c r="R14" s="111"/>
      <c r="S14" s="6"/>
      <c r="T14" s="6"/>
      <c r="U14" s="2"/>
      <c r="V14" s="21" t="str">
        <f>IFERROR(SMALL('إختيار المقررات'!$F$9:$F$27,'إختيار المقررات'!BL9),"")</f>
        <v/>
      </c>
      <c r="W14" s="21" t="str">
        <f>IFERROR(SMALL('إختيار المقررات'!$BK$6:$BK$52,'إختيار المقررات'!BL9),"")</f>
        <v/>
      </c>
      <c r="X14" s="1">
        <v>12</v>
      </c>
      <c r="Y14" s="1" t="str">
        <f t="shared" si="0"/>
        <v/>
      </c>
      <c r="Z14" s="1" t="str">
        <f>IF(LEN(K5)&lt;2,J5,"")</f>
        <v/>
      </c>
      <c r="AA14" s="1">
        <f t="shared" si="1"/>
        <v>15</v>
      </c>
      <c r="AC14" s="82"/>
      <c r="AD14" s="82"/>
      <c r="AE14" s="337" t="str">
        <f t="shared" si="2"/>
        <v>نوع الثانوية:</v>
      </c>
      <c r="AF14" s="337"/>
      <c r="AG14" s="337"/>
      <c r="AH14" s="82"/>
      <c r="AI14" s="82"/>
    </row>
    <row r="15" spans="2:36" ht="17.45" customHeight="1" thickTop="1" thickBot="1" x14ac:dyDescent="0.25">
      <c r="B15" s="89" t="str">
        <f t="shared" si="3"/>
        <v/>
      </c>
      <c r="C15" s="124" t="str">
        <f>IFERROR(VLOOKUP(B15,'إختيار المقررات'!$BL$5:$BM$60,2,0),"")</f>
        <v/>
      </c>
      <c r="D15" s="340" t="str">
        <f>IFERROR(VLOOKUP(B15,'إختيار المقررات'!$BL$5:$BN$60,3,0),"")</f>
        <v/>
      </c>
      <c r="E15" s="340"/>
      <c r="F15" s="340"/>
      <c r="G15" s="340"/>
      <c r="H15" s="90" t="str">
        <f>IFERROR(VLOOKUP(D15,'إختيار المقررات'!$K$9:$T$28,9,0),"")</f>
        <v/>
      </c>
      <c r="I15" s="91" t="str">
        <f>IFERROR(IF(VLOOKUP(D15,'إختيار المقررات'!$K$9:$T$28,10,0)=0,"",VLOOKUP(D15,'إختيار المقررات'!$K$9:$T$28,10,0)),"")</f>
        <v/>
      </c>
      <c r="J15" s="89" t="str">
        <f t="shared" si="4"/>
        <v/>
      </c>
      <c r="K15" s="123" t="str">
        <f>IFERROR(VLOOKUP(J15,'إختيار المقررات'!$BL$5:$BM$60,2,0),"")</f>
        <v/>
      </c>
      <c r="L15" s="340" t="str">
        <f>IFERROR(VLOOKUP(J15,'إختيار المقررات'!$BL$5:$BN$60,3,0),"")</f>
        <v/>
      </c>
      <c r="M15" s="340"/>
      <c r="N15" s="340"/>
      <c r="O15" s="340"/>
      <c r="P15" s="92" t="str">
        <f>IFERROR(VLOOKUP(L15,'إختيار المقررات'!$K$9:$T$28,9,0),"")</f>
        <v/>
      </c>
      <c r="Q15" s="91" t="str">
        <f>IFERROR(IF(VLOOKUP(L15,'إختيار المقررات'!$K$9:$T$28,10,0)=0,"",VLOOKUP(L15,'إختيار المقررات'!$K$9:$T$28,10,0)),"")</f>
        <v/>
      </c>
      <c r="R15" s="111"/>
      <c r="S15" s="6"/>
      <c r="T15" s="6"/>
      <c r="U15" s="2"/>
      <c r="V15" s="21" t="str">
        <f>IFERROR(SMALL('إختيار المقررات'!$F$9:$F$27,'إختيار المقررات'!BL10),"")</f>
        <v/>
      </c>
      <c r="W15" s="21" t="str">
        <f>IFERROR(SMALL('إختيار المقررات'!$BK$6:$BK$52,'إختيار المقررات'!BL10),"")</f>
        <v/>
      </c>
      <c r="X15" s="1">
        <v>13</v>
      </c>
      <c r="Y15" s="1" t="str">
        <f t="shared" si="0"/>
        <v/>
      </c>
      <c r="Z15" s="1" t="str">
        <f>IF(LEN(P5)&lt;2,N5,"")</f>
        <v/>
      </c>
      <c r="AA15" s="1">
        <f t="shared" si="1"/>
        <v>16</v>
      </c>
      <c r="AC15" s="82"/>
      <c r="AD15" s="82"/>
      <c r="AE15" s="337" t="str">
        <f t="shared" si="2"/>
        <v>محافظتها:</v>
      </c>
      <c r="AF15" s="337"/>
      <c r="AG15" s="337"/>
      <c r="AH15" s="82"/>
      <c r="AI15" s="82"/>
    </row>
    <row r="16" spans="2:36" ht="17.45" customHeight="1" thickTop="1" thickBot="1" x14ac:dyDescent="0.25">
      <c r="B16" s="89" t="str">
        <f t="shared" si="3"/>
        <v/>
      </c>
      <c r="C16" s="124" t="str">
        <f>IFERROR(VLOOKUP(B16,'إختيار المقررات'!$BL$5:$BM$60,2,0),"")</f>
        <v/>
      </c>
      <c r="D16" s="340" t="str">
        <f>IFERROR(VLOOKUP(B16,'إختيار المقررات'!$BL$5:$BN$60,3,0),"")</f>
        <v/>
      </c>
      <c r="E16" s="340"/>
      <c r="F16" s="340"/>
      <c r="G16" s="340"/>
      <c r="H16" s="90" t="str">
        <f>IFERROR(VLOOKUP(D16,'إختيار المقررات'!$K$9:$T$28,9,0),"")</f>
        <v/>
      </c>
      <c r="I16" s="91" t="str">
        <f>IFERROR(IF(VLOOKUP(D16,'إختيار المقررات'!$K$9:$T$28,10,0)=0,"",VLOOKUP(D16,'إختيار المقررات'!$K$9:$T$28,10,0)),"")</f>
        <v/>
      </c>
      <c r="J16" s="89" t="str">
        <f t="shared" si="4"/>
        <v/>
      </c>
      <c r="K16" s="123" t="str">
        <f>IFERROR(VLOOKUP(J16,'إختيار المقررات'!$BL$5:$BM$60,2,0),"")</f>
        <v/>
      </c>
      <c r="L16" s="340" t="str">
        <f>IFERROR(VLOOKUP(J16,'إختيار المقررات'!$BL$5:$BN$60,3,0),"")</f>
        <v/>
      </c>
      <c r="M16" s="340"/>
      <c r="N16" s="340"/>
      <c r="O16" s="340"/>
      <c r="P16" s="92" t="str">
        <f>IFERROR(VLOOKUP(L16,'إختيار المقررات'!$K$9:$T$28,9,0),"")</f>
        <v/>
      </c>
      <c r="Q16" s="91" t="str">
        <f>IFERROR(IF(VLOOKUP(L16,'إختيار المقررات'!$K$9:$T$28,10,0)=0,"",VLOOKUP(L16,'إختيار المقررات'!$K$9:$T$28,10,0)),"")</f>
        <v/>
      </c>
      <c r="R16" s="111"/>
      <c r="S16" s="6"/>
      <c r="T16" s="6"/>
      <c r="U16" s="2"/>
      <c r="V16" s="21" t="str">
        <f>IFERROR(SMALL('إختيار المقررات'!$F$9:$F$27,'إختيار المقررات'!BL11),"")</f>
        <v/>
      </c>
      <c r="W16" s="21" t="str">
        <f>IFERROR(SMALL('إختيار المقررات'!$BK$6:$BK$52,'إختيار المقررات'!BL11),"")</f>
        <v/>
      </c>
      <c r="X16" s="1">
        <v>14</v>
      </c>
      <c r="Y16" s="1" t="str">
        <f t="shared" si="0"/>
        <v/>
      </c>
      <c r="Z16" s="1" t="str">
        <f>IF(LEN(D6)&lt;2,B6,"")</f>
        <v/>
      </c>
      <c r="AA16" s="1">
        <f t="shared" si="1"/>
        <v>17</v>
      </c>
      <c r="AC16" s="82"/>
      <c r="AD16" s="82"/>
      <c r="AE16" s="337" t="str">
        <f t="shared" si="2"/>
        <v>عامها:</v>
      </c>
      <c r="AF16" s="337"/>
      <c r="AG16" s="337"/>
      <c r="AH16" s="82"/>
      <c r="AI16" s="82"/>
    </row>
    <row r="17" spans="2:35" ht="17.45" customHeight="1" thickTop="1" thickBot="1" x14ac:dyDescent="0.25">
      <c r="B17" s="89" t="str">
        <f t="shared" si="3"/>
        <v/>
      </c>
      <c r="C17" s="124" t="str">
        <f>IFERROR(VLOOKUP(B17,'إختيار المقررات'!$BL$5:$BM$60,2,0),"")</f>
        <v/>
      </c>
      <c r="D17" s="340" t="str">
        <f>IFERROR(VLOOKUP(B17,'إختيار المقررات'!$BL$5:$BN$60,3,0),"")</f>
        <v/>
      </c>
      <c r="E17" s="340"/>
      <c r="F17" s="340"/>
      <c r="G17" s="340"/>
      <c r="H17" s="90" t="str">
        <f>IFERROR(VLOOKUP(D17,'إختيار المقررات'!$K$9:$T$28,9,0),"")</f>
        <v/>
      </c>
      <c r="I17" s="91" t="str">
        <f>IFERROR(IF(VLOOKUP(D17,'إختيار المقررات'!$K$9:$T$28,10,0)=0,"",VLOOKUP(D17,'إختيار المقررات'!$K$9:$T$28,10,0)),"")</f>
        <v/>
      </c>
      <c r="J17" s="89" t="str">
        <f t="shared" si="4"/>
        <v/>
      </c>
      <c r="K17" s="123" t="str">
        <f>IFERROR(VLOOKUP(J17,'إختيار المقررات'!$BL$5:$BM$60,2,0),"")</f>
        <v/>
      </c>
      <c r="L17" s="340" t="str">
        <f>IFERROR(VLOOKUP(J17,'إختيار المقررات'!$BL$5:$BN$60,3,0),"")</f>
        <v/>
      </c>
      <c r="M17" s="340"/>
      <c r="N17" s="340"/>
      <c r="O17" s="340"/>
      <c r="P17" s="92" t="str">
        <f>IFERROR(VLOOKUP(L17,'إختيار المقررات'!$K$9:$T$28,9,0),"")</f>
        <v/>
      </c>
      <c r="Q17" s="91" t="str">
        <f>IFERROR(IF(VLOOKUP(L17,'إختيار المقررات'!$K$9:$T$28,10,0)=0,"",VLOOKUP(L17,'إختيار المقررات'!$K$9:$T$28,10,0)),"")</f>
        <v/>
      </c>
      <c r="R17" s="111"/>
      <c r="S17" s="6"/>
      <c r="T17" s="6"/>
      <c r="U17" s="2"/>
      <c r="V17" s="21" t="str">
        <f>IFERROR(SMALL('إختيار المقررات'!$F$9:$F$27,'إختيار المقررات'!BL12),"")</f>
        <v/>
      </c>
      <c r="W17" s="21" t="str">
        <f>IFERROR(SMALL('إختيار المقررات'!$BK$6:$BK$52,'إختيار المقررات'!BL12),"")</f>
        <v/>
      </c>
      <c r="X17" s="1">
        <v>15</v>
      </c>
      <c r="Y17" s="1">
        <f t="shared" si="0"/>
        <v>15</v>
      </c>
      <c r="Z17" s="1" t="str">
        <f>IF(LEN(H6)&lt;2,F6,"")</f>
        <v>نوع الثانوية:</v>
      </c>
      <c r="AA17" s="1">
        <f t="shared" si="1"/>
        <v>18</v>
      </c>
      <c r="AC17" s="82"/>
      <c r="AD17" s="82"/>
      <c r="AE17" s="337" t="str">
        <f t="shared" si="2"/>
        <v>الموبايل:</v>
      </c>
      <c r="AF17" s="337"/>
      <c r="AG17" s="337"/>
      <c r="AH17" s="82"/>
      <c r="AI17" s="82"/>
    </row>
    <row r="18" spans="2:35" ht="17.45" customHeight="1" thickTop="1" thickBot="1" x14ac:dyDescent="0.25">
      <c r="B18" s="89" t="str">
        <f t="shared" si="3"/>
        <v/>
      </c>
      <c r="C18" s="124" t="str">
        <f>IFERROR(VLOOKUP(B18,'إختيار المقررات'!$BL$5:$BM$60,2,0),"")</f>
        <v/>
      </c>
      <c r="D18" s="340" t="str">
        <f>IFERROR(VLOOKUP(B18,'إختيار المقررات'!$BL$5:$BN$60,3,0),"")</f>
        <v/>
      </c>
      <c r="E18" s="340"/>
      <c r="F18" s="340"/>
      <c r="G18" s="340"/>
      <c r="H18" s="90" t="str">
        <f>IFERROR(VLOOKUP(D18,'إختيار المقررات'!$K$9:$T$28,9,0),"")</f>
        <v/>
      </c>
      <c r="I18" s="91" t="str">
        <f>IFERROR(IF(VLOOKUP(D18,'إختيار المقررات'!$K$9:$T$28,10,0)=0,"",VLOOKUP(D18,'إختيار المقررات'!$K$9:$T$28,10,0)),"")</f>
        <v/>
      </c>
      <c r="J18" s="89" t="str">
        <f t="shared" si="4"/>
        <v/>
      </c>
      <c r="K18" s="123" t="str">
        <f>IFERROR(VLOOKUP(J18,'إختيار المقررات'!$BL$5:$BM$60,2,0),"")</f>
        <v/>
      </c>
      <c r="L18" s="340" t="str">
        <f>IFERROR(VLOOKUP(J18,'إختيار المقررات'!$BL$5:$BN$60,3,0),"")</f>
        <v/>
      </c>
      <c r="M18" s="340"/>
      <c r="N18" s="340"/>
      <c r="O18" s="340"/>
      <c r="P18" s="92" t="str">
        <f>IFERROR(VLOOKUP(L18,'إختيار المقررات'!$K$9:$T$28,9,0),"")</f>
        <v/>
      </c>
      <c r="Q18" s="91" t="str">
        <f>IFERROR(IF(VLOOKUP(L18,'إختيار المقررات'!$K$9:$T$28,10,0)=0,"",VLOOKUP(L18,'إختيار المقررات'!$K$9:$T$28,10,0)),"")</f>
        <v/>
      </c>
      <c r="R18" s="111"/>
      <c r="S18" s="6"/>
      <c r="T18" s="6"/>
      <c r="U18" s="2"/>
      <c r="V18" s="21" t="str">
        <f>IFERROR(SMALL('إختيار المقررات'!$F$9:$F$27,'إختيار المقررات'!BL13),"")</f>
        <v/>
      </c>
      <c r="W18" s="21" t="str">
        <f>IFERROR(SMALL('إختيار المقررات'!$BK$6:$BK$52,'إختيار المقررات'!BL13),"")</f>
        <v/>
      </c>
      <c r="X18" s="1">
        <v>16</v>
      </c>
      <c r="Y18" s="1">
        <f t="shared" si="0"/>
        <v>16</v>
      </c>
      <c r="Z18" s="1" t="str">
        <f>IF(LEN(K6)&lt;2,J6,"")</f>
        <v>محافظتها:</v>
      </c>
      <c r="AA18" s="1">
        <f t="shared" si="1"/>
        <v>19</v>
      </c>
      <c r="AC18" s="82"/>
      <c r="AD18" s="82"/>
      <c r="AE18" s="337" t="str">
        <f t="shared" si="2"/>
        <v>الهاتف:</v>
      </c>
      <c r="AF18" s="337"/>
      <c r="AG18" s="337"/>
      <c r="AH18" s="82"/>
      <c r="AI18" s="82"/>
    </row>
    <row r="19" spans="2:35" ht="5.45" customHeight="1" thickTop="1" thickBot="1" x14ac:dyDescent="0.25">
      <c r="B19" s="89"/>
      <c r="C19" s="122"/>
      <c r="D19" s="122"/>
      <c r="E19" s="122"/>
      <c r="F19" s="122"/>
      <c r="G19" s="122"/>
      <c r="H19" s="86"/>
      <c r="I19" s="86"/>
      <c r="J19" s="89">
        <f>V26</f>
        <v>0</v>
      </c>
      <c r="K19" s="123"/>
      <c r="L19" s="340"/>
      <c r="M19" s="340"/>
      <c r="N19" s="340"/>
      <c r="O19" s="340"/>
      <c r="P19" s="92"/>
      <c r="Q19" s="91"/>
      <c r="R19" s="111"/>
      <c r="S19" s="6"/>
      <c r="T19" s="6"/>
      <c r="U19" s="2"/>
      <c r="V19" s="21" t="str">
        <f>IFERROR(SMALL('إختيار المقررات'!$F$9:$F$27,'إختيار المقررات'!BL14),"")</f>
        <v/>
      </c>
      <c r="W19" s="21" t="str">
        <f>IFERROR(SMALL('إختيار المقررات'!$BK$6:$BK$52,'إختيار المقررات'!BL14),"")</f>
        <v/>
      </c>
      <c r="X19" s="1">
        <v>17</v>
      </c>
      <c r="Y19" s="1">
        <f t="shared" si="0"/>
        <v>17</v>
      </c>
      <c r="Z19" s="1" t="str">
        <f>IF(LEN(P6)&lt;2,N6,"")</f>
        <v>عامها:</v>
      </c>
      <c r="AA19" s="1">
        <f t="shared" si="1"/>
        <v>20</v>
      </c>
      <c r="AC19" s="82"/>
      <c r="AD19" s="82"/>
      <c r="AE19" s="337" t="str">
        <f t="shared" si="2"/>
        <v>العنوان :</v>
      </c>
      <c r="AF19" s="337"/>
      <c r="AG19" s="337"/>
      <c r="AH19" s="82"/>
      <c r="AI19" s="82"/>
    </row>
    <row r="20" spans="2:35" ht="27" customHeight="1" thickTop="1" thickBot="1" x14ac:dyDescent="0.25">
      <c r="B20" s="392" t="e">
        <f>'إدخال البيانات'!A2</f>
        <v>#N/A</v>
      </c>
      <c r="C20" s="392"/>
      <c r="D20" s="392"/>
      <c r="E20" s="392"/>
      <c r="F20" s="392"/>
      <c r="G20" s="392"/>
      <c r="H20" s="392"/>
      <c r="I20" s="392"/>
      <c r="J20" s="392"/>
      <c r="K20" s="392"/>
      <c r="L20" s="392"/>
      <c r="M20" s="392"/>
      <c r="N20" s="392"/>
      <c r="O20" s="392"/>
      <c r="P20" s="392"/>
      <c r="Q20" s="392"/>
      <c r="R20" s="392"/>
      <c r="S20" s="6"/>
      <c r="T20" s="6"/>
      <c r="U20" s="2"/>
      <c r="V20" s="21" t="str">
        <f>IFERROR(SMALL('إختيار المقررات'!$F$9:$F$27,'إختيار المقررات'!BL15),"")</f>
        <v/>
      </c>
      <c r="W20" s="21" t="str">
        <f>IFERROR(SMALL('إختيار المقررات'!$BK$6:$BK$52,'إختيار المقررات'!BL15),"")</f>
        <v/>
      </c>
      <c r="X20" s="1">
        <v>18</v>
      </c>
      <c r="Y20" s="1">
        <f t="shared" si="0"/>
        <v>18</v>
      </c>
      <c r="Z20" s="1" t="str">
        <f>IF(LEN(D7)&lt;2,B7,"")</f>
        <v>الموبايل:</v>
      </c>
      <c r="AA20" s="1" t="str">
        <f t="shared" si="1"/>
        <v/>
      </c>
      <c r="AC20" s="82"/>
      <c r="AD20" s="82"/>
      <c r="AE20" s="337" t="str">
        <f t="shared" si="2"/>
        <v/>
      </c>
      <c r="AF20" s="337"/>
      <c r="AG20" s="337"/>
      <c r="AH20" s="82"/>
      <c r="AI20" s="82"/>
    </row>
    <row r="21" spans="2:35" ht="5.45" customHeight="1" thickTop="1" thickBot="1" x14ac:dyDescent="0.25">
      <c r="B21" s="89"/>
      <c r="C21" s="111"/>
      <c r="D21" s="111"/>
      <c r="E21" s="111"/>
      <c r="F21" s="111"/>
      <c r="G21" s="111"/>
      <c r="H21" s="86"/>
      <c r="I21" s="86"/>
      <c r="J21" s="89"/>
      <c r="K21" s="111"/>
      <c r="L21" s="111"/>
      <c r="M21" s="111"/>
      <c r="N21" s="111"/>
      <c r="O21" s="111"/>
      <c r="P21" s="86"/>
      <c r="Q21" s="86"/>
      <c r="R21" s="111"/>
      <c r="S21" s="6"/>
      <c r="T21" s="6"/>
      <c r="U21" s="2"/>
      <c r="V21" s="21" t="str">
        <f>IFERROR(SMALL('إختيار المقررات'!$F$9:$F$27,'إختيار المقررات'!BL16),"")</f>
        <v/>
      </c>
      <c r="X21" s="1">
        <v>19</v>
      </c>
      <c r="Y21" s="1">
        <f t="shared" si="0"/>
        <v>19</v>
      </c>
      <c r="Z21" s="1" t="str">
        <f>IF(LEN(H7)&lt;2,F7,"")</f>
        <v>الهاتف:</v>
      </c>
      <c r="AA21" s="1" t="str">
        <f t="shared" si="1"/>
        <v/>
      </c>
      <c r="AC21" s="82"/>
      <c r="AD21" s="82"/>
      <c r="AE21" s="337" t="str">
        <f t="shared" si="2"/>
        <v/>
      </c>
      <c r="AF21" s="337"/>
      <c r="AG21" s="337"/>
      <c r="AH21" s="82"/>
      <c r="AI21" s="82"/>
    </row>
    <row r="22" spans="2:35" ht="24.6" customHeight="1" thickTop="1" x14ac:dyDescent="0.2">
      <c r="B22" s="347" t="s">
        <v>145</v>
      </c>
      <c r="C22" s="348"/>
      <c r="D22" s="348"/>
      <c r="E22" s="348"/>
      <c r="F22" s="109">
        <f>'إختيار المقررات'!AH16</f>
        <v>0</v>
      </c>
      <c r="G22" s="348" t="s">
        <v>475</v>
      </c>
      <c r="H22" s="348"/>
      <c r="I22" s="348"/>
      <c r="J22" s="348"/>
      <c r="K22" s="338">
        <f>'إختيار المقررات'!AH17</f>
        <v>0</v>
      </c>
      <c r="L22" s="338"/>
      <c r="M22" s="348" t="str">
        <f>IF('إختيار المقررات'!AB19&gt;0,"عدد المقررات المسجلة","عدد المقررات المسجلة لأكثر من مرتين")</f>
        <v>عدد المقررات المسجلة لأكثر من مرتين</v>
      </c>
      <c r="N22" s="348"/>
      <c r="O22" s="348"/>
      <c r="P22" s="348"/>
      <c r="Q22" s="338">
        <f>IF('إختيار المقررات'!AB19&gt;0,'إختيار المقررات'!AH19,'إختيار المقررات'!AH18)</f>
        <v>0</v>
      </c>
      <c r="R22" s="339"/>
      <c r="S22" s="7"/>
      <c r="V22" s="21" t="str">
        <f>IFERROR(SMALL('إختيار المقررات'!$F$9:$F$27,'إختيار المقررات'!BL17),"")</f>
        <v/>
      </c>
      <c r="X22" s="1">
        <v>20</v>
      </c>
      <c r="Y22" s="1">
        <f t="shared" si="0"/>
        <v>20</v>
      </c>
      <c r="Z22" s="1" t="str">
        <f>IF(LEN(K7)&lt;2,J7,"")</f>
        <v>العنوان :</v>
      </c>
      <c r="AC22" s="82"/>
      <c r="AD22" s="82"/>
      <c r="AE22" s="337" t="str">
        <f t="shared" si="2"/>
        <v/>
      </c>
      <c r="AF22" s="337"/>
      <c r="AG22" s="337"/>
      <c r="AH22" s="82"/>
      <c r="AI22" s="82"/>
    </row>
    <row r="23" spans="2:35" ht="14.25" x14ac:dyDescent="0.2">
      <c r="B23" s="341" t="s">
        <v>139</v>
      </c>
      <c r="C23" s="342"/>
      <c r="D23" s="342"/>
      <c r="E23" s="343">
        <f>'إختيار المقررات'!D5</f>
        <v>0</v>
      </c>
      <c r="F23" s="343"/>
      <c r="G23" s="343"/>
      <c r="H23" s="343"/>
      <c r="I23" s="344"/>
      <c r="J23" s="93" t="s">
        <v>505</v>
      </c>
      <c r="K23" s="345" t="e">
        <f>'إختيار المقررات'!P5</f>
        <v>#N/A</v>
      </c>
      <c r="L23" s="345"/>
      <c r="M23" s="110" t="s">
        <v>0</v>
      </c>
      <c r="N23" s="346" t="e">
        <f>'إختيار المقررات'!V5</f>
        <v>#N/A</v>
      </c>
      <c r="O23" s="346"/>
      <c r="P23" s="94"/>
      <c r="Q23" s="94"/>
      <c r="R23" s="94"/>
      <c r="V23" s="21" t="str">
        <f>IFERROR(SMALL('إختيار المقررات'!$F$9:$F$27,'إختيار المقررات'!BL18),"")</f>
        <v/>
      </c>
      <c r="Y23" s="1" t="str">
        <f t="shared" si="0"/>
        <v/>
      </c>
      <c r="AC23" s="82"/>
      <c r="AD23" s="82"/>
      <c r="AE23" s="362"/>
      <c r="AF23" s="362"/>
      <c r="AG23" s="362"/>
      <c r="AH23" s="82"/>
      <c r="AI23" s="82"/>
    </row>
    <row r="24" spans="2:35" ht="15.6" customHeight="1" x14ac:dyDescent="0.2">
      <c r="B24" s="366" t="s">
        <v>144</v>
      </c>
      <c r="C24" s="367"/>
      <c r="D24" s="367"/>
      <c r="E24" s="378" t="e">
        <f>'إختيار المقررات'!AH9</f>
        <v>#N/A</v>
      </c>
      <c r="F24" s="378"/>
      <c r="G24" s="379"/>
      <c r="H24" s="328" t="s">
        <v>588</v>
      </c>
      <c r="I24" s="321"/>
      <c r="J24" s="321"/>
      <c r="K24" s="331" t="e">
        <f>'إختيار المقررات'!AB5</f>
        <v>#N/A</v>
      </c>
      <c r="L24" s="332"/>
      <c r="M24" s="321" t="s">
        <v>506</v>
      </c>
      <c r="N24" s="321"/>
      <c r="O24" s="321" t="s">
        <v>507</v>
      </c>
      <c r="P24" s="321"/>
      <c r="Q24" s="321" t="s">
        <v>510</v>
      </c>
      <c r="R24" s="324"/>
      <c r="V24" s="21" t="str">
        <f>IFERROR(SMALL('إختيار المقررات'!$F$9:$F$27,'إختيار المقررات'!BL19),"")</f>
        <v/>
      </c>
      <c r="Y24" s="1" t="str">
        <f t="shared" si="0"/>
        <v/>
      </c>
      <c r="AC24" s="82"/>
      <c r="AD24" s="82"/>
      <c r="AE24" s="362"/>
      <c r="AF24" s="362"/>
      <c r="AG24" s="362"/>
      <c r="AH24" s="82"/>
      <c r="AI24" s="82"/>
    </row>
    <row r="25" spans="2:35" ht="14.25" x14ac:dyDescent="0.2">
      <c r="B25" s="366" t="s">
        <v>508</v>
      </c>
      <c r="C25" s="367"/>
      <c r="D25" s="367"/>
      <c r="E25" s="380">
        <f>'إختيار المقررات'!AH10</f>
        <v>0</v>
      </c>
      <c r="F25" s="380"/>
      <c r="G25" s="381"/>
      <c r="H25" s="329"/>
      <c r="I25" s="322"/>
      <c r="J25" s="322"/>
      <c r="K25" s="333"/>
      <c r="L25" s="334"/>
      <c r="M25" s="322"/>
      <c r="N25" s="322"/>
      <c r="O25" s="322"/>
      <c r="P25" s="322"/>
      <c r="Q25" s="322"/>
      <c r="R25" s="325"/>
      <c r="V25" s="21" t="str">
        <f>IFERROR(SMALL('إختيار المقررات'!$F$9:$F$27,'إختيار المقررات'!BL20),"")</f>
        <v/>
      </c>
      <c r="Y25" s="1" t="str">
        <f t="shared" si="0"/>
        <v/>
      </c>
      <c r="AC25" s="82"/>
      <c r="AD25" s="82"/>
      <c r="AE25" s="362"/>
      <c r="AF25" s="362"/>
      <c r="AG25" s="362"/>
      <c r="AH25" s="82"/>
      <c r="AI25" s="82"/>
    </row>
    <row r="26" spans="2:35" ht="14.25" x14ac:dyDescent="0.2">
      <c r="B26" s="351" t="s">
        <v>23</v>
      </c>
      <c r="C26" s="352"/>
      <c r="D26" s="352"/>
      <c r="E26" s="353" t="e">
        <f>'إختيار المقررات'!AH7</f>
        <v>#N/A</v>
      </c>
      <c r="F26" s="353"/>
      <c r="G26" s="354"/>
      <c r="H26" s="330"/>
      <c r="I26" s="323"/>
      <c r="J26" s="323"/>
      <c r="K26" s="335"/>
      <c r="L26" s="336"/>
      <c r="M26" s="322"/>
      <c r="N26" s="322"/>
      <c r="O26" s="322"/>
      <c r="P26" s="322"/>
      <c r="Q26" s="322"/>
      <c r="R26" s="325"/>
      <c r="AC26" s="82"/>
      <c r="AD26" s="82"/>
      <c r="AE26" s="362"/>
      <c r="AF26" s="362"/>
      <c r="AG26" s="362"/>
      <c r="AH26" s="82"/>
      <c r="AI26" s="82"/>
    </row>
    <row r="27" spans="2:35" ht="14.25" x14ac:dyDescent="0.2">
      <c r="B27" s="366" t="s">
        <v>275</v>
      </c>
      <c r="C27" s="367"/>
      <c r="D27" s="367"/>
      <c r="E27" s="380" t="e">
        <f>'إختيار المقررات'!AH8</f>
        <v>#N/A</v>
      </c>
      <c r="F27" s="380"/>
      <c r="G27" s="381"/>
      <c r="H27" s="363" t="s">
        <v>19</v>
      </c>
      <c r="I27" s="364"/>
      <c r="J27" s="95" t="str">
        <f>'إختيار المقررات'!AH13</f>
        <v>لا</v>
      </c>
      <c r="K27" s="95"/>
      <c r="L27" s="96"/>
      <c r="M27" s="322"/>
      <c r="N27" s="322"/>
      <c r="O27" s="322"/>
      <c r="P27" s="322"/>
      <c r="Q27" s="322"/>
      <c r="R27" s="325"/>
      <c r="V27" s="21" t="str">
        <f>IFERROR(SMALL('إختيار المقررات'!$U$20:$U$32,'إختيار المقررات'!V28),"")</f>
        <v/>
      </c>
      <c r="AC27" s="82"/>
      <c r="AD27" s="82"/>
      <c r="AE27" s="82"/>
      <c r="AF27" s="82"/>
      <c r="AG27" s="82"/>
      <c r="AH27" s="82"/>
      <c r="AI27" s="82"/>
    </row>
    <row r="28" spans="2:35" ht="14.25" x14ac:dyDescent="0.2">
      <c r="B28" s="349" t="s">
        <v>21</v>
      </c>
      <c r="C28" s="350"/>
      <c r="D28" s="350"/>
      <c r="E28" s="413" t="e">
        <f>'إختيار المقررات'!AH12</f>
        <v>#N/A</v>
      </c>
      <c r="F28" s="413"/>
      <c r="G28" s="413"/>
      <c r="H28" s="97"/>
      <c r="I28" s="97"/>
      <c r="J28" s="98"/>
      <c r="K28" s="98"/>
      <c r="L28" s="99"/>
      <c r="M28" s="322"/>
      <c r="N28" s="322"/>
      <c r="O28" s="322"/>
      <c r="P28" s="322"/>
      <c r="Q28" s="322"/>
      <c r="R28" s="325"/>
      <c r="AC28" s="82"/>
      <c r="AD28" s="82"/>
      <c r="AE28" s="82"/>
      <c r="AF28" s="82"/>
      <c r="AG28" s="82"/>
      <c r="AH28" s="82"/>
      <c r="AI28" s="82"/>
    </row>
    <row r="29" spans="2:35" ht="14.25" x14ac:dyDescent="0.2">
      <c r="B29" s="407" t="str">
        <f>'إختيار المقررات'!V12</f>
        <v>منقطع عن التسجيل في</v>
      </c>
      <c r="C29" s="408"/>
      <c r="D29" s="408"/>
      <c r="E29" s="408"/>
      <c r="F29" s="408"/>
      <c r="G29" s="408"/>
      <c r="H29" s="408"/>
      <c r="I29" s="408"/>
      <c r="J29" s="408"/>
      <c r="K29" s="408"/>
      <c r="L29" s="409"/>
      <c r="M29" s="322"/>
      <c r="N29" s="322"/>
      <c r="O29" s="322"/>
      <c r="P29" s="322"/>
      <c r="Q29" s="322"/>
      <c r="R29" s="325"/>
      <c r="V29" s="21" t="str">
        <f>IFERROR(SMALL('إختيار المقررات'!$U$20:$U$32,'إختيار المقررات'!V30),"")</f>
        <v/>
      </c>
      <c r="AC29" s="82"/>
      <c r="AD29" s="82"/>
      <c r="AE29" s="82"/>
      <c r="AF29" s="82"/>
      <c r="AG29" s="82"/>
      <c r="AH29" s="82"/>
      <c r="AI29" s="82"/>
    </row>
    <row r="30" spans="2:35" ht="15" customHeight="1" x14ac:dyDescent="0.2">
      <c r="B30" s="410" t="str">
        <f>'إختيار المقررات'!V13</f>
        <v/>
      </c>
      <c r="C30" s="411"/>
      <c r="D30" s="411"/>
      <c r="E30" s="411"/>
      <c r="F30" s="411"/>
      <c r="G30" s="411" t="str">
        <f>'إختيار المقررات'!V14</f>
        <v/>
      </c>
      <c r="H30" s="411"/>
      <c r="I30" s="411"/>
      <c r="J30" s="411"/>
      <c r="K30" s="411"/>
      <c r="L30" s="412"/>
      <c r="M30" s="322"/>
      <c r="N30" s="322"/>
      <c r="O30" s="322"/>
      <c r="P30" s="322"/>
      <c r="Q30" s="322"/>
      <c r="R30" s="325"/>
      <c r="AC30" s="82"/>
      <c r="AD30" s="82"/>
      <c r="AE30" s="82"/>
      <c r="AF30" s="82"/>
      <c r="AG30" s="82"/>
      <c r="AH30" s="82"/>
      <c r="AI30" s="82"/>
    </row>
    <row r="31" spans="2:35" ht="15" customHeight="1" x14ac:dyDescent="0.2">
      <c r="B31" s="410" t="str">
        <f>'إختيار المقررات'!V15</f>
        <v/>
      </c>
      <c r="C31" s="411"/>
      <c r="D31" s="411"/>
      <c r="E31" s="411"/>
      <c r="F31" s="411"/>
      <c r="G31" s="411" t="str">
        <f>'إختيار المقررات'!V16</f>
        <v/>
      </c>
      <c r="H31" s="411"/>
      <c r="I31" s="411"/>
      <c r="J31" s="411"/>
      <c r="K31" s="411"/>
      <c r="L31" s="412"/>
      <c r="M31" s="322"/>
      <c r="N31" s="322"/>
      <c r="O31" s="322"/>
      <c r="P31" s="322"/>
      <c r="Q31" s="322"/>
      <c r="R31" s="325"/>
      <c r="V31" s="21" t="str">
        <f>IFERROR(SMALL('إختيار المقررات'!$U$20:$U$32,'إختيار المقررات'!V31),"")</f>
        <v/>
      </c>
      <c r="AC31" s="82"/>
      <c r="AD31" s="82"/>
      <c r="AE31" s="82"/>
      <c r="AF31" s="82"/>
      <c r="AG31" s="82"/>
      <c r="AH31" s="82"/>
      <c r="AI31" s="82"/>
    </row>
    <row r="32" spans="2:35" ht="15.6" customHeight="1" x14ac:dyDescent="0.2">
      <c r="B32" s="319" t="str">
        <f>'إختيار المقررات'!V16</f>
        <v/>
      </c>
      <c r="C32" s="320"/>
      <c r="D32" s="320"/>
      <c r="E32" s="320"/>
      <c r="F32" s="320"/>
      <c r="G32" s="108"/>
      <c r="H32" s="108"/>
      <c r="I32" s="108"/>
      <c r="J32" s="108"/>
      <c r="K32" s="108"/>
      <c r="L32" s="100"/>
      <c r="M32" s="323"/>
      <c r="N32" s="323"/>
      <c r="O32" s="323"/>
      <c r="P32" s="323"/>
      <c r="Q32" s="323"/>
      <c r="R32" s="326"/>
      <c r="AC32" s="82"/>
      <c r="AD32" s="82"/>
      <c r="AE32" s="82"/>
      <c r="AF32" s="82"/>
      <c r="AG32" s="82"/>
      <c r="AH32" s="82"/>
      <c r="AI32" s="82"/>
    </row>
    <row r="33" spans="2:35" ht="17.25" customHeight="1" x14ac:dyDescent="0.2">
      <c r="B33" s="374" t="s">
        <v>516</v>
      </c>
      <c r="C33" s="375"/>
      <c r="D33" s="375"/>
      <c r="E33" s="375"/>
      <c r="F33" s="375"/>
      <c r="G33" s="375"/>
      <c r="H33" s="375"/>
      <c r="I33" s="375"/>
      <c r="J33" s="375"/>
      <c r="K33" s="375"/>
      <c r="L33" s="375"/>
      <c r="M33" s="375"/>
      <c r="N33" s="375"/>
      <c r="O33" s="375"/>
      <c r="P33" s="375"/>
      <c r="Q33" s="375"/>
      <c r="R33" s="376"/>
      <c r="V33" s="21" t="str">
        <f>IFERROR(SMALL('إختيار المقررات'!$U$20:$U$32,'إختيار المقررات'!V32),"")</f>
        <v/>
      </c>
      <c r="AC33" s="82"/>
      <c r="AD33" s="82"/>
      <c r="AE33" s="82"/>
      <c r="AF33" s="82"/>
      <c r="AG33" s="82"/>
      <c r="AH33" s="82"/>
      <c r="AI33" s="82"/>
    </row>
    <row r="34" spans="2:35" ht="16.5" customHeight="1" x14ac:dyDescent="0.2">
      <c r="B34" s="369" t="s">
        <v>27</v>
      </c>
      <c r="C34" s="369"/>
      <c r="D34" s="369"/>
      <c r="E34" s="369"/>
      <c r="F34" s="369"/>
      <c r="G34" s="369"/>
      <c r="H34" s="369"/>
      <c r="I34" s="369"/>
      <c r="J34" s="369"/>
      <c r="K34" s="369"/>
      <c r="L34" s="369"/>
      <c r="M34" s="369"/>
      <c r="N34" s="369"/>
      <c r="O34" s="369"/>
      <c r="P34" s="369"/>
      <c r="Q34" s="369"/>
      <c r="R34" s="369"/>
      <c r="AC34" s="82"/>
      <c r="AD34" s="82"/>
      <c r="AE34" s="82"/>
      <c r="AF34" s="82"/>
      <c r="AG34" s="82"/>
      <c r="AH34" s="82"/>
      <c r="AI34" s="82"/>
    </row>
    <row r="35" spans="2:35" ht="24" customHeight="1" x14ac:dyDescent="0.2">
      <c r="B35" s="370" t="s">
        <v>28</v>
      </c>
      <c r="C35" s="370"/>
      <c r="D35" s="370"/>
      <c r="E35" s="370"/>
      <c r="F35" s="369" t="e">
        <f>'إختيار المقررات'!AH14</f>
        <v>#N/A</v>
      </c>
      <c r="G35" s="369"/>
      <c r="H35" s="370" t="str">
        <f>IF(D4="أنثى","ليرة سورية فقط لا غير من الطالبة","ليرة سورية فقط لا غير من الطالب")</f>
        <v>ليرة سورية فقط لا غير من الطالب</v>
      </c>
      <c r="I35" s="370"/>
      <c r="J35" s="370"/>
      <c r="K35" s="370"/>
      <c r="L35" s="370"/>
      <c r="M35" s="377" t="str">
        <f>H2</f>
        <v/>
      </c>
      <c r="N35" s="377"/>
      <c r="O35" s="377"/>
      <c r="P35" s="377"/>
      <c r="Q35" s="377"/>
      <c r="R35" s="377"/>
      <c r="AC35" s="82"/>
      <c r="AD35" s="82"/>
      <c r="AE35" s="82"/>
      <c r="AF35" s="82"/>
      <c r="AG35" s="82"/>
      <c r="AH35" s="82"/>
      <c r="AI35" s="82"/>
    </row>
    <row r="36" spans="2:35" ht="24" customHeight="1" x14ac:dyDescent="0.2">
      <c r="B36" s="370" t="str">
        <f>IF(D4="أنثى","رقمها الامتحاني","رقمه الامتحاني")</f>
        <v>رقمه الامتحاني</v>
      </c>
      <c r="C36" s="370"/>
      <c r="D36" s="370"/>
      <c r="E36" s="369">
        <f>D2</f>
        <v>0</v>
      </c>
      <c r="F36" s="369"/>
      <c r="G36" s="370" t="s">
        <v>29</v>
      </c>
      <c r="H36" s="370"/>
      <c r="I36" s="370"/>
      <c r="J36" s="370"/>
      <c r="K36" s="370"/>
      <c r="L36" s="370"/>
      <c r="M36" s="370"/>
      <c r="N36" s="370"/>
      <c r="O36" s="370"/>
      <c r="P36" s="370"/>
      <c r="Q36" s="370"/>
      <c r="R36" s="370"/>
      <c r="AC36" s="82"/>
      <c r="AD36" s="82"/>
      <c r="AE36" s="82"/>
      <c r="AF36" s="82"/>
      <c r="AG36" s="82"/>
      <c r="AH36" s="82"/>
      <c r="AI36" s="82"/>
    </row>
    <row r="37" spans="2:35" ht="10.5" customHeight="1" x14ac:dyDescent="0.2">
      <c r="B37" s="101"/>
      <c r="C37" s="112"/>
      <c r="D37" s="372"/>
      <c r="E37" s="372"/>
      <c r="F37" s="372"/>
      <c r="G37" s="372"/>
      <c r="H37" s="372"/>
      <c r="I37" s="102"/>
      <c r="J37" s="102"/>
      <c r="K37" s="101"/>
      <c r="L37" s="112"/>
      <c r="M37" s="372"/>
      <c r="N37" s="372"/>
      <c r="O37" s="372"/>
      <c r="P37" s="372"/>
      <c r="Q37" s="102"/>
      <c r="R37" s="102"/>
    </row>
    <row r="38" spans="2:35" ht="10.5" customHeight="1" x14ac:dyDescent="0.2">
      <c r="B38" s="103"/>
      <c r="C38" s="113"/>
      <c r="D38" s="373"/>
      <c r="E38" s="373"/>
      <c r="F38" s="373"/>
      <c r="G38" s="373"/>
      <c r="H38" s="373"/>
      <c r="I38" s="104"/>
      <c r="J38" s="104"/>
      <c r="K38" s="103"/>
      <c r="L38" s="113"/>
      <c r="M38" s="373"/>
      <c r="N38" s="373"/>
      <c r="O38" s="373"/>
      <c r="P38" s="373"/>
      <c r="Q38" s="104"/>
      <c r="R38" s="104"/>
    </row>
    <row r="39" spans="2:35" ht="21" customHeight="1" x14ac:dyDescent="0.2">
      <c r="B39" s="371" t="s">
        <v>24</v>
      </c>
      <c r="C39" s="371"/>
      <c r="D39" s="371"/>
      <c r="E39" s="371"/>
      <c r="F39" s="371"/>
      <c r="G39" s="371"/>
      <c r="H39" s="371"/>
      <c r="I39" s="371"/>
      <c r="J39" s="371"/>
      <c r="K39" s="371"/>
      <c r="L39" s="371"/>
      <c r="M39" s="371"/>
      <c r="N39" s="371"/>
      <c r="O39" s="371"/>
      <c r="P39" s="371"/>
      <c r="Q39" s="371"/>
      <c r="R39" s="371"/>
    </row>
    <row r="40" spans="2:35" ht="15.75" customHeight="1" x14ac:dyDescent="0.2">
      <c r="B40" s="368" t="s">
        <v>27</v>
      </c>
      <c r="C40" s="368"/>
      <c r="D40" s="368"/>
      <c r="E40" s="368"/>
      <c r="F40" s="368"/>
      <c r="G40" s="368"/>
      <c r="H40" s="368"/>
      <c r="I40" s="368"/>
      <c r="J40" s="368"/>
      <c r="K40" s="368"/>
      <c r="L40" s="368"/>
      <c r="M40" s="368"/>
      <c r="N40" s="368"/>
      <c r="O40" s="368"/>
      <c r="P40" s="368"/>
      <c r="Q40" s="368"/>
      <c r="R40" s="368"/>
    </row>
    <row r="41" spans="2:35" ht="22.5" customHeight="1" x14ac:dyDescent="0.2">
      <c r="B41" s="370" t="s">
        <v>28</v>
      </c>
      <c r="C41" s="370"/>
      <c r="D41" s="370"/>
      <c r="E41" s="370"/>
      <c r="F41" s="369" t="e">
        <f>'إختيار المقررات'!AH15</f>
        <v>#N/A</v>
      </c>
      <c r="G41" s="369"/>
      <c r="H41" s="105" t="str">
        <f>H35</f>
        <v>ليرة سورية فقط لا غير من الطالب</v>
      </c>
      <c r="I41" s="105"/>
      <c r="J41" s="105"/>
      <c r="K41" s="105"/>
      <c r="L41" s="377" t="str">
        <f>M35</f>
        <v/>
      </c>
      <c r="M41" s="377"/>
      <c r="N41" s="377"/>
      <c r="O41" s="377"/>
      <c r="P41" s="377"/>
      <c r="Q41" s="377"/>
      <c r="R41" s="377"/>
    </row>
    <row r="42" spans="2:35" ht="22.5" customHeight="1" x14ac:dyDescent="0.2">
      <c r="B42" s="355" t="str">
        <f>B36</f>
        <v>رقمه الامتحاني</v>
      </c>
      <c r="C42" s="355"/>
      <c r="D42" s="355"/>
      <c r="E42" s="365">
        <f>E36</f>
        <v>0</v>
      </c>
      <c r="F42" s="365"/>
      <c r="G42" s="355" t="s">
        <v>29</v>
      </c>
      <c r="H42" s="355"/>
      <c r="I42" s="355"/>
      <c r="J42" s="355"/>
      <c r="K42" s="355"/>
      <c r="L42" s="355"/>
      <c r="M42" s="355"/>
      <c r="N42" s="355"/>
      <c r="O42" s="355"/>
      <c r="P42" s="355"/>
      <c r="Q42" s="355"/>
      <c r="R42" s="355"/>
    </row>
    <row r="43" spans="2:35" ht="17.25" customHeight="1" x14ac:dyDescent="0.2">
      <c r="B43" s="106"/>
      <c r="C43" s="106"/>
      <c r="D43" s="106"/>
      <c r="E43" s="106"/>
      <c r="F43" s="106"/>
      <c r="G43" s="106"/>
      <c r="H43" s="106"/>
      <c r="I43" s="106"/>
      <c r="J43" s="106"/>
      <c r="K43" s="106"/>
      <c r="L43" s="106"/>
      <c r="M43" s="106"/>
      <c r="N43" s="106"/>
      <c r="O43" s="106"/>
      <c r="P43" s="106"/>
      <c r="Q43" s="106"/>
      <c r="R43" s="106"/>
    </row>
    <row r="44" spans="2:35" ht="23.25" customHeight="1" thickBot="1" x14ac:dyDescent="0.25">
      <c r="B44" s="107"/>
      <c r="C44" s="107"/>
      <c r="D44" s="107"/>
      <c r="E44" s="107"/>
      <c r="F44" s="107"/>
      <c r="G44" s="107"/>
      <c r="H44" s="107"/>
      <c r="I44" s="107"/>
      <c r="J44" s="107"/>
      <c r="K44" s="107"/>
      <c r="L44" s="107"/>
      <c r="M44" s="107"/>
      <c r="N44" s="107"/>
      <c r="O44" s="107"/>
      <c r="P44" s="107"/>
      <c r="Q44" s="107"/>
      <c r="R44" s="107"/>
    </row>
    <row r="45" spans="2:35" ht="20.25" customHeight="1" thickTop="1" x14ac:dyDescent="0.2">
      <c r="B45" s="25"/>
      <c r="C45" s="25"/>
      <c r="D45" s="25"/>
      <c r="E45" s="25"/>
      <c r="F45" s="25"/>
      <c r="I45" s="8"/>
      <c r="J45" s="8"/>
      <c r="K45" s="8"/>
      <c r="L45" s="8"/>
      <c r="P45" s="8"/>
      <c r="Q45" s="8"/>
      <c r="R45" s="8"/>
    </row>
    <row r="46" spans="2:35" ht="14.25" x14ac:dyDescent="0.2">
      <c r="B46" s="25"/>
      <c r="C46" s="25"/>
      <c r="D46" s="25"/>
      <c r="E46" s="25"/>
      <c r="F46" s="25"/>
      <c r="G46" s="26"/>
      <c r="H46" s="26"/>
      <c r="I46" s="26"/>
      <c r="J46" s="26"/>
      <c r="K46" s="26"/>
      <c r="L46" s="26"/>
      <c r="M46" s="26"/>
      <c r="N46" s="26"/>
      <c r="O46" s="26"/>
      <c r="P46" s="26"/>
      <c r="Q46" s="26"/>
      <c r="R46" s="26"/>
    </row>
    <row r="47" spans="2:35" ht="7.5" customHeight="1" x14ac:dyDescent="0.2">
      <c r="B47" s="25"/>
      <c r="C47" s="25"/>
      <c r="D47" s="25"/>
      <c r="E47" s="25"/>
      <c r="F47" s="25"/>
      <c r="G47" s="26"/>
      <c r="H47" s="26"/>
      <c r="I47" s="26"/>
      <c r="J47" s="26"/>
      <c r="K47" s="26"/>
      <c r="L47" s="26"/>
      <c r="M47" s="26"/>
      <c r="N47" s="26"/>
      <c r="O47" s="26"/>
      <c r="P47" s="26"/>
      <c r="Q47" s="26"/>
      <c r="R47" s="26"/>
    </row>
  </sheetData>
  <sheetProtection algorithmName="SHA-512" hashValue="8v0qLbBBim91RvlxHmPIAGpvyGK1BYbWramwQK2lF5TkFmpAMjFFntUikwB9B/lylLZi1n+p7Ou8aZ5IxxToMg==" saltValue="rBbEzWL51dbVwWbSchqZnA==" spinCount="100000" sheet="1" selectLockedCells="1" selectUnlockedCells="1"/>
  <mergeCells count="140">
    <mergeCell ref="B29:L29"/>
    <mergeCell ref="B30:F30"/>
    <mergeCell ref="G30:L30"/>
    <mergeCell ref="B31:F31"/>
    <mergeCell ref="G31:L31"/>
    <mergeCell ref="E28:G28"/>
    <mergeCell ref="B1:E1"/>
    <mergeCell ref="B2:C2"/>
    <mergeCell ref="D2:E2"/>
    <mergeCell ref="F2:G2"/>
    <mergeCell ref="H2:J2"/>
    <mergeCell ref="D6:E6"/>
    <mergeCell ref="B6:C6"/>
    <mergeCell ref="F6:G6"/>
    <mergeCell ref="D15:G15"/>
    <mergeCell ref="L15:O15"/>
    <mergeCell ref="D16:G16"/>
    <mergeCell ref="L16:O16"/>
    <mergeCell ref="D17:G17"/>
    <mergeCell ref="G22:J22"/>
    <mergeCell ref="M22:P22"/>
    <mergeCell ref="D7:E7"/>
    <mergeCell ref="B8:R9"/>
    <mergeCell ref="M2:N2"/>
    <mergeCell ref="P2:R2"/>
    <mergeCell ref="D3:E3"/>
    <mergeCell ref="H4:I4"/>
    <mergeCell ref="K2:L2"/>
    <mergeCell ref="H3:I3"/>
    <mergeCell ref="Q4:R4"/>
    <mergeCell ref="Q3:R3"/>
    <mergeCell ref="B3:C3"/>
    <mergeCell ref="N3:P3"/>
    <mergeCell ref="J3:L3"/>
    <mergeCell ref="F3:G3"/>
    <mergeCell ref="F4:G4"/>
    <mergeCell ref="N4:P4"/>
    <mergeCell ref="K4:M4"/>
    <mergeCell ref="D4:E4"/>
    <mergeCell ref="B4:C4"/>
    <mergeCell ref="N6:O6"/>
    <mergeCell ref="K6:M6"/>
    <mergeCell ref="P6:R6"/>
    <mergeCell ref="F5:G5"/>
    <mergeCell ref="N5:O5"/>
    <mergeCell ref="B5:C5"/>
    <mergeCell ref="D5:E5"/>
    <mergeCell ref="H6:I6"/>
    <mergeCell ref="H5:I5"/>
    <mergeCell ref="K5:M5"/>
    <mergeCell ref="P5:R5"/>
    <mergeCell ref="B27:D27"/>
    <mergeCell ref="E27:G27"/>
    <mergeCell ref="B7:C7"/>
    <mergeCell ref="F7:G7"/>
    <mergeCell ref="H7:I7"/>
    <mergeCell ref="K7:R7"/>
    <mergeCell ref="D10:I10"/>
    <mergeCell ref="L10:Q10"/>
    <mergeCell ref="D14:G14"/>
    <mergeCell ref="L14:O14"/>
    <mergeCell ref="D12:G12"/>
    <mergeCell ref="L12:O12"/>
    <mergeCell ref="D13:G13"/>
    <mergeCell ref="L13:O13"/>
    <mergeCell ref="D11:G11"/>
    <mergeCell ref="L11:O11"/>
    <mergeCell ref="B20:R20"/>
    <mergeCell ref="B42:D42"/>
    <mergeCell ref="E42:F42"/>
    <mergeCell ref="B24:D24"/>
    <mergeCell ref="B40:R40"/>
    <mergeCell ref="B34:R34"/>
    <mergeCell ref="B35:E35"/>
    <mergeCell ref="F35:G35"/>
    <mergeCell ref="B39:R39"/>
    <mergeCell ref="B36:D36"/>
    <mergeCell ref="E36:F36"/>
    <mergeCell ref="G36:R36"/>
    <mergeCell ref="D37:H37"/>
    <mergeCell ref="B41:E41"/>
    <mergeCell ref="F41:G41"/>
    <mergeCell ref="M37:P37"/>
    <mergeCell ref="D38:H38"/>
    <mergeCell ref="M38:P38"/>
    <mergeCell ref="B33:R33"/>
    <mergeCell ref="M35:R35"/>
    <mergeCell ref="H35:L35"/>
    <mergeCell ref="L41:R41"/>
    <mergeCell ref="E24:G24"/>
    <mergeCell ref="B25:D25"/>
    <mergeCell ref="E25:G25"/>
    <mergeCell ref="G42:R42"/>
    <mergeCell ref="AD1:AH2"/>
    <mergeCell ref="AE3:AG3"/>
    <mergeCell ref="AE4:AG4"/>
    <mergeCell ref="AE5:AG5"/>
    <mergeCell ref="AE6:AG6"/>
    <mergeCell ref="AE7:AG7"/>
    <mergeCell ref="AE8:AG8"/>
    <mergeCell ref="AE9:AG9"/>
    <mergeCell ref="AE19:AG19"/>
    <mergeCell ref="AE20:AG20"/>
    <mergeCell ref="AE21:AG21"/>
    <mergeCell ref="AE22:AG22"/>
    <mergeCell ref="AE23:AG23"/>
    <mergeCell ref="AE24:AG24"/>
    <mergeCell ref="AE25:AG25"/>
    <mergeCell ref="AE26:AG26"/>
    <mergeCell ref="AE10:AG10"/>
    <mergeCell ref="AE11:AG11"/>
    <mergeCell ref="AE12:AG12"/>
    <mergeCell ref="AE13:AG13"/>
    <mergeCell ref="AE14:AG14"/>
    <mergeCell ref="H27:I27"/>
    <mergeCell ref="K22:L22"/>
    <mergeCell ref="B32:F32"/>
    <mergeCell ref="M24:N32"/>
    <mergeCell ref="O24:P32"/>
    <mergeCell ref="Q24:R32"/>
    <mergeCell ref="F1:R1"/>
    <mergeCell ref="H24:J26"/>
    <mergeCell ref="K24:L26"/>
    <mergeCell ref="AE15:AG15"/>
    <mergeCell ref="AE16:AG16"/>
    <mergeCell ref="AE17:AG17"/>
    <mergeCell ref="AE18:AG18"/>
    <mergeCell ref="Q22:R22"/>
    <mergeCell ref="L17:O17"/>
    <mergeCell ref="B23:D23"/>
    <mergeCell ref="E23:I23"/>
    <mergeCell ref="K23:L23"/>
    <mergeCell ref="N23:O23"/>
    <mergeCell ref="L19:O19"/>
    <mergeCell ref="D18:G18"/>
    <mergeCell ref="L18:O18"/>
    <mergeCell ref="B22:E22"/>
    <mergeCell ref="B28:D28"/>
    <mergeCell ref="B26:D26"/>
    <mergeCell ref="E26:G26"/>
  </mergeCells>
  <conditionalFormatting sqref="L12:O19">
    <cfRule type="containsBlanks" dxfId="24" priority="10">
      <formula>LEN(TRIM(L12))=0</formula>
    </cfRule>
  </conditionalFormatting>
  <conditionalFormatting sqref="C11:I18">
    <cfRule type="containsBlanks" dxfId="23" priority="9">
      <formula>LEN(TRIM(C11))=0</formula>
    </cfRule>
  </conditionalFormatting>
  <conditionalFormatting sqref="K11:Q11 P12:Q19 K12:K19">
    <cfRule type="containsBlanks" dxfId="22" priority="8">
      <formula>LEN(TRIM(K11))=0</formula>
    </cfRule>
  </conditionalFormatting>
  <conditionalFormatting sqref="B38:R43 B46:R47">
    <cfRule type="expression" dxfId="21" priority="6">
      <formula>$J$27="لا"</formula>
    </cfRule>
  </conditionalFormatting>
  <conditionalFormatting sqref="AE3:AE22">
    <cfRule type="expression" dxfId="20" priority="5">
      <formula>AE3&lt;&gt;""</formula>
    </cfRule>
  </conditionalFormatting>
  <conditionalFormatting sqref="AC1">
    <cfRule type="expression" dxfId="19" priority="3">
      <formula>AC1&lt;&gt;""</formula>
    </cfRule>
  </conditionalFormatting>
  <conditionalFormatting sqref="AD1:AH2">
    <cfRule type="expression" dxfId="18" priority="2">
      <formula>$AD$1&lt;&gt;""</formula>
    </cfRule>
  </conditionalFormatting>
  <conditionalFormatting sqref="AE23:AE26">
    <cfRule type="expression" dxfId="17" priority="1">
      <formula>AE23&lt;&gt;""</formula>
    </cfRule>
  </conditionalFormatting>
  <pageMargins left="0" right="0" top="0" bottom="0" header="0" footer="0"/>
  <pageSetup scale="95"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ورقة3"/>
  <dimension ref="A1:EM5"/>
  <sheetViews>
    <sheetView showGridLines="0" rightToLeft="1" topLeftCell="DS1" zoomScale="98" zoomScaleNormal="98" workbookViewId="0">
      <pane ySplit="4" topLeftCell="A5" activePane="bottomLeft" state="frozen"/>
      <selection pane="bottomLeft" activeCell="ED11" sqref="ED11"/>
    </sheetView>
  </sheetViews>
  <sheetFormatPr defaultColWidth="9" defaultRowHeight="14.25" x14ac:dyDescent="0.2"/>
  <cols>
    <col min="1" max="1" width="13.875" style="1" customWidth="1"/>
    <col min="2" max="2" width="15" style="1" bestFit="1" customWidth="1"/>
    <col min="3" max="5" width="9" style="1"/>
    <col min="6" max="6" width="11.5" style="1" bestFit="1" customWidth="1"/>
    <col min="7" max="7" width="9.875" style="1" bestFit="1" customWidth="1"/>
    <col min="8" max="8" width="13.875" style="1" bestFit="1" customWidth="1"/>
    <col min="9" max="9" width="9" style="1"/>
    <col min="10" max="10" width="11.625" style="1" bestFit="1" customWidth="1"/>
    <col min="11" max="12" width="9" style="1"/>
    <col min="13" max="14" width="12.5" style="1" bestFit="1" customWidth="1"/>
    <col min="15" max="18" width="9" style="1"/>
    <col min="19" max="19" width="10.125" style="1" bestFit="1" customWidth="1"/>
    <col min="20" max="21" width="3.5" style="12" customWidth="1"/>
    <col min="22" max="110" width="3.5" style="1" customWidth="1"/>
    <col min="111" max="111" width="5.5" style="1" bestFit="1" customWidth="1"/>
    <col min="112" max="115" width="3.5" style="1" customWidth="1"/>
    <col min="116" max="119" width="10.875" style="1" customWidth="1"/>
    <col min="120" max="120" width="11" style="1" customWidth="1"/>
    <col min="121" max="121" width="10.875" style="1" customWidth="1"/>
    <col min="122" max="122" width="9.5" style="1" bestFit="1" customWidth="1"/>
    <col min="123" max="125" width="9.5" style="1" customWidth="1"/>
    <col min="126" max="126" width="11.5" style="1" bestFit="1" customWidth="1"/>
    <col min="127" max="127" width="5.125" style="1" bestFit="1" customWidth="1"/>
    <col min="128" max="128" width="8.875" style="1" bestFit="1" customWidth="1"/>
    <col min="129" max="129" width="9.375" style="1" bestFit="1" customWidth="1"/>
    <col min="130" max="130" width="9.375" style="1" customWidth="1"/>
    <col min="131" max="131" width="8.375" style="1" bestFit="1" customWidth="1"/>
    <col min="132" max="133" width="6.5" style="1" bestFit="1" customWidth="1"/>
    <col min="134" max="134" width="3.625" style="1" bestFit="1" customWidth="1"/>
    <col min="135" max="135" width="14.625" style="1" bestFit="1" customWidth="1"/>
    <col min="136" max="136" width="12.5" style="1" bestFit="1" customWidth="1"/>
    <col min="137" max="137" width="13.5" style="1" bestFit="1" customWidth="1"/>
    <col min="138" max="138" width="12.5" style="1" bestFit="1" customWidth="1"/>
    <col min="139" max="139" width="9" style="1"/>
    <col min="140" max="143" width="11.375" style="1" customWidth="1"/>
    <col min="144" max="16384" width="9" style="1"/>
  </cols>
  <sheetData>
    <row r="1" spans="1:143" ht="18.75" thickBot="1" x14ac:dyDescent="0.25">
      <c r="A1" s="165"/>
      <c r="B1" s="423">
        <v>9999</v>
      </c>
      <c r="C1" s="423" t="s">
        <v>30</v>
      </c>
      <c r="D1" s="424"/>
      <c r="E1" s="424"/>
      <c r="F1" s="424"/>
      <c r="G1" s="424"/>
      <c r="H1" s="424"/>
      <c r="I1" s="424"/>
      <c r="J1" s="424"/>
      <c r="K1" s="487" t="s">
        <v>16</v>
      </c>
      <c r="L1" s="446" t="s">
        <v>132</v>
      </c>
      <c r="M1" s="440" t="s">
        <v>130</v>
      </c>
      <c r="N1" s="440" t="s">
        <v>131</v>
      </c>
      <c r="O1" s="449" t="s">
        <v>53</v>
      </c>
      <c r="P1" s="424" t="s">
        <v>31</v>
      </c>
      <c r="Q1" s="424"/>
      <c r="R1" s="424"/>
      <c r="S1" s="444" t="s">
        <v>9</v>
      </c>
      <c r="T1" s="495" t="s">
        <v>32</v>
      </c>
      <c r="U1" s="496"/>
      <c r="V1" s="496"/>
      <c r="W1" s="496"/>
      <c r="X1" s="496"/>
      <c r="Y1" s="496"/>
      <c r="Z1" s="496"/>
      <c r="AA1" s="496"/>
      <c r="AB1" s="496"/>
      <c r="AC1" s="496"/>
      <c r="AD1" s="496"/>
      <c r="AE1" s="496"/>
      <c r="AF1" s="496"/>
      <c r="AG1" s="496"/>
      <c r="AH1" s="496"/>
      <c r="AI1" s="496"/>
      <c r="AJ1" s="496"/>
      <c r="AK1" s="496"/>
      <c r="AL1" s="496"/>
      <c r="AM1" s="496"/>
      <c r="AN1" s="496"/>
      <c r="AO1" s="496"/>
      <c r="AP1" s="496"/>
      <c r="AQ1" s="497"/>
      <c r="AR1" s="495" t="s">
        <v>20</v>
      </c>
      <c r="AS1" s="496"/>
      <c r="AT1" s="496"/>
      <c r="AU1" s="496"/>
      <c r="AV1" s="496"/>
      <c r="AW1" s="496"/>
      <c r="AX1" s="496"/>
      <c r="AY1" s="496"/>
      <c r="AZ1" s="496"/>
      <c r="BA1" s="496"/>
      <c r="BB1" s="496"/>
      <c r="BC1" s="496"/>
      <c r="BD1" s="496"/>
      <c r="BE1" s="496"/>
      <c r="BF1" s="496"/>
      <c r="BG1" s="496"/>
      <c r="BH1" s="496"/>
      <c r="BI1" s="496"/>
      <c r="BJ1" s="496"/>
      <c r="BK1" s="496"/>
      <c r="BL1" s="496"/>
      <c r="BM1" s="496"/>
      <c r="BN1" s="496"/>
      <c r="BO1" s="497"/>
      <c r="BP1" s="495" t="s">
        <v>33</v>
      </c>
      <c r="BQ1" s="496"/>
      <c r="BR1" s="496"/>
      <c r="BS1" s="496"/>
      <c r="BT1" s="496"/>
      <c r="BU1" s="496"/>
      <c r="BV1" s="496"/>
      <c r="BW1" s="496"/>
      <c r="BX1" s="496"/>
      <c r="BY1" s="496"/>
      <c r="BZ1" s="496"/>
      <c r="CA1" s="496"/>
      <c r="CB1" s="496"/>
      <c r="CC1" s="496"/>
      <c r="CD1" s="496"/>
      <c r="CE1" s="496"/>
      <c r="CF1" s="496"/>
      <c r="CG1" s="496"/>
      <c r="CH1" s="496"/>
      <c r="CI1" s="496"/>
      <c r="CJ1" s="166"/>
      <c r="CK1" s="166"/>
      <c r="CL1" s="166"/>
      <c r="CM1" s="166"/>
      <c r="CN1" s="495" t="s">
        <v>34</v>
      </c>
      <c r="CO1" s="496"/>
      <c r="CP1" s="496"/>
      <c r="CQ1" s="496"/>
      <c r="CR1" s="496"/>
      <c r="CS1" s="496"/>
      <c r="CT1" s="496"/>
      <c r="CU1" s="496"/>
      <c r="CV1" s="496"/>
      <c r="CW1" s="496"/>
      <c r="CX1" s="496"/>
      <c r="CY1" s="496"/>
      <c r="CZ1" s="496"/>
      <c r="DA1" s="496"/>
      <c r="DB1" s="496"/>
      <c r="DC1" s="496"/>
      <c r="DD1" s="496"/>
      <c r="DE1" s="496"/>
      <c r="DF1" s="496"/>
      <c r="DG1" s="496"/>
      <c r="DH1" s="166"/>
      <c r="DI1" s="166"/>
      <c r="DJ1" s="166"/>
      <c r="DK1" s="166"/>
      <c r="DL1" s="431" t="s">
        <v>1</v>
      </c>
      <c r="DM1" s="432"/>
      <c r="DN1" s="433"/>
      <c r="DO1" s="433"/>
      <c r="DP1" s="437" t="s">
        <v>542</v>
      </c>
      <c r="DQ1" s="438"/>
      <c r="DR1" s="438"/>
      <c r="DS1" s="438"/>
      <c r="DT1" s="438"/>
      <c r="DU1" s="438"/>
      <c r="DV1" s="438"/>
      <c r="DW1" s="438"/>
      <c r="DX1" s="437" t="s">
        <v>35</v>
      </c>
      <c r="DY1" s="438"/>
      <c r="DZ1" s="438"/>
      <c r="EA1" s="439"/>
      <c r="EB1" s="437" t="s">
        <v>543</v>
      </c>
      <c r="EC1" s="438"/>
      <c r="ED1" s="438"/>
      <c r="EE1" s="439"/>
      <c r="EG1" s="463" t="s">
        <v>544</v>
      </c>
      <c r="EH1" s="424"/>
      <c r="EI1" s="424"/>
      <c r="EJ1" s="424"/>
      <c r="EK1" s="424"/>
      <c r="EL1" s="424"/>
    </row>
    <row r="2" spans="1:143" ht="18.75" thickBot="1" x14ac:dyDescent="0.25">
      <c r="A2" s="165"/>
      <c r="B2" s="165"/>
      <c r="C2" s="165"/>
      <c r="D2" s="424"/>
      <c r="E2" s="424"/>
      <c r="F2" s="424"/>
      <c r="G2" s="424"/>
      <c r="H2" s="424"/>
      <c r="I2" s="424"/>
      <c r="J2" s="424"/>
      <c r="K2" s="488"/>
      <c r="L2" s="447"/>
      <c r="M2" s="441"/>
      <c r="N2" s="441"/>
      <c r="O2" s="450"/>
      <c r="P2" s="424"/>
      <c r="Q2" s="424"/>
      <c r="R2" s="424"/>
      <c r="S2" s="444"/>
      <c r="T2" s="425" t="s">
        <v>17</v>
      </c>
      <c r="U2" s="426"/>
      <c r="V2" s="426"/>
      <c r="W2" s="426"/>
      <c r="X2" s="426"/>
      <c r="Y2" s="426"/>
      <c r="Z2" s="426"/>
      <c r="AA2" s="426"/>
      <c r="AB2" s="426"/>
      <c r="AC2" s="426"/>
      <c r="AD2" s="426"/>
      <c r="AE2" s="427"/>
      <c r="AF2" s="425" t="s">
        <v>18</v>
      </c>
      <c r="AG2" s="426"/>
      <c r="AH2" s="426"/>
      <c r="AI2" s="426"/>
      <c r="AJ2" s="426"/>
      <c r="AK2" s="426"/>
      <c r="AL2" s="426"/>
      <c r="AM2" s="426"/>
      <c r="AN2" s="426"/>
      <c r="AO2" s="426"/>
      <c r="AP2" s="426"/>
      <c r="AQ2" s="427"/>
      <c r="AR2" s="428" t="s">
        <v>17</v>
      </c>
      <c r="AS2" s="429"/>
      <c r="AT2" s="429"/>
      <c r="AU2" s="429"/>
      <c r="AV2" s="429"/>
      <c r="AW2" s="429"/>
      <c r="AX2" s="429"/>
      <c r="AY2" s="429"/>
      <c r="AZ2" s="429"/>
      <c r="BA2" s="429"/>
      <c r="BB2" s="429"/>
      <c r="BC2" s="430"/>
      <c r="BD2" s="498" t="s">
        <v>18</v>
      </c>
      <c r="BE2" s="429"/>
      <c r="BF2" s="429"/>
      <c r="BG2" s="429"/>
      <c r="BH2" s="429"/>
      <c r="BI2" s="429"/>
      <c r="BJ2" s="429"/>
      <c r="BK2" s="429"/>
      <c r="BL2" s="429"/>
      <c r="BM2" s="429"/>
      <c r="BN2" s="429"/>
      <c r="BO2" s="499"/>
      <c r="BP2" s="457" t="s">
        <v>17</v>
      </c>
      <c r="BQ2" s="426"/>
      <c r="BR2" s="426"/>
      <c r="BS2" s="426"/>
      <c r="BT2" s="426"/>
      <c r="BU2" s="426"/>
      <c r="BV2" s="426"/>
      <c r="BW2" s="426"/>
      <c r="BX2" s="426"/>
      <c r="BY2" s="426"/>
      <c r="BZ2" s="472" t="s">
        <v>18</v>
      </c>
      <c r="CA2" s="426"/>
      <c r="CB2" s="426"/>
      <c r="CC2" s="426"/>
      <c r="CD2" s="426"/>
      <c r="CE2" s="426"/>
      <c r="CF2" s="426"/>
      <c r="CG2" s="426"/>
      <c r="CH2" s="426"/>
      <c r="CI2" s="426"/>
      <c r="CJ2" s="167"/>
      <c r="CK2" s="167"/>
      <c r="CL2" s="167"/>
      <c r="CM2" s="167"/>
      <c r="CN2" s="457" t="s">
        <v>17</v>
      </c>
      <c r="CO2" s="426"/>
      <c r="CP2" s="426"/>
      <c r="CQ2" s="426"/>
      <c r="CR2" s="426"/>
      <c r="CS2" s="426"/>
      <c r="CT2" s="426"/>
      <c r="CU2" s="426"/>
      <c r="CV2" s="426"/>
      <c r="CW2" s="426"/>
      <c r="CX2" s="472" t="s">
        <v>18</v>
      </c>
      <c r="CY2" s="426"/>
      <c r="CZ2" s="426"/>
      <c r="DA2" s="426"/>
      <c r="DB2" s="426"/>
      <c r="DC2" s="426"/>
      <c r="DD2" s="426"/>
      <c r="DE2" s="426"/>
      <c r="DF2" s="426"/>
      <c r="DG2" s="426"/>
      <c r="DH2" s="167"/>
      <c r="DI2" s="167"/>
      <c r="DJ2" s="167"/>
      <c r="DK2" s="167"/>
      <c r="DL2" s="434"/>
      <c r="DM2" s="435"/>
      <c r="DN2" s="436"/>
      <c r="DO2" s="436"/>
      <c r="DP2" s="434"/>
      <c r="DQ2" s="435"/>
      <c r="DR2" s="435"/>
      <c r="DS2" s="435"/>
      <c r="DT2" s="435"/>
      <c r="DU2" s="435"/>
      <c r="DV2" s="435"/>
      <c r="DW2" s="435"/>
      <c r="DX2" s="434"/>
      <c r="DY2" s="435"/>
      <c r="DZ2" s="435"/>
      <c r="EA2" s="436"/>
      <c r="EB2" s="434"/>
      <c r="EC2" s="435"/>
      <c r="ED2" s="435"/>
      <c r="EE2" s="436"/>
      <c r="EG2" s="463"/>
      <c r="EH2" s="424"/>
      <c r="EI2" s="424"/>
      <c r="EJ2" s="424"/>
      <c r="EK2" s="424"/>
      <c r="EL2" s="424"/>
    </row>
    <row r="3" spans="1:143" ht="60.75" customHeight="1" thickBot="1" x14ac:dyDescent="0.25">
      <c r="A3" s="168" t="s">
        <v>2</v>
      </c>
      <c r="B3" s="169" t="s">
        <v>36</v>
      </c>
      <c r="C3" s="169" t="s">
        <v>37</v>
      </c>
      <c r="D3" s="169" t="s">
        <v>38</v>
      </c>
      <c r="E3" s="169" t="s">
        <v>6</v>
      </c>
      <c r="F3" s="170" t="s">
        <v>7</v>
      </c>
      <c r="G3" s="483" t="s">
        <v>216</v>
      </c>
      <c r="H3" s="171" t="s">
        <v>49</v>
      </c>
      <c r="I3" s="169" t="s">
        <v>11</v>
      </c>
      <c r="J3" s="169" t="s">
        <v>10</v>
      </c>
      <c r="K3" s="488"/>
      <c r="L3" s="447"/>
      <c r="M3" s="441"/>
      <c r="N3" s="441"/>
      <c r="O3" s="450"/>
      <c r="P3" s="442" t="s">
        <v>25</v>
      </c>
      <c r="Q3" s="442" t="s">
        <v>39</v>
      </c>
      <c r="R3" s="452" t="s">
        <v>14</v>
      </c>
      <c r="S3" s="444"/>
      <c r="T3" s="456" t="str">
        <f>'إختيار المقررات'!BN6</f>
        <v>أساسيات الإدارة</v>
      </c>
      <c r="U3" s="454"/>
      <c r="V3" s="454" t="str">
        <f>'إختيار المقررات'!BN7</f>
        <v xml:space="preserve">مبادئ التمويل والاستثمار </v>
      </c>
      <c r="W3" s="454"/>
      <c r="X3" s="454" t="str">
        <f>'إختيار المقررات'!BN8</f>
        <v>التحليل الجزئي</v>
      </c>
      <c r="Y3" s="454"/>
      <c r="Z3" s="454" t="str">
        <f>'إختيار المقررات'!BN9</f>
        <v>مبادئ الاحصاء</v>
      </c>
      <c r="AA3" s="454"/>
      <c r="AB3" s="454" t="str">
        <f>'إختيار المقررات'!BN10</f>
        <v xml:space="preserve">المحاسبة المالية </v>
      </c>
      <c r="AC3" s="454"/>
      <c r="AD3" s="454" t="str">
        <f>'إختيار المقررات'!BN11</f>
        <v>لغة أعمال 1</v>
      </c>
      <c r="AE3" s="467"/>
      <c r="AF3" s="456" t="str">
        <f>'إختيار المقررات'!BN13</f>
        <v xml:space="preserve">اساسيات التسويق في المشروعات الصغيرة </v>
      </c>
      <c r="AG3" s="454"/>
      <c r="AH3" s="454" t="str">
        <f>'إختيار المقررات'!BN14</f>
        <v xml:space="preserve">رياضيات ادارية ومالية </v>
      </c>
      <c r="AI3" s="454"/>
      <c r="AJ3" s="454" t="str">
        <f>'إختيار المقررات'!BN15</f>
        <v>المحاسبة المتوسطة</v>
      </c>
      <c r="AK3" s="454"/>
      <c r="AL3" s="454" t="str">
        <f>'إختيار المقررات'!BN16</f>
        <v xml:space="preserve">الاشكال القانونية للمشروعات وأسس احداثها </v>
      </c>
      <c r="AM3" s="454"/>
      <c r="AN3" s="454" t="str">
        <f>'إختيار المقررات'!BN17</f>
        <v>مهارات حاسوب 1</v>
      </c>
      <c r="AO3" s="454"/>
      <c r="AP3" s="454" t="str">
        <f>'إختيار المقررات'!BN18</f>
        <v>لغة اعمال 2</v>
      </c>
      <c r="AQ3" s="467"/>
      <c r="AR3" s="458" t="str">
        <f>'إختيار المقررات'!BN20</f>
        <v xml:space="preserve">ادارة التفاوض باللغة الاجنبية </v>
      </c>
      <c r="AS3" s="454"/>
      <c r="AT3" s="454" t="str">
        <f>'إختيار المقررات'!BN21</f>
        <v>التحليل الكلي</v>
      </c>
      <c r="AU3" s="454"/>
      <c r="AV3" s="454" t="str">
        <f>'إختيار المقررات'!BN22</f>
        <v xml:space="preserve">الاساليب الكمية في الادارة </v>
      </c>
      <c r="AW3" s="454"/>
      <c r="AX3" s="454" t="str">
        <f>'إختيار المقررات'!BN23</f>
        <v>محاسبة شركات الاشخاص</v>
      </c>
      <c r="AY3" s="454"/>
      <c r="AZ3" s="454" t="str">
        <f>'إختيار المقررات'!BN24</f>
        <v xml:space="preserve">الملية العامة والتشريع الضريبي </v>
      </c>
      <c r="BA3" s="454"/>
      <c r="BB3" s="454" t="str">
        <f>'إختيار المقررات'!BN25</f>
        <v>مهارات حاسوب  2</v>
      </c>
      <c r="BC3" s="467"/>
      <c r="BD3" s="459" t="str">
        <f>'إختيار المقررات'!BN27</f>
        <v xml:space="preserve">ادارة الانتاج والعمليات </v>
      </c>
      <c r="BE3" s="460"/>
      <c r="BF3" s="460" t="str">
        <f>'إختيار المقررات'!BN28</f>
        <v xml:space="preserve">الادارة المالية </v>
      </c>
      <c r="BG3" s="460"/>
      <c r="BH3" s="460" t="str">
        <f>'إختيار المقررات'!BN29</f>
        <v xml:space="preserve">محاسبة تكاليف وادارية </v>
      </c>
      <c r="BI3" s="460"/>
      <c r="BJ3" s="460" t="str">
        <f>'إختيار المقررات'!BN30</f>
        <v>الاتصالات التسويقية</v>
      </c>
      <c r="BK3" s="460"/>
      <c r="BL3" s="460" t="str">
        <f>'إختيار المقررات'!BN31</f>
        <v xml:space="preserve">البيئة القانونية للاستثمار والعمل </v>
      </c>
      <c r="BM3" s="460"/>
      <c r="BN3" s="460" t="str">
        <f>'إختيار المقررات'!BN32</f>
        <v xml:space="preserve">مراسلات ادارية باللغة الاجنبية </v>
      </c>
      <c r="BO3" s="460"/>
      <c r="BP3" s="458" t="str">
        <f>'إختيار المقررات'!BN34</f>
        <v xml:space="preserve">ادارة المشروعات الصغيرة </v>
      </c>
      <c r="BQ3" s="454"/>
      <c r="BR3" s="454" t="str">
        <f>'إختيار المقررات'!BN35</f>
        <v xml:space="preserve">الاتصالات الادارية </v>
      </c>
      <c r="BS3" s="454"/>
      <c r="BT3" s="454" t="str">
        <f>'إختيار المقررات'!BN36</f>
        <v xml:space="preserve">المحاسبة المالية المتخصصة </v>
      </c>
      <c r="BU3" s="454"/>
      <c r="BV3" s="454" t="str">
        <f>'إختيار المقررات'!BN37</f>
        <v xml:space="preserve">ادارة الموارد البشرية </v>
      </c>
      <c r="BW3" s="454"/>
      <c r="BX3" s="454" t="str">
        <f>'إختيار المقررات'!BN38</f>
        <v>القانون التجاري</v>
      </c>
      <c r="BY3" s="454"/>
      <c r="BZ3" s="459" t="str">
        <f>'إختيار المقررات'!BN39</f>
        <v xml:space="preserve">معلوماتية </v>
      </c>
      <c r="CA3" s="460"/>
      <c r="CB3" s="460" t="str">
        <f>'إختيار المقررات'!BN41</f>
        <v xml:space="preserve">ادارة العلاقات العامة </v>
      </c>
      <c r="CC3" s="460"/>
      <c r="CD3" s="460" t="str">
        <f>'إختيار المقررات'!BN42</f>
        <v>تطبيقات احصائية في الادارة</v>
      </c>
      <c r="CE3" s="460"/>
      <c r="CF3" s="460" t="str">
        <f>'إختيار المقررات'!BN43</f>
        <v xml:space="preserve">سياسات التسعير والتوزيع </v>
      </c>
      <c r="CG3" s="460"/>
      <c r="CH3" s="460" t="str">
        <f>'إختيار المقررات'!BN44</f>
        <v>نظم المعلومات الادارية</v>
      </c>
      <c r="CI3" s="460"/>
      <c r="CJ3" s="460" t="str">
        <f>'إختيار المقررات'!BN45</f>
        <v xml:space="preserve">دراسات ادارية بلغة اجنبية </v>
      </c>
      <c r="CK3" s="460"/>
      <c r="CL3" s="460" t="str">
        <f>'إختيار المقررات'!BN46</f>
        <v>نظرية المنظمة والتطوير التنظيمي</v>
      </c>
      <c r="CM3" s="460"/>
      <c r="CN3" s="458" t="str">
        <f>'إختيار المقررات'!BN48</f>
        <v xml:space="preserve">ادارة الامداد في المشروعات الصغيرة </v>
      </c>
      <c r="CO3" s="454"/>
      <c r="CP3" s="454" t="str">
        <f>'إختيار المقررات'!BN49</f>
        <v xml:space="preserve">ادارة الوقت </v>
      </c>
      <c r="CQ3" s="454"/>
      <c r="CR3" s="454" t="str">
        <f>'إختيار المقررات'!BN50</f>
        <v xml:space="preserve">ادارة الجدوى وتقييم المشروعات </v>
      </c>
      <c r="CS3" s="454"/>
      <c r="CT3" s="454" t="str">
        <f>'إختيار المقررات'!BN51</f>
        <v xml:space="preserve">ادارة الجودة في المشروعات الصغيرة </v>
      </c>
      <c r="CU3" s="454"/>
      <c r="CV3" s="454" t="str">
        <f>'إختيار المقررات'!BN52</f>
        <v xml:space="preserve">الرقابة الادارية </v>
      </c>
      <c r="CW3" s="454"/>
      <c r="CX3" s="459" t="str">
        <f>'إختيار المقررات'!BN53</f>
        <v xml:space="preserve">نظرية القررات الادارية </v>
      </c>
      <c r="CY3" s="460"/>
      <c r="CZ3" s="460" t="str">
        <f>'إختيار المقررات'!BN55</f>
        <v xml:space="preserve">المسؤولية الاجتماعية واخلاقيات العمل </v>
      </c>
      <c r="DA3" s="460"/>
      <c r="DB3" s="460" t="str">
        <f>'إختيار المقررات'!BN56</f>
        <v xml:space="preserve">ادارة المخاطر المالية والائتمان </v>
      </c>
      <c r="DC3" s="460"/>
      <c r="DD3" s="460" t="str">
        <f>'إختيار المقررات'!BN57</f>
        <v xml:space="preserve">التجارة الالكترونية بلغة اجنبية </v>
      </c>
      <c r="DE3" s="460"/>
      <c r="DF3" s="460" t="str">
        <f>'إختيار المقررات'!BN58</f>
        <v xml:space="preserve">السلوك التنظيمي </v>
      </c>
      <c r="DG3" s="460"/>
      <c r="DH3" s="460" t="str">
        <f>'إختيار المقررات'!BN59</f>
        <v>استراتيجيات تنمية المشروعات الصغيرة</v>
      </c>
      <c r="DI3" s="460"/>
      <c r="DJ3" s="460" t="str">
        <f>'إختيار المقررات'!BN60</f>
        <v xml:space="preserve">ادارة التنافس في المشروعات الصغيرة </v>
      </c>
      <c r="DK3" s="460"/>
      <c r="DL3" s="493" t="s">
        <v>40</v>
      </c>
      <c r="DM3" s="491" t="s">
        <v>0</v>
      </c>
      <c r="DN3" s="473" t="s">
        <v>41</v>
      </c>
      <c r="DO3" s="473" t="s">
        <v>139</v>
      </c>
      <c r="DP3" s="469" t="s">
        <v>545</v>
      </c>
      <c r="DQ3" s="475" t="s">
        <v>546</v>
      </c>
      <c r="DR3" s="480" t="s">
        <v>23</v>
      </c>
      <c r="DS3" s="480" t="s">
        <v>275</v>
      </c>
      <c r="DT3" s="480" t="s">
        <v>21</v>
      </c>
      <c r="DU3" s="480" t="s">
        <v>43</v>
      </c>
      <c r="DV3" s="466" t="s">
        <v>22</v>
      </c>
      <c r="DW3" s="466" t="s">
        <v>24</v>
      </c>
      <c r="DX3" s="476" t="s">
        <v>44</v>
      </c>
      <c r="DY3" s="470" t="s">
        <v>146</v>
      </c>
      <c r="DZ3" s="470" t="s">
        <v>147</v>
      </c>
      <c r="EA3" s="489" t="s">
        <v>45</v>
      </c>
      <c r="EB3" s="481" t="s">
        <v>214</v>
      </c>
      <c r="EC3" s="485" t="s">
        <v>212</v>
      </c>
      <c r="ED3" s="485" t="s">
        <v>213</v>
      </c>
      <c r="EE3" s="478" t="s">
        <v>215</v>
      </c>
      <c r="EF3" s="478" t="s">
        <v>495</v>
      </c>
      <c r="EG3" s="463"/>
      <c r="EH3" s="424"/>
      <c r="EI3" s="424"/>
      <c r="EJ3" s="424"/>
      <c r="EK3" s="424"/>
      <c r="EL3" s="424"/>
    </row>
    <row r="4" spans="1:143" s="81" customFormat="1" ht="24.95" customHeight="1" thickBot="1" x14ac:dyDescent="0.25">
      <c r="A4" s="9" t="s">
        <v>2</v>
      </c>
      <c r="B4" s="10" t="s">
        <v>36</v>
      </c>
      <c r="C4" s="10" t="s">
        <v>37</v>
      </c>
      <c r="D4" s="10" t="s">
        <v>38</v>
      </c>
      <c r="E4" s="10" t="s">
        <v>6</v>
      </c>
      <c r="F4" s="11" t="s">
        <v>7</v>
      </c>
      <c r="G4" s="484"/>
      <c r="H4" s="10"/>
      <c r="I4" s="10" t="s">
        <v>11</v>
      </c>
      <c r="J4" s="10" t="s">
        <v>10</v>
      </c>
      <c r="K4" s="488"/>
      <c r="L4" s="448"/>
      <c r="M4" s="441"/>
      <c r="N4" s="441"/>
      <c r="O4" s="450"/>
      <c r="P4" s="443"/>
      <c r="Q4" s="443"/>
      <c r="R4" s="453"/>
      <c r="S4" s="445"/>
      <c r="T4" s="455">
        <v>610</v>
      </c>
      <c r="U4" s="451"/>
      <c r="V4" s="451">
        <v>611</v>
      </c>
      <c r="W4" s="451"/>
      <c r="X4" s="451">
        <v>612</v>
      </c>
      <c r="Y4" s="451"/>
      <c r="Z4" s="451">
        <v>613</v>
      </c>
      <c r="AA4" s="451"/>
      <c r="AB4" s="451">
        <v>614</v>
      </c>
      <c r="AC4" s="451"/>
      <c r="AD4" s="451">
        <v>615</v>
      </c>
      <c r="AE4" s="468"/>
      <c r="AF4" s="455">
        <v>616</v>
      </c>
      <c r="AG4" s="451"/>
      <c r="AH4" s="451">
        <v>617</v>
      </c>
      <c r="AI4" s="451"/>
      <c r="AJ4" s="451">
        <v>618</v>
      </c>
      <c r="AK4" s="451"/>
      <c r="AL4" s="451">
        <v>619</v>
      </c>
      <c r="AM4" s="451"/>
      <c r="AN4" s="451">
        <v>620</v>
      </c>
      <c r="AO4" s="451"/>
      <c r="AP4" s="451">
        <v>621</v>
      </c>
      <c r="AQ4" s="468"/>
      <c r="AR4" s="461">
        <v>622</v>
      </c>
      <c r="AS4" s="462"/>
      <c r="AT4" s="461">
        <v>623</v>
      </c>
      <c r="AU4" s="462"/>
      <c r="AV4" s="461">
        <v>624</v>
      </c>
      <c r="AW4" s="462"/>
      <c r="AX4" s="461">
        <v>625</v>
      </c>
      <c r="AY4" s="462"/>
      <c r="AZ4" s="461">
        <v>626</v>
      </c>
      <c r="BA4" s="462"/>
      <c r="BB4" s="461">
        <v>627</v>
      </c>
      <c r="BC4" s="462"/>
      <c r="BD4" s="461">
        <v>628</v>
      </c>
      <c r="BE4" s="462"/>
      <c r="BF4" s="461">
        <v>629</v>
      </c>
      <c r="BG4" s="462"/>
      <c r="BH4" s="461">
        <v>630</v>
      </c>
      <c r="BI4" s="462"/>
      <c r="BJ4" s="461">
        <v>631</v>
      </c>
      <c r="BK4" s="462"/>
      <c r="BL4" s="461">
        <v>632</v>
      </c>
      <c r="BM4" s="462"/>
      <c r="BN4" s="461">
        <v>633</v>
      </c>
      <c r="BO4" s="462"/>
      <c r="BP4" s="461">
        <v>640</v>
      </c>
      <c r="BQ4" s="462"/>
      <c r="BR4" s="461">
        <v>641</v>
      </c>
      <c r="BS4" s="462"/>
      <c r="BT4" s="461">
        <v>642</v>
      </c>
      <c r="BU4" s="462"/>
      <c r="BV4" s="461">
        <v>643</v>
      </c>
      <c r="BW4" s="462"/>
      <c r="BX4" s="461">
        <v>644</v>
      </c>
      <c r="BY4" s="462"/>
      <c r="BZ4" s="461">
        <v>645</v>
      </c>
      <c r="CA4" s="462"/>
      <c r="CB4" s="461">
        <v>646</v>
      </c>
      <c r="CC4" s="462"/>
      <c r="CD4" s="461">
        <v>647</v>
      </c>
      <c r="CE4" s="462"/>
      <c r="CF4" s="461">
        <v>648</v>
      </c>
      <c r="CG4" s="462"/>
      <c r="CH4" s="461">
        <v>649</v>
      </c>
      <c r="CI4" s="462"/>
      <c r="CJ4" s="461">
        <v>650</v>
      </c>
      <c r="CK4" s="500"/>
      <c r="CL4" s="500">
        <v>651</v>
      </c>
      <c r="CM4" s="462"/>
      <c r="CN4" s="461">
        <v>660</v>
      </c>
      <c r="CO4" s="462"/>
      <c r="CP4" s="461">
        <v>661</v>
      </c>
      <c r="CQ4" s="462"/>
      <c r="CR4" s="461">
        <v>662</v>
      </c>
      <c r="CS4" s="462"/>
      <c r="CT4" s="461">
        <v>663</v>
      </c>
      <c r="CU4" s="462"/>
      <c r="CV4" s="461">
        <v>664</v>
      </c>
      <c r="CW4" s="462"/>
      <c r="CX4" s="461">
        <v>665</v>
      </c>
      <c r="CY4" s="462"/>
      <c r="CZ4" s="461">
        <v>666</v>
      </c>
      <c r="DA4" s="462"/>
      <c r="DB4" s="461">
        <v>667</v>
      </c>
      <c r="DC4" s="462"/>
      <c r="DD4" s="461">
        <v>668</v>
      </c>
      <c r="DE4" s="462"/>
      <c r="DF4" s="461">
        <v>669</v>
      </c>
      <c r="DG4" s="462"/>
      <c r="DH4" s="461">
        <v>670</v>
      </c>
      <c r="DI4" s="462"/>
      <c r="DJ4" s="461">
        <v>671</v>
      </c>
      <c r="DK4" s="462"/>
      <c r="DL4" s="494"/>
      <c r="DM4" s="492"/>
      <c r="DN4" s="474"/>
      <c r="DO4" s="474"/>
      <c r="DP4" s="469"/>
      <c r="DQ4" s="475"/>
      <c r="DR4" s="480"/>
      <c r="DS4" s="480"/>
      <c r="DT4" s="480"/>
      <c r="DU4" s="480"/>
      <c r="DV4" s="466"/>
      <c r="DW4" s="466"/>
      <c r="DX4" s="477"/>
      <c r="DY4" s="471"/>
      <c r="DZ4" s="471"/>
      <c r="EA4" s="490"/>
      <c r="EB4" s="482"/>
      <c r="EC4" s="486"/>
      <c r="ED4" s="486"/>
      <c r="EE4" s="479"/>
      <c r="EF4" s="479"/>
      <c r="EG4" s="464"/>
      <c r="EH4" s="465"/>
      <c r="EI4" s="465"/>
      <c r="EJ4" s="465"/>
      <c r="EK4" s="465"/>
      <c r="EL4" s="465"/>
    </row>
    <row r="5" spans="1:143" s="190" customFormat="1" ht="24.95" customHeight="1" x14ac:dyDescent="0.5">
      <c r="A5" s="172">
        <f>'إختيار المقررات'!D1</f>
        <v>0</v>
      </c>
      <c r="B5" s="172" t="str">
        <f>'إختيار المقررات'!J1</f>
        <v/>
      </c>
      <c r="C5" s="172" t="str">
        <f>'إختيار المقررات'!P1</f>
        <v/>
      </c>
      <c r="D5" s="172" t="str">
        <f>'إختيار المقررات'!V1</f>
        <v/>
      </c>
      <c r="E5" s="172" t="str">
        <f>'إختيار المقررات'!AH1</f>
        <v/>
      </c>
      <c r="F5" s="173" t="str">
        <f>'إختيار المقررات'!AB1</f>
        <v/>
      </c>
      <c r="G5" s="172" t="str">
        <f>'إختيار المقررات'!AB3</f>
        <v>غير سوري</v>
      </c>
      <c r="H5" s="174">
        <f>'إختيار المقررات'!P3</f>
        <v>0</v>
      </c>
      <c r="I5" s="172" t="str">
        <f>'إختيار المقررات'!D3</f>
        <v/>
      </c>
      <c r="J5" s="175" t="str">
        <f>'إختيار المقررات'!J3</f>
        <v/>
      </c>
      <c r="K5" s="176" t="str">
        <f>'إختيار المقررات'!V3</f>
        <v>غير سوري</v>
      </c>
      <c r="L5" s="176" t="str">
        <f>'إختيار المقررات'!AH3</f>
        <v>لايوجد</v>
      </c>
      <c r="M5" s="176">
        <f>'إختيار المقررات'!V4</f>
        <v>0</v>
      </c>
      <c r="N5" s="176">
        <f>'إختيار المقررات'!AC4</f>
        <v>0</v>
      </c>
      <c r="O5" s="175">
        <f>'إختيار المقررات'!AH4</f>
        <v>0</v>
      </c>
      <c r="P5" s="177" t="str">
        <f>'إختيار المقررات'!D4</f>
        <v/>
      </c>
      <c r="Q5" s="172" t="str">
        <f>'إختيار المقررات'!J4</f>
        <v/>
      </c>
      <c r="R5" s="175" t="str">
        <f>'إختيار المقررات'!P4</f>
        <v/>
      </c>
      <c r="S5" s="178" t="e">
        <f>'إختيار المقررات'!D2</f>
        <v>#N/A</v>
      </c>
      <c r="T5" s="179" t="str">
        <f>IFERROR(IF(OR(T3=الإستمارة!$D$11,T3=الإستمارة!$D$12,T3=الإستمارة!$D$13,T3=الإستمارة!$D$14,T3=الإستمارة!$D$15,T3=الإستمارة!$D$16,T3=الإستمارة!$D$17,T3=الإستمارة!$D$18),VLOOKUP(T3,الإستمارة!$D$11:$I$18,6,0),VLOOKUP(T3,الإستمارة!$L$11:$Q$18,6,0)),"")</f>
        <v/>
      </c>
      <c r="U5" s="180" t="e">
        <f>IF(VLOOKUP(T3,'إختيار المقررات'!$BN$5:$BR$60,5,0)="","",VLOOKUP(T3,'إختيار المقررات'!$BN$5:$BR$60,5,0))</f>
        <v>#N/A</v>
      </c>
      <c r="V5" s="179" t="str">
        <f>IFERROR(IF(OR(V3=الإستمارة!$D$11,V3=الإستمارة!$D$12,V3=الإستمارة!$D$13,V3=الإستمارة!$D$14,V3=الإستمارة!$D$15,V3=الإستمارة!$D$16,V3=الإستمارة!$D$17,V3=الإستمارة!$D$18),VLOOKUP(V3,الإستمارة!$D$11:$I$18,6,0),VLOOKUP(V3,الإستمارة!$L$11:$Q$18,6,0)),"")</f>
        <v/>
      </c>
      <c r="W5" s="180" t="e">
        <f>IF(VLOOKUP(V3,'إختيار المقررات'!$BN$5:$BR$60,5,0)="","",VLOOKUP(V3,'إختيار المقررات'!$BN$5:$BR$60,5,0))</f>
        <v>#N/A</v>
      </c>
      <c r="X5" s="179" t="str">
        <f>IFERROR(IF(OR(X3=الإستمارة!$D$11,X3=الإستمارة!$D$12,X3=الإستمارة!$D$13,X3=الإستمارة!$D$14,X3=الإستمارة!$D$15,X3=الإستمارة!$D$16,X3=الإستمارة!$D$17,X3=الإستمارة!$D$18),VLOOKUP(X3,الإستمارة!$D$11:$I$18,6,0),VLOOKUP(X3,الإستمارة!$L$11:$Q$18,6,0)),"")</f>
        <v/>
      </c>
      <c r="Y5" s="180" t="e">
        <f>IF(VLOOKUP(X3,'إختيار المقررات'!$BN$5:$BR$60,5,0)="","",VLOOKUP(X3,'إختيار المقررات'!$BN$5:$BR$60,5,0))</f>
        <v>#N/A</v>
      </c>
      <c r="Z5" s="179" t="str">
        <f>IFERROR(IF(OR(Z3=الإستمارة!$D$11,Z3=الإستمارة!$D$12,Z3=الإستمارة!$D$13,Z3=الإستمارة!$D$14,Z3=الإستمارة!$D$15,Z3=الإستمارة!$D$16,Z3=الإستمارة!$D$17,Z3=الإستمارة!$D$18),VLOOKUP(Z3,الإستمارة!$D$11:$I$18,6,0),VLOOKUP(Z3,الإستمارة!$L$11:$Q$18,6,0)),"")</f>
        <v/>
      </c>
      <c r="AA5" s="180" t="e">
        <f>IF(VLOOKUP(Z3,'إختيار المقررات'!$BN$5:$BR$60,5,0)="","",VLOOKUP(Z3,'إختيار المقررات'!$BN$5:$BR$60,5,0))</f>
        <v>#N/A</v>
      </c>
      <c r="AB5" s="179" t="str">
        <f>IFERROR(IF(OR(AB3=الإستمارة!$D$11,AB3=الإستمارة!$D$12,AB3=الإستمارة!$D$13,AB3=الإستمارة!$D$14,AB3=الإستمارة!$D$15,AB3=الإستمارة!$D$16,AB3=الإستمارة!$D$17,AB3=الإستمارة!$D$18),VLOOKUP(AB3,الإستمارة!$D$11:$I$18,6,0),VLOOKUP(AB3,الإستمارة!$L$11:$Q$18,6,0)),"")</f>
        <v/>
      </c>
      <c r="AC5" s="180" t="e">
        <f>IF(VLOOKUP(AB3,'إختيار المقررات'!$BN$5:$BR$60,5,0)="","",VLOOKUP(AB3,'إختيار المقررات'!$BN$5:$BR$60,5,0))</f>
        <v>#N/A</v>
      </c>
      <c r="AD5" s="179" t="str">
        <f>IFERROR(IF(OR(AD3=الإستمارة!$D$11,AD3=الإستمارة!$D$12,AD3=الإستمارة!$D$13,AD3=الإستمارة!$D$14,AD3=الإستمارة!$D$15,AD3=الإستمارة!$D$16,AD3=الإستمارة!$D$17,AD3=الإستمارة!$D$18),VLOOKUP(AD3,الإستمارة!$D$11:$I$18,6,0),VLOOKUP(AD3,الإستمارة!$L$11:$Q$18,6,0)),"")</f>
        <v/>
      </c>
      <c r="AE5" s="180" t="e">
        <f>IF(VLOOKUP(AD3,'إختيار المقررات'!$BN$5:$BR$60,5,0)="","",VLOOKUP(AD3,'إختيار المقررات'!$BN$5:$BR$60,5,0))</f>
        <v>#N/A</v>
      </c>
      <c r="AF5" s="179" t="str">
        <f>IFERROR(IF(OR(AF3=الإستمارة!$D$11,AF3=الإستمارة!$D$12,AF3=الإستمارة!$D$13,AF3=الإستمارة!$D$14,AF3=الإستمارة!$D$15,AF3=الإستمارة!$D$16,AF3=الإستمارة!$D$17,AF3=الإستمارة!$D$18),VLOOKUP(AF3,الإستمارة!$D$11:$I$18,6,0),VLOOKUP(AF3,الإستمارة!$L$11:$Q$18,6,0)),"")</f>
        <v/>
      </c>
      <c r="AG5" s="180" t="e">
        <f>IF(VLOOKUP(AF3,'إختيار المقررات'!$BN$5:$BR$60,5,0)="","",VLOOKUP(AF3,'إختيار المقررات'!$BN$5:$BR$60,5,0))</f>
        <v>#N/A</v>
      </c>
      <c r="AH5" s="179" t="str">
        <f>IFERROR(IF(OR(AH3=الإستمارة!$D$11,AH3=الإستمارة!$D$12,AH3=الإستمارة!$D$13,AH3=الإستمارة!$D$14,AH3=الإستمارة!$D$15,AH3=الإستمارة!$D$16,AH3=الإستمارة!$D$17,AH3=الإستمارة!$D$18),VLOOKUP(AH3,الإستمارة!$D$11:$I$18,6,0),VLOOKUP(AH3,الإستمارة!$L$11:$Q$18,6,0)),"")</f>
        <v/>
      </c>
      <c r="AI5" s="180" t="e">
        <f>IF(VLOOKUP(AH3,'إختيار المقررات'!$BN$5:$BR$60,5,0)="","",VLOOKUP(AH3,'إختيار المقررات'!$BN$5:$BR$60,5,0))</f>
        <v>#N/A</v>
      </c>
      <c r="AJ5" s="179" t="str">
        <f>IFERROR(IF(OR(AJ3=الإستمارة!$D$11,AJ3=الإستمارة!$D$12,AJ3=الإستمارة!$D$13,AJ3=الإستمارة!$D$14,AJ3=الإستمارة!$D$15,AJ3=الإستمارة!$D$16,AJ3=الإستمارة!$D$17,AJ3=الإستمارة!$D$18),VLOOKUP(AJ3,الإستمارة!$D$11:$I$18,6,0),VLOOKUP(AJ3,الإستمارة!$L$11:$Q$18,6,0)),"")</f>
        <v/>
      </c>
      <c r="AK5" s="180" t="e">
        <f>IF(VLOOKUP(AJ3,'إختيار المقررات'!$BN$5:$BR$60,5,0)="","",VLOOKUP(AJ3,'إختيار المقررات'!$BN$5:$BR$60,5,0))</f>
        <v>#N/A</v>
      </c>
      <c r="AL5" s="179" t="str">
        <f>IFERROR(IF(OR(AL3=الإستمارة!$D$11,AL3=الإستمارة!$D$12,AL3=الإستمارة!$D$13,AL3=الإستمارة!$D$14,AL3=الإستمارة!$D$15,AL3=الإستمارة!$D$16,AL3=الإستمارة!$D$17,AL3=الإستمارة!$D$18),VLOOKUP(AL3,الإستمارة!$D$11:$I$18,6,0),VLOOKUP(AL3,الإستمارة!$L$11:$Q$18,6,0)),"")</f>
        <v/>
      </c>
      <c r="AM5" s="180" t="e">
        <f>IF(VLOOKUP(AL3,'إختيار المقررات'!$BN$5:$BR$60,5,0)="","",VLOOKUP(AL3,'إختيار المقررات'!$BN$5:$BR$60,5,0))</f>
        <v>#N/A</v>
      </c>
      <c r="AN5" s="179" t="str">
        <f>IFERROR(IF(OR(AN3=الإستمارة!$D$11,AN3=الإستمارة!$D$12,AN3=الإستمارة!$D$13,AN3=الإستمارة!$D$14,AN3=الإستمارة!$D$15,AN3=الإستمارة!$D$16,AN3=الإستمارة!$D$17,AN3=الإستمارة!$D$18),VLOOKUP(AN3,الإستمارة!$D$11:$I$18,6,0),VLOOKUP(AN3,الإستمارة!$L$11:$Q$18,6,0)),"")</f>
        <v/>
      </c>
      <c r="AO5" s="180" t="e">
        <f>IF(VLOOKUP(AN3,'إختيار المقررات'!$BN$5:$BR$60,5,0)="","",VLOOKUP(AN3,'إختيار المقررات'!$BN$5:$BR$60,5,0))</f>
        <v>#N/A</v>
      </c>
      <c r="AP5" s="179" t="str">
        <f>IFERROR(IF(OR(AP3=الإستمارة!$D$11,AP3=الإستمارة!$D$12,AP3=الإستمارة!$D$13,AP3=الإستمارة!$D$14,AP3=الإستمارة!$D$15,AP3=الإستمارة!$D$16,AP3=الإستمارة!$D$17,AP3=الإستمارة!$D$18),VLOOKUP(AP3,الإستمارة!$D$11:$I$18,6,0),VLOOKUP(AP3,الإستمارة!$L$11:$Q$18,6,0)),"")</f>
        <v/>
      </c>
      <c r="AQ5" s="180" t="e">
        <f>IF(VLOOKUP(AP3,'إختيار المقررات'!$BN$5:$BR$60,5,0)="","",VLOOKUP(AP3,'إختيار المقررات'!$BN$5:$BR$60,5,0))</f>
        <v>#N/A</v>
      </c>
      <c r="AR5" s="179" t="str">
        <f>IFERROR(IF(OR(AR3=الإستمارة!$D$11,AR3=الإستمارة!$D$12,AR3=الإستمارة!$D$13,AR3=الإستمارة!$D$14,AR3=الإستمارة!$D$15,AR3=الإستمارة!$D$16,AR3=الإستمارة!$D$17,AR3=الإستمارة!$D$18),VLOOKUP(AR3,الإستمارة!$D$11:$I$18,6,0),VLOOKUP(AR3,الإستمارة!$L$11:$Q$18,6,0)),"")</f>
        <v/>
      </c>
      <c r="AS5" s="180" t="e">
        <f>IF(VLOOKUP(AR3,'إختيار المقررات'!$BN$5:$BR$60,5,0)="","",VLOOKUP(AR3,'إختيار المقررات'!$BN$5:$BR$60,5,0))</f>
        <v>#N/A</v>
      </c>
      <c r="AT5" s="179" t="str">
        <f>IFERROR(IF(OR(AT3=الإستمارة!$D$11,AT3=الإستمارة!$D$12,AT3=الإستمارة!$D$13,AT3=الإستمارة!$D$14,AT3=الإستمارة!$D$15,AT3=الإستمارة!$D$16,AT3=الإستمارة!$D$17,AT3=الإستمارة!$D$18),VLOOKUP(AT3,الإستمارة!$D$11:$I$18,6,0),VLOOKUP(AT3,الإستمارة!$L$11:$Q$18,6,0)),"")</f>
        <v/>
      </c>
      <c r="AU5" s="180" t="e">
        <f>IF(VLOOKUP(AT3,'إختيار المقررات'!$BN$5:$BR$60,5,0)="","",VLOOKUP(AT3,'إختيار المقررات'!$BN$5:$BR$60,5,0))</f>
        <v>#N/A</v>
      </c>
      <c r="AV5" s="179" t="str">
        <f>IFERROR(IF(OR(AV3=الإستمارة!$D$11,AV3=الإستمارة!$D$12,AV3=الإستمارة!$D$13,AV3=الإستمارة!$D$14,AV3=الإستمارة!$D$15,AV3=الإستمارة!$D$16,AV3=الإستمارة!$D$17,AV3=الإستمارة!$D$18),VLOOKUP(AV3,الإستمارة!$D$11:$I$18,6,0),VLOOKUP(AV3,الإستمارة!$L$11:$Q$18,6,0)),"")</f>
        <v/>
      </c>
      <c r="AW5" s="180" t="e">
        <f>IF(VLOOKUP(AV3,'إختيار المقررات'!$BN$5:$BR$60,5,0)="","",VLOOKUP(AV3,'إختيار المقررات'!$BN$5:$BR$60,5,0))</f>
        <v>#N/A</v>
      </c>
      <c r="AX5" s="179" t="str">
        <f>IFERROR(IF(OR(AX3=الإستمارة!$D$11,AX3=الإستمارة!$D$12,AX3=الإستمارة!$D$13,AX3=الإستمارة!$D$14,AX3=الإستمارة!$D$15,AX3=الإستمارة!$D$16,AX3=الإستمارة!$D$17,AX3=الإستمارة!$D$18),VLOOKUP(AX3,الإستمارة!$D$11:$I$18,6,0),VLOOKUP(AX3,الإستمارة!$L$11:$Q$18,6,0)),"")</f>
        <v/>
      </c>
      <c r="AY5" s="180" t="e">
        <f>IF(VLOOKUP(AX3,'إختيار المقررات'!$BN$5:$BR$60,5,0)="","",VLOOKUP(AX3,'إختيار المقررات'!$BN$5:$BR$60,5,0))</f>
        <v>#N/A</v>
      </c>
      <c r="AZ5" s="179" t="str">
        <f>IFERROR(IF(OR(AZ3=الإستمارة!$D$11,AZ3=الإستمارة!$D$12,AZ3=الإستمارة!$D$13,AZ3=الإستمارة!$D$14,AZ3=الإستمارة!$D$15,AZ3=الإستمارة!$D$16,AZ3=الإستمارة!$D$17,AZ3=الإستمارة!$D$18),VLOOKUP(AZ3,الإستمارة!$D$11:$I$18,6,0),VLOOKUP(AZ3,الإستمارة!$L$11:$Q$18,6,0)),"")</f>
        <v/>
      </c>
      <c r="BA5" s="180" t="e">
        <f>IF(VLOOKUP(AZ3,'إختيار المقررات'!$BN$5:$BR$60,5,0)="","",VLOOKUP(AZ3,'إختيار المقررات'!$BN$5:$BR$60,5,0))</f>
        <v>#N/A</v>
      </c>
      <c r="BB5" s="179" t="str">
        <f>IFERROR(IF(OR(BB3=الإستمارة!$D$11,BB3=الإستمارة!$D$12,BB3=الإستمارة!$D$13,BB3=الإستمارة!$D$14,BB3=الإستمارة!$D$15,BB3=الإستمارة!$D$16,BB3=الإستمارة!$D$17,BB3=الإستمارة!$D$18),VLOOKUP(BB3,الإستمارة!$D$11:$I$18,6,0),VLOOKUP(BB3,الإستمارة!$L$11:$Q$18,6,0)),"")</f>
        <v/>
      </c>
      <c r="BC5" s="180" t="e">
        <f>IF(VLOOKUP(BB3,'إختيار المقررات'!$BN$5:$BR$60,5,0)="","",VLOOKUP(BB3,'إختيار المقررات'!$BN$5:$BR$60,5,0))</f>
        <v>#N/A</v>
      </c>
      <c r="BD5" s="179" t="str">
        <f>IFERROR(IF(OR(BD3=الإستمارة!$D$11,BD3=الإستمارة!$D$12,BD3=الإستمارة!$D$13,BD3=الإستمارة!$D$14,BD3=الإستمارة!$D$15,BD3=الإستمارة!$D$16,BD3=الإستمارة!$D$17,BD3=الإستمارة!$D$18),VLOOKUP(BD3,الإستمارة!$D$11:$I$18,6,0),VLOOKUP(BD3,الإستمارة!$L$11:$Q$18,6,0)),"")</f>
        <v/>
      </c>
      <c r="BE5" s="180" t="e">
        <f>IF(VLOOKUP(BD3,'إختيار المقررات'!$BN$5:$BR$60,5,0)="","",VLOOKUP(BD3,'إختيار المقررات'!$BN$5:$BR$60,5,0))</f>
        <v>#N/A</v>
      </c>
      <c r="BF5" s="179" t="str">
        <f>IFERROR(IF(OR(BF3=الإستمارة!$D$11,BF3=الإستمارة!$D$12,BF3=الإستمارة!$D$13,BF3=الإستمارة!$D$14,BF3=الإستمارة!$D$15,BF3=الإستمارة!$D$16,BF3=الإستمارة!$D$17,BF3=الإستمارة!$D$18),VLOOKUP(BF3,الإستمارة!$D$11:$I$18,6,0),VLOOKUP(BF3,الإستمارة!$L$11:$Q$18,6,0)),"")</f>
        <v/>
      </c>
      <c r="BG5" s="180" t="e">
        <f>IF(VLOOKUP(BF3,'إختيار المقررات'!$BN$5:$BR$60,5,0)="","",VLOOKUP(BF3,'إختيار المقررات'!$BN$5:$BR$60,5,0))</f>
        <v>#N/A</v>
      </c>
      <c r="BH5" s="179" t="str">
        <f>IFERROR(IF(OR(BH3=الإستمارة!$D$11,BH3=الإستمارة!$D$12,BH3=الإستمارة!$D$13,BH3=الإستمارة!$D$14,BH3=الإستمارة!$D$15,BH3=الإستمارة!$D$16,BH3=الإستمارة!$D$17,BH3=الإستمارة!$D$18),VLOOKUP(BH3,الإستمارة!$D$11:$I$18,6,0),VLOOKUP(BH3,الإستمارة!$L$11:$Q$18,6,0)),"")</f>
        <v/>
      </c>
      <c r="BI5" s="180" t="e">
        <f>IF(VLOOKUP(BH3,'إختيار المقررات'!$BN$5:$BR$60,5,0)="","",VLOOKUP(BH3,'إختيار المقررات'!$BN$5:$BR$60,5,0))</f>
        <v>#N/A</v>
      </c>
      <c r="BJ5" s="179" t="str">
        <f>IFERROR(IF(OR(BJ3=الإستمارة!$D$11,BJ3=الإستمارة!$D$12,BJ3=الإستمارة!$D$13,BJ3=الإستمارة!$D$14,BJ3=الإستمارة!$D$15,BJ3=الإستمارة!$D$16,BJ3=الإستمارة!$D$17,BJ3=الإستمارة!$D$18),VLOOKUP(BJ3,الإستمارة!$D$11:$I$18,6,0),VLOOKUP(BJ3,الإستمارة!$L$11:$Q$18,6,0)),"")</f>
        <v/>
      </c>
      <c r="BK5" s="180" t="e">
        <f>IF(VLOOKUP(BJ3,'إختيار المقررات'!$BN$5:$BR$60,5,0)="","",VLOOKUP(BJ3,'إختيار المقررات'!$BN$5:$BR$60,5,0))</f>
        <v>#N/A</v>
      </c>
      <c r="BL5" s="179" t="str">
        <f>IFERROR(IF(OR(BL3=الإستمارة!$D$11,BL3=الإستمارة!$D$12,BL3=الإستمارة!$D$13,BL3=الإستمارة!$D$14,BL3=الإستمارة!$D$15,BL3=الإستمارة!$D$16,BL3=الإستمارة!$D$17,BL3=الإستمارة!$D$18),VLOOKUP(BL3,الإستمارة!$D$11:$I$18,6,0),VLOOKUP(BL3,الإستمارة!$L$11:$Q$18,6,0)),"")</f>
        <v/>
      </c>
      <c r="BM5" s="180" t="e">
        <f>IF(VLOOKUP(BL3,'إختيار المقررات'!$BN$5:$BR$60,5,0)="","",VLOOKUP(BL3,'إختيار المقررات'!$BN$5:$BR$60,5,0))</f>
        <v>#N/A</v>
      </c>
      <c r="BN5" s="179" t="str">
        <f>IFERROR(IF(OR(BN3=الإستمارة!$D$11,BN3=الإستمارة!$D$12,BN3=الإستمارة!$D$13,BN3=الإستمارة!$D$14,BN3=الإستمارة!$D$15,BN3=الإستمارة!$D$16,BN3=الإستمارة!$D$17,BN3=الإستمارة!$D$18),VLOOKUP(BN3,الإستمارة!$D$11:$I$18,6,0),VLOOKUP(BN3,الإستمارة!$L$11:$Q$18,6,0)),"")</f>
        <v/>
      </c>
      <c r="BO5" s="180" t="e">
        <f>IF(VLOOKUP(BN3,'إختيار المقررات'!$BN$5:$BR$60,5,0)="","",VLOOKUP(BN3,'إختيار المقررات'!$BN$5:$BR$60,5,0))</f>
        <v>#N/A</v>
      </c>
      <c r="BP5" s="179" t="str">
        <f>IFERROR(IF(OR(BP3=الإستمارة!$D$11,BP3=الإستمارة!$D$12,BP3=الإستمارة!$D$13,BP3=الإستمارة!$D$14,BP3=الإستمارة!$D$15,BP3=الإستمارة!$D$16,BP3=الإستمارة!$D$17,BP3=الإستمارة!$D$18),VLOOKUP(BP3,الإستمارة!$D$11:$I$18,6,0),VLOOKUP(BP3,الإستمارة!$L$11:$Q$18,6,0)),"")</f>
        <v/>
      </c>
      <c r="BQ5" s="180" t="e">
        <f>IF(VLOOKUP(BP3,'إختيار المقررات'!$BN$5:$BR$60,5,0)="","",VLOOKUP(BP3,'إختيار المقررات'!$BN$5:$BR$60,5,0))</f>
        <v>#N/A</v>
      </c>
      <c r="BR5" s="179" t="str">
        <f>IFERROR(IF(OR(BR3=الإستمارة!$D$11,BR3=الإستمارة!$D$12,BR3=الإستمارة!$D$13,BR3=الإستمارة!$D$14,BR3=الإستمارة!$D$15,BR3=الإستمارة!$D$16,BR3=الإستمارة!$D$17,BR3=الإستمارة!$D$18),VLOOKUP(BR3,الإستمارة!$D$11:$I$18,6,0),VLOOKUP(BR3,الإستمارة!$L$11:$Q$18,6,0)),"")</f>
        <v/>
      </c>
      <c r="BS5" s="180" t="e">
        <f>IF(VLOOKUP(BR3,'إختيار المقررات'!$BN$5:$BR$60,5,0)="","",VLOOKUP(BR3,'إختيار المقررات'!$BN$5:$BR$60,5,0))</f>
        <v>#N/A</v>
      </c>
      <c r="BT5" s="179" t="str">
        <f>IFERROR(IF(OR(BT3=الإستمارة!$D$11,BT3=الإستمارة!$D$12,BT3=الإستمارة!$D$13,BT3=الإستمارة!$D$14,BT3=الإستمارة!$D$15,BT3=الإستمارة!$D$16,BT3=الإستمارة!$D$17,BT3=الإستمارة!$D$18),VLOOKUP(BT3,الإستمارة!$D$11:$I$18,6,0),VLOOKUP(BT3,الإستمارة!$L$11:$Q$18,6,0)),"")</f>
        <v/>
      </c>
      <c r="BU5" s="180" t="e">
        <f>IF(VLOOKUP(BT3,'إختيار المقررات'!$BN$5:$BR$60,5,0)="","",VLOOKUP(BT3,'إختيار المقررات'!$BN$5:$BR$60,5,0))</f>
        <v>#N/A</v>
      </c>
      <c r="BV5" s="179" t="str">
        <f>IFERROR(IF(OR(BV3=الإستمارة!$D$11,BV3=الإستمارة!$D$12,BV3=الإستمارة!$D$13,BV3=الإستمارة!$D$14,BV3=الإستمارة!$D$15,BV3=الإستمارة!$D$16,BV3=الإستمارة!$D$17,BV3=الإستمارة!$D$18),VLOOKUP(BV3,الإستمارة!$D$11:$I$18,6,0),VLOOKUP(BV3,الإستمارة!$L$11:$Q$18,6,0)),"")</f>
        <v/>
      </c>
      <c r="BW5" s="180" t="e">
        <f>IF(VLOOKUP(BV3,'إختيار المقررات'!$BN$5:$BR$60,5,0)="","",VLOOKUP(BV3,'إختيار المقررات'!$BN$5:$BR$60,5,0))</f>
        <v>#N/A</v>
      </c>
      <c r="BX5" s="179" t="str">
        <f>IFERROR(IF(OR(BX3=الإستمارة!$D$11,BX3=الإستمارة!$D$12,BX3=الإستمارة!$D$13,BX3=الإستمارة!$D$14,BX3=الإستمارة!$D$15,BX3=الإستمارة!$D$16,BX3=الإستمارة!$D$17,BX3=الإستمارة!$D$18),VLOOKUP(BX3,الإستمارة!$D$11:$I$18,6,0),VLOOKUP(BX3,الإستمارة!$L$11:$Q$18,6,0)),"")</f>
        <v/>
      </c>
      <c r="BY5" s="180" t="e">
        <f>IF(VLOOKUP(BX3,'إختيار المقررات'!$BN$5:$BR$60,5,0)="","",VLOOKUP(BX3,'إختيار المقررات'!$BN$5:$BR$60,5,0))</f>
        <v>#N/A</v>
      </c>
      <c r="BZ5" s="179" t="str">
        <f>IFERROR(IF(OR(BZ3=الإستمارة!$D$11,BZ3=الإستمارة!$D$12,BZ3=الإستمارة!$D$13,BZ3=الإستمارة!$D$14,BZ3=الإستمارة!$D$15,BZ3=الإستمارة!$D$16,BZ3=الإستمارة!$D$17,BZ3=الإستمارة!$D$18),VLOOKUP(BZ3,الإستمارة!$D$11:$I$18,6,0),VLOOKUP(BZ3,الإستمارة!$L$11:$Q$18,6,0)),"")</f>
        <v/>
      </c>
      <c r="CA5" s="180" t="e">
        <f>IF(VLOOKUP(BZ3,'إختيار المقررات'!$BN$5:$BR$60,5,0)="","",VLOOKUP(BZ3,'إختيار المقررات'!$BN$5:$BR$60,5,0))</f>
        <v>#N/A</v>
      </c>
      <c r="CB5" s="179" t="str">
        <f>IFERROR(IF(OR(CB3=الإستمارة!$D$11,CB3=الإستمارة!$D$12,CB3=الإستمارة!$D$13,CB3=الإستمارة!$D$14,CB3=الإستمارة!$D$15,CB3=الإستمارة!$D$16,CB3=الإستمارة!$D$17,CB3=الإستمارة!$D$18),VLOOKUP(CB3,الإستمارة!$D$11:$I$18,6,0),VLOOKUP(CB3,الإستمارة!$L$11:$Q$18,6,0)),"")</f>
        <v/>
      </c>
      <c r="CC5" s="180" t="e">
        <f>IF(VLOOKUP(CB3,'إختيار المقررات'!$BN$5:$BR$60,5,0)="","",VLOOKUP(CB3,'إختيار المقررات'!$BN$5:$BR$60,5,0))</f>
        <v>#N/A</v>
      </c>
      <c r="CD5" s="179" t="str">
        <f>IFERROR(IF(OR(CD3=الإستمارة!$D$11,CD3=الإستمارة!$D$12,CD3=الإستمارة!$D$13,CD3=الإستمارة!$D$14,CD3=الإستمارة!$D$15,CD3=الإستمارة!$D$16,CD3=الإستمارة!$D$17,CD3=الإستمارة!$D$18),VLOOKUP(CD3,الإستمارة!$D$11:$I$18,6,0),VLOOKUP(CD3,الإستمارة!$L$11:$Q$18,6,0)),"")</f>
        <v/>
      </c>
      <c r="CE5" s="180" t="e">
        <f>IF(VLOOKUP(CD3,'إختيار المقررات'!$BN$5:$BR$60,5,0)="","",VLOOKUP(CD3,'إختيار المقررات'!$BN$5:$BR$60,5,0))</f>
        <v>#N/A</v>
      </c>
      <c r="CF5" s="179" t="str">
        <f>IFERROR(IF(OR(CF3=الإستمارة!$D$11,CF3=الإستمارة!$D$12,CF3=الإستمارة!$D$13,CF3=الإستمارة!$D$14,CF3=الإستمارة!$D$15,CF3=الإستمارة!$D$16,CF3=الإستمارة!$D$17,CF3=الإستمارة!$D$18),VLOOKUP(CF3,الإستمارة!$D$11:$I$18,6,0),VLOOKUP(CF3,الإستمارة!$L$11:$Q$18,6,0)),"")</f>
        <v/>
      </c>
      <c r="CG5" s="180" t="e">
        <f>IF(VLOOKUP(CF3,'إختيار المقررات'!$BN$5:$BR$60,5,0)="","",VLOOKUP(CF3,'إختيار المقررات'!$BN$5:$BR$60,5,0))</f>
        <v>#N/A</v>
      </c>
      <c r="CH5" s="179" t="str">
        <f>IFERROR(IF(OR(CH3=الإستمارة!$D$11,CH3=الإستمارة!$D$12,CH3=الإستمارة!$D$13,CH3=الإستمارة!$D$14,CH3=الإستمارة!$D$15,CH3=الإستمارة!$D$16,CH3=الإستمارة!$D$17,CH3=الإستمارة!$D$18),VLOOKUP(CH3,الإستمارة!$D$11:$I$18,6,0),VLOOKUP(CH3,الإستمارة!$L$11:$Q$18,6,0)),"")</f>
        <v/>
      </c>
      <c r="CI5" s="180" t="e">
        <f>IF(VLOOKUP(CH3,'إختيار المقررات'!$BN$5:$BR$60,5,0)="","",VLOOKUP(CH3,'إختيار المقررات'!$BN$5:$BR$60,5,0))</f>
        <v>#N/A</v>
      </c>
      <c r="CJ5" s="179" t="str">
        <f>IFERROR(IF(OR(CJ3=الإستمارة!$D$11,CJ3=الإستمارة!$D$12,CJ3=الإستمارة!$D$13,CJ3=الإستمارة!$D$14,CJ3=الإستمارة!$D$15,CJ3=الإستمارة!$D$16,CJ3=الإستمارة!$D$17,CJ3=الإستمارة!$D$18),VLOOKUP(CJ3,الإستمارة!$D$11:$I$18,6,0),VLOOKUP(CJ3,الإستمارة!$L$11:$Q$18,6,0)),"")</f>
        <v/>
      </c>
      <c r="CK5" s="180" t="e">
        <f>IF(VLOOKUP(CJ3,'إختيار المقررات'!$BN$5:$BR$60,5,0)="","",VLOOKUP(CJ3,'إختيار المقررات'!$BN$5:$BR$60,5,0))</f>
        <v>#N/A</v>
      </c>
      <c r="CL5" s="179" t="str">
        <f>IFERROR(IF(OR(CL3=الإستمارة!$D$11,CL3=الإستمارة!$D$12,CL3=الإستمارة!$D$13,CL3=الإستمارة!$D$14,CL3=الإستمارة!$D$15,CL3=الإستمارة!$D$16,CL3=الإستمارة!$D$17,CL3=الإستمارة!$D$18),VLOOKUP(CL3,الإستمارة!$D$11:$I$18,6,0),VLOOKUP(CL3,الإستمارة!$L$11:$Q$18,6,0)),"")</f>
        <v/>
      </c>
      <c r="CM5" s="180" t="e">
        <f>IF(VLOOKUP(CL3,'إختيار المقررات'!$BN$5:$BR$60,5,0)="","",VLOOKUP(CL3,'إختيار المقررات'!$BN$5:$BR$60,5,0))</f>
        <v>#N/A</v>
      </c>
      <c r="CN5" s="179" t="str">
        <f>IFERROR(IF(OR(CN3=الإستمارة!$D$11,CN3=الإستمارة!$D$12,CN3=الإستمارة!$D$13,CN3=الإستمارة!$D$14,CN3=الإستمارة!$D$15,CN3=الإستمارة!$D$16,CN3=الإستمارة!$D$17,CN3=الإستمارة!$D$18),VLOOKUP(CN3,الإستمارة!$D$11:$I$18,6,0),VLOOKUP(CN3,الإستمارة!$L$11:$Q$18,6,0)),"")</f>
        <v/>
      </c>
      <c r="CO5" s="180" t="e">
        <f>IF(VLOOKUP(CN3,'إختيار المقررات'!$BN$5:$BR$60,5,0)="","",VLOOKUP(CN3,'إختيار المقررات'!$BN$5:$BR$60,5,0))</f>
        <v>#N/A</v>
      </c>
      <c r="CP5" s="179" t="str">
        <f>IFERROR(IF(OR(CP3=الإستمارة!$D$11,CP3=الإستمارة!$D$12,CP3=الإستمارة!$D$13,CP3=الإستمارة!$D$14,CP3=الإستمارة!$D$15,CP3=الإستمارة!$D$16,CP3=الإستمارة!$D$17,CP3=الإستمارة!$D$18),VLOOKUP(CP3,الإستمارة!$D$11:$I$18,6,0),VLOOKUP(CP3,الإستمارة!$L$11:$Q$18,6,0)),"")</f>
        <v/>
      </c>
      <c r="CQ5" s="180" t="e">
        <f>IF(VLOOKUP(CP3,'إختيار المقررات'!$BN$5:$BR$60,5,0)="","",VLOOKUP(CP3,'إختيار المقررات'!$BN$5:$BR$60,5,0))</f>
        <v>#N/A</v>
      </c>
      <c r="CR5" s="179" t="str">
        <f>IFERROR(IF(OR(CR3=الإستمارة!$D$11,CR3=الإستمارة!$D$12,CR3=الإستمارة!$D$13,CR3=الإستمارة!$D$14,CR3=الإستمارة!$D$15,CR3=الإستمارة!$D$16,CR3=الإستمارة!$D$17,CR3=الإستمارة!$D$18),VLOOKUP(CR3,الإستمارة!$D$11:$I$18,6,0),VLOOKUP(CR3,الإستمارة!$L$11:$Q$18,6,0)),"")</f>
        <v/>
      </c>
      <c r="CS5" s="180" t="e">
        <f>IF(VLOOKUP(CR3,'إختيار المقررات'!$BN$5:$BR$60,5,0)="","",VLOOKUP(CR3,'إختيار المقررات'!$BN$5:$BR$60,5,0))</f>
        <v>#N/A</v>
      </c>
      <c r="CT5" s="179" t="str">
        <f>IFERROR(IF(OR(CT3=الإستمارة!$D$11,CT3=الإستمارة!$D$12,CT3=الإستمارة!$D$13,CT3=الإستمارة!$D$14,CT3=الإستمارة!$D$15,CT3=الإستمارة!$D$16,CT3=الإستمارة!$D$17,CT3=الإستمارة!$D$18),VLOOKUP(CT3,الإستمارة!$D$11:$I$18,6,0),VLOOKUP(CT3,الإستمارة!$L$11:$Q$18,6,0)),"")</f>
        <v/>
      </c>
      <c r="CU5" s="180" t="e">
        <f>IF(VLOOKUP(CT3,'إختيار المقررات'!$BN$5:$BR$60,5,0)="","",VLOOKUP(CT3,'إختيار المقررات'!$BN$5:$BR$60,5,0))</f>
        <v>#N/A</v>
      </c>
      <c r="CV5" s="179" t="str">
        <f>IFERROR(IF(OR(CV3=الإستمارة!$D$11,CV3=الإستمارة!$D$12,CV3=الإستمارة!$D$13,CV3=الإستمارة!$D$14,CV3=الإستمارة!$D$15,CV3=الإستمارة!$D$16,CV3=الإستمارة!$D$17,CV3=الإستمارة!$D$18),VLOOKUP(CV3,الإستمارة!$D$11:$I$18,6,0),VLOOKUP(CV3,الإستمارة!$L$11:$Q$18,6,0)),"")</f>
        <v/>
      </c>
      <c r="CW5" s="180" t="e">
        <f>IF(VLOOKUP(CV3,'إختيار المقررات'!$BN$5:$BR$60,5,0)="","",VLOOKUP(CV3,'إختيار المقررات'!$BN$5:$BR$60,5,0))</f>
        <v>#N/A</v>
      </c>
      <c r="CX5" s="179" t="str">
        <f>IFERROR(IF(OR(CX3=الإستمارة!$D$11,CX3=الإستمارة!$D$12,CX3=الإستمارة!$D$13,CX3=الإستمارة!$D$14,CX3=الإستمارة!$D$15,CX3=الإستمارة!$D$16,CX3=الإستمارة!$D$17,CX3=الإستمارة!$D$18),VLOOKUP(CX3,الإستمارة!$D$11:$I$18,6,0),VLOOKUP(CX3,الإستمارة!$L$11:$Q$18,6,0)),"")</f>
        <v/>
      </c>
      <c r="CY5" s="180" t="e">
        <f>IF(VLOOKUP(CX3,'إختيار المقررات'!$BN$5:$BR$60,5,0)="","",VLOOKUP(CX3,'إختيار المقررات'!$BN$5:$BR$60,5,0))</f>
        <v>#N/A</v>
      </c>
      <c r="CZ5" s="179" t="str">
        <f>IFERROR(IF(OR(CZ3=الإستمارة!$D$11,CZ3=الإستمارة!$D$12,CZ3=الإستمارة!$D$13,CZ3=الإستمارة!$D$14,CZ3=الإستمارة!$D$15,CZ3=الإستمارة!$D$16,CZ3=الإستمارة!$D$17,CZ3=الإستمارة!$D$18),VLOOKUP(CZ3,الإستمارة!$D$11:$I$18,6,0),VLOOKUP(CZ3,الإستمارة!$L$11:$Q$18,6,0)),"")</f>
        <v/>
      </c>
      <c r="DA5" s="180" t="e">
        <f>IF(VLOOKUP(CZ3,'إختيار المقررات'!$BN$5:$BR$60,5,0)="","",VLOOKUP(CZ3,'إختيار المقررات'!$BN$5:$BR$60,5,0))</f>
        <v>#N/A</v>
      </c>
      <c r="DB5" s="179" t="str">
        <f>IFERROR(IF(OR(DB3=الإستمارة!$D$11,DB3=الإستمارة!$D$12,DB3=الإستمارة!$D$13,DB3=الإستمارة!$D$14,DB3=الإستمارة!$D$15,DB3=الإستمارة!$D$16,DB3=الإستمارة!$D$17,DB3=الإستمارة!$D$18),VLOOKUP(DB3,الإستمارة!$D$11:$I$18,6,0),VLOOKUP(DB3,الإستمارة!$L$11:$Q$18,6,0)),"")</f>
        <v/>
      </c>
      <c r="DC5" s="180" t="e">
        <f>IF(VLOOKUP(DB3,'إختيار المقررات'!$BN$5:$BR$60,5,0)="","",VLOOKUP(DB3,'إختيار المقررات'!$BN$5:$BR$60,5,0))</f>
        <v>#N/A</v>
      </c>
      <c r="DD5" s="179" t="str">
        <f>IFERROR(IF(OR(DD3=الإستمارة!$D$11,DD3=الإستمارة!$D$12,DD3=الإستمارة!$D$13,DD3=الإستمارة!$D$14,DD3=الإستمارة!$D$15,DD3=الإستمارة!$D$16,DD3=الإستمارة!$D$17,DD3=الإستمارة!$D$18),VLOOKUP(DD3,الإستمارة!$D$11:$I$18,6,0),VLOOKUP(DD3,الإستمارة!$L$11:$Q$18,6,0)),"")</f>
        <v/>
      </c>
      <c r="DE5" s="180" t="e">
        <f>IF(VLOOKUP(DD3,'إختيار المقررات'!$BN$5:$BR$60,5,0)="","",VLOOKUP(DD3,'إختيار المقررات'!$BN$5:$BR$60,5,0))</f>
        <v>#N/A</v>
      </c>
      <c r="DF5" s="179" t="str">
        <f>IFERROR(IF(OR(DF3=الإستمارة!$D$11,DF3=الإستمارة!$D$12,DF3=الإستمارة!$D$13,DF3=الإستمارة!$D$14,DF3=الإستمارة!$D$15,DF3=الإستمارة!$D$16,DF3=الإستمارة!$D$17,DF3=الإستمارة!$D$18),VLOOKUP(DF3,الإستمارة!$D$11:$I$18,6,0),VLOOKUP(DF3,الإستمارة!$L$11:$Q$18,6,0)),"")</f>
        <v/>
      </c>
      <c r="DG5" s="180" t="e">
        <f>IF(VLOOKUP(DF3,'إختيار المقررات'!$BN$5:$BR$60,5,0)="","",VLOOKUP(DF3,'إختيار المقررات'!$BN$5:$BR$60,5,0))</f>
        <v>#N/A</v>
      </c>
      <c r="DH5" s="179" t="str">
        <f>IFERROR(IF(OR(DH3=الإستمارة!$D$11,DH3=الإستمارة!$D$12,DH3=الإستمارة!$D$13,DH3=الإستمارة!$D$14,DH3=الإستمارة!$D$15,DH3=الإستمارة!$D$16,DH3=الإستمارة!$D$17,DH3=الإستمارة!$D$18),VLOOKUP(DH3,الإستمارة!$D$11:$I$18,6,0),VLOOKUP(DH3,الإستمارة!$L$11:$Q$18,6,0)),"")</f>
        <v/>
      </c>
      <c r="DI5" s="180" t="e">
        <f>IF(VLOOKUP(DH3,'إختيار المقررات'!$BN$5:$BR$60,5,0)="","",VLOOKUP(DH3,'إختيار المقررات'!$BN$5:$BR$60,5,0))</f>
        <v>#N/A</v>
      </c>
      <c r="DJ5" s="179" t="str">
        <f>IFERROR(IF(OR(DJ3=الإستمارة!$D$11,DJ3=الإستمارة!$D$12,DJ3=الإستمارة!$D$13,DJ3=الإستمارة!$D$14,DJ3=الإستمارة!$D$15,DJ3=الإستمارة!$D$16,DJ3=الإستمارة!$D$17,DJ3=الإستمارة!$D$18),VLOOKUP(DJ3,الإستمارة!$D$11:$I$18,6,0),VLOOKUP(DJ3,الإستمارة!$L$11:$Q$18,6,0)),"")</f>
        <v/>
      </c>
      <c r="DK5" s="180" t="e">
        <f>IF(VLOOKUP(DJ3,'إختيار المقررات'!$BN$5:$BR$60,5,0)="","",VLOOKUP(DJ3,'إختيار المقررات'!$BN$5:$BR$60,5,0))</f>
        <v>#N/A</v>
      </c>
      <c r="DL5" s="181" t="e">
        <f>'إختيار المقررات'!P5</f>
        <v>#N/A</v>
      </c>
      <c r="DM5" s="182" t="e">
        <f>'إختيار المقررات'!V5</f>
        <v>#N/A</v>
      </c>
      <c r="DN5" s="183" t="e">
        <f>'إختيار المقررات'!AB5</f>
        <v>#N/A</v>
      </c>
      <c r="DO5" s="184">
        <f>'إختيار المقررات'!D5</f>
        <v>0</v>
      </c>
      <c r="DP5" s="185">
        <f>'إختيار المقررات'!AH10</f>
        <v>0</v>
      </c>
      <c r="DQ5" s="186" t="e">
        <f>'إختيار المقررات'!AH9</f>
        <v>#N/A</v>
      </c>
      <c r="DR5" s="186" t="e">
        <f>'إختيار المقررات'!AH7</f>
        <v>#N/A</v>
      </c>
      <c r="DS5" s="186" t="e">
        <f>'إختيار المقررات'!AH8</f>
        <v>#N/A</v>
      </c>
      <c r="DT5" s="187" t="e">
        <f>'إختيار المقررات'!AH12</f>
        <v>#N/A</v>
      </c>
      <c r="DU5" s="186" t="str">
        <f>'إختيار المقررات'!AH13</f>
        <v>لا</v>
      </c>
      <c r="DV5" s="186" t="e">
        <f>'إختيار المقررات'!AH14</f>
        <v>#N/A</v>
      </c>
      <c r="DW5" s="186" t="e">
        <f>'إختيار المقررات'!AH15</f>
        <v>#N/A</v>
      </c>
      <c r="DX5" s="181">
        <f>'إختيار المقررات'!AH16</f>
        <v>0</v>
      </c>
      <c r="DY5" s="188">
        <f>'إختيار المقررات'!AH17</f>
        <v>0</v>
      </c>
      <c r="DZ5" s="186">
        <f>'إختيار المقررات'!AH18</f>
        <v>0</v>
      </c>
      <c r="EA5" s="189">
        <f>SUM(DX5:DZ5)</f>
        <v>0</v>
      </c>
      <c r="EB5" s="181" t="str">
        <f>'إختيار المقررات'!AB2</f>
        <v xml:space="preserve"> </v>
      </c>
      <c r="EC5" s="182">
        <f>'إختيار المقررات'!V2</f>
        <v>0</v>
      </c>
      <c r="ED5" s="182">
        <f>'إختيار المقررات'!P2</f>
        <v>0</v>
      </c>
      <c r="EE5" s="189">
        <f>'إختيار المقررات'!G2</f>
        <v>0</v>
      </c>
      <c r="EF5" s="189" t="str">
        <f>'إختيار المقررات'!V10</f>
        <v>الإنكليزية</v>
      </c>
      <c r="EG5" s="189" t="str">
        <f>'إختيار المقررات'!V13</f>
        <v/>
      </c>
      <c r="EH5" s="189" t="str">
        <f>'إختيار المقررات'!V14</f>
        <v/>
      </c>
      <c r="EI5" s="189" t="str">
        <f>'إختيار المقررات'!V15</f>
        <v/>
      </c>
      <c r="EJ5" s="189" t="str">
        <f>'إختيار المقررات'!V16</f>
        <v/>
      </c>
      <c r="EK5" s="189" t="str">
        <f>'إختيار المقررات'!V17</f>
        <v/>
      </c>
      <c r="EL5" s="189" t="str">
        <f>'إختيار المقررات'!V18</f>
        <v/>
      </c>
      <c r="EM5" s="190" t="e">
        <f>'إدخال البيانات'!F1</f>
        <v>#N/A</v>
      </c>
    </row>
  </sheetData>
  <sheetProtection algorithmName="SHA-512" hashValue="pVFG4MPSIW7pTb8srGeoGAHpxhR8NRenFscSsgxDjSpiS0FE+PFQg8Zr+uRE4cD1Rhi1IwvwxM0g3fIk7VY0sw==" saltValue="caE5fGaT2P4XHyq9PGFqFA==" spinCount="100000" sheet="1"/>
  <mergeCells count="148">
    <mergeCell ref="T1:AQ1"/>
    <mergeCell ref="BN3:BO3"/>
    <mergeCell ref="AR1:BO1"/>
    <mergeCell ref="BD2:BO2"/>
    <mergeCell ref="CJ3:CK3"/>
    <mergeCell ref="CL3:CM3"/>
    <mergeCell ref="DH3:DI3"/>
    <mergeCell ref="DJ3:DK3"/>
    <mergeCell ref="DH4:DI4"/>
    <mergeCell ref="DJ4:DK4"/>
    <mergeCell ref="BN4:BO4"/>
    <mergeCell ref="CJ4:CK4"/>
    <mergeCell ref="CL4:CM4"/>
    <mergeCell ref="CN1:DG1"/>
    <mergeCell ref="BP1:CI1"/>
    <mergeCell ref="AL3:AM3"/>
    <mergeCell ref="AV4:AW4"/>
    <mergeCell ref="CH3:CI3"/>
    <mergeCell ref="BZ2:CI2"/>
    <mergeCell ref="CN2:CW2"/>
    <mergeCell ref="BR4:BS4"/>
    <mergeCell ref="CD4:CE4"/>
    <mergeCell ref="BT4:BU4"/>
    <mergeCell ref="BV4:BW4"/>
    <mergeCell ref="EE3:EE4"/>
    <mergeCell ref="EF3:EF4"/>
    <mergeCell ref="DO3:DO4"/>
    <mergeCell ref="DS3:DS4"/>
    <mergeCell ref="DT3:DT4"/>
    <mergeCell ref="DU3:DU4"/>
    <mergeCell ref="EB3:EB4"/>
    <mergeCell ref="G3:G4"/>
    <mergeCell ref="ED3:ED4"/>
    <mergeCell ref="BD3:BE3"/>
    <mergeCell ref="K1:K4"/>
    <mergeCell ref="EC3:EC4"/>
    <mergeCell ref="EA3:EA4"/>
    <mergeCell ref="CX3:CY3"/>
    <mergeCell ref="CZ3:DA3"/>
    <mergeCell ref="DM3:DM4"/>
    <mergeCell ref="DL3:DL4"/>
    <mergeCell ref="AR3:AS3"/>
    <mergeCell ref="AV3:AW3"/>
    <mergeCell ref="DY3:DY4"/>
    <mergeCell ref="AX4:AY4"/>
    <mergeCell ref="AZ4:BA4"/>
    <mergeCell ref="BB4:BC4"/>
    <mergeCell ref="DR3:DR4"/>
    <mergeCell ref="DP3:DP4"/>
    <mergeCell ref="DZ3:DZ4"/>
    <mergeCell ref="CX2:DG2"/>
    <mergeCell ref="BL3:BM3"/>
    <mergeCell ref="DN3:DN4"/>
    <mergeCell ref="DQ3:DQ4"/>
    <mergeCell ref="DF4:DG4"/>
    <mergeCell ref="DX3:DX4"/>
    <mergeCell ref="CF4:CG4"/>
    <mergeCell ref="CH4:CI4"/>
    <mergeCell ref="CN4:CO4"/>
    <mergeCell ref="CP4:CQ4"/>
    <mergeCell ref="DW3:DW4"/>
    <mergeCell ref="CP3:CQ3"/>
    <mergeCell ref="CT3:CU3"/>
    <mergeCell ref="CB3:CC3"/>
    <mergeCell ref="CD3:CE3"/>
    <mergeCell ref="CN3:CO3"/>
    <mergeCell ref="DB3:DC3"/>
    <mergeCell ref="DD3:DE3"/>
    <mergeCell ref="CV3:CW3"/>
    <mergeCell ref="DF3:DG3"/>
    <mergeCell ref="BX4:BY4"/>
    <mergeCell ref="CF3:CG3"/>
    <mergeCell ref="CT4:CU4"/>
    <mergeCell ref="CV4:CW4"/>
    <mergeCell ref="CX4:CY4"/>
    <mergeCell ref="CZ4:DA4"/>
    <mergeCell ref="DB4:DC4"/>
    <mergeCell ref="DD4:DE4"/>
    <mergeCell ref="AN3:AO3"/>
    <mergeCell ref="BH4:BI4"/>
    <mergeCell ref="BJ4:BK4"/>
    <mergeCell ref="BL4:BM4"/>
    <mergeCell ref="BP4:BQ4"/>
    <mergeCell ref="BX3:BY3"/>
    <mergeCell ref="BH3:BI3"/>
    <mergeCell ref="BB3:BC3"/>
    <mergeCell ref="BD4:BE4"/>
    <mergeCell ref="BF4:BG4"/>
    <mergeCell ref="EG1:EL4"/>
    <mergeCell ref="DV3:DV4"/>
    <mergeCell ref="AX3:AY3"/>
    <mergeCell ref="AZ3:BA3"/>
    <mergeCell ref="BF3:BG3"/>
    <mergeCell ref="BJ3:BK3"/>
    <mergeCell ref="Z3:AA3"/>
    <mergeCell ref="AB3:AC3"/>
    <mergeCell ref="AD3:AE3"/>
    <mergeCell ref="AF3:AG3"/>
    <mergeCell ref="AH3:AI3"/>
    <mergeCell ref="AJ3:AK3"/>
    <mergeCell ref="AT3:AU3"/>
    <mergeCell ref="Z4:AA4"/>
    <mergeCell ref="AB4:AC4"/>
    <mergeCell ref="AD4:AE4"/>
    <mergeCell ref="AF4:AG4"/>
    <mergeCell ref="AH4:AI4"/>
    <mergeCell ref="AR4:AS4"/>
    <mergeCell ref="AT4:AU4"/>
    <mergeCell ref="AJ4:AK4"/>
    <mergeCell ref="AL4:AM4"/>
    <mergeCell ref="AP3:AQ3"/>
    <mergeCell ref="AP4:AQ4"/>
    <mergeCell ref="T3:U3"/>
    <mergeCell ref="V3:W3"/>
    <mergeCell ref="X3:Y3"/>
    <mergeCell ref="BP2:BY2"/>
    <mergeCell ref="BV3:BW3"/>
    <mergeCell ref="BP3:BQ3"/>
    <mergeCell ref="CR3:CS3"/>
    <mergeCell ref="BZ3:CA3"/>
    <mergeCell ref="BZ4:CA4"/>
    <mergeCell ref="CB4:CC4"/>
    <mergeCell ref="AF2:AQ2"/>
    <mergeCell ref="CR4:CS4"/>
    <mergeCell ref="B1:C1"/>
    <mergeCell ref="D1:J2"/>
    <mergeCell ref="T2:AE2"/>
    <mergeCell ref="AR2:BC2"/>
    <mergeCell ref="DL1:DN2"/>
    <mergeCell ref="DO1:DO2"/>
    <mergeCell ref="DP1:DW2"/>
    <mergeCell ref="DX1:EA2"/>
    <mergeCell ref="EB1:EE2"/>
    <mergeCell ref="M1:M4"/>
    <mergeCell ref="P3:P4"/>
    <mergeCell ref="S1:S4"/>
    <mergeCell ref="P1:R2"/>
    <mergeCell ref="Q3:Q4"/>
    <mergeCell ref="L1:L4"/>
    <mergeCell ref="N1:N4"/>
    <mergeCell ref="O1:O4"/>
    <mergeCell ref="AN4:AO4"/>
    <mergeCell ref="R3:R4"/>
    <mergeCell ref="BR3:BS3"/>
    <mergeCell ref="BT3:BU3"/>
    <mergeCell ref="T4:U4"/>
    <mergeCell ref="V4:W4"/>
    <mergeCell ref="X4:Y4"/>
  </mergeCells>
  <conditionalFormatting sqref="A1:A2">
    <cfRule type="duplicateValues" dxfId="16" priority="3"/>
  </conditionalFormatting>
  <conditionalFormatting sqref="A5">
    <cfRule type="duplicateValues" dxfId="15" priority="1"/>
  </conditionalFormatting>
  <conditionalFormatting sqref="A5">
    <cfRule type="duplicateValues" dxfId="14" priority="2"/>
  </conditionalFormatting>
  <hyperlinks>
    <hyperlink ref="B1:B2" r:id="rId1" location="'السجل العام'!A1" display="سجل المسجلين دراسات دوليه ودبلوماسيه.xlsm - 'السجل العام'!A1" xr:uid="{00000000-0004-0000-0400-000000000000}"/>
  </hyperlinks>
  <pageMargins left="0.7" right="0.7" top="0.75" bottom="0.75" header="0.3" footer="0.3"/>
  <pageSetup orientation="portrait"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X6636"/>
  <sheetViews>
    <sheetView rightToLeft="1" workbookViewId="0">
      <pane xSplit="2" ySplit="1" topLeftCell="C629" activePane="bottomRight" state="frozen"/>
      <selection pane="topRight" activeCell="C1" sqref="C1"/>
      <selection pane="bottomLeft" activeCell="A2" sqref="A2"/>
      <selection pane="bottomRight" sqref="A1:XFD1048576"/>
    </sheetView>
  </sheetViews>
  <sheetFormatPr defaultColWidth="8.875" defaultRowHeight="14.25" x14ac:dyDescent="0.2"/>
  <cols>
    <col min="1" max="2" width="9.125" style="192" bestFit="1" customWidth="1"/>
    <col min="3" max="50" width="8.875" style="192"/>
    <col min="51" max="16384" width="8.875" style="193"/>
  </cols>
  <sheetData>
    <row r="1" spans="1:50" x14ac:dyDescent="0.2">
      <c r="A1" s="192" t="s">
        <v>2</v>
      </c>
      <c r="B1" s="192" t="s">
        <v>816</v>
      </c>
      <c r="C1" s="192">
        <v>610</v>
      </c>
      <c r="D1" s="192">
        <v>611</v>
      </c>
      <c r="E1" s="192">
        <v>612</v>
      </c>
      <c r="F1" s="192">
        <v>613</v>
      </c>
      <c r="G1" s="192">
        <v>614</v>
      </c>
      <c r="H1" s="192">
        <v>615</v>
      </c>
      <c r="I1" s="192">
        <v>616</v>
      </c>
      <c r="J1" s="192">
        <v>617</v>
      </c>
      <c r="K1" s="192">
        <v>618</v>
      </c>
      <c r="L1" s="192">
        <v>619</v>
      </c>
      <c r="M1" s="192">
        <v>620</v>
      </c>
      <c r="N1" s="192">
        <v>621</v>
      </c>
      <c r="O1" s="192">
        <v>622</v>
      </c>
      <c r="P1" s="192">
        <v>623</v>
      </c>
      <c r="Q1" s="192">
        <v>624</v>
      </c>
      <c r="R1" s="192">
        <v>625</v>
      </c>
      <c r="S1" s="192">
        <v>626</v>
      </c>
      <c r="T1" s="192">
        <v>627</v>
      </c>
      <c r="U1" s="192">
        <v>628</v>
      </c>
      <c r="V1" s="192">
        <v>629</v>
      </c>
      <c r="W1" s="192">
        <v>630</v>
      </c>
      <c r="X1" s="192">
        <v>631</v>
      </c>
      <c r="Y1" s="192">
        <v>632</v>
      </c>
      <c r="Z1" s="192">
        <v>633</v>
      </c>
      <c r="AA1" s="192">
        <v>640</v>
      </c>
      <c r="AB1" s="192">
        <v>641</v>
      </c>
      <c r="AC1" s="192">
        <v>642</v>
      </c>
      <c r="AD1" s="192">
        <v>643</v>
      </c>
      <c r="AE1" s="192">
        <v>644</v>
      </c>
      <c r="AF1" s="192">
        <v>645</v>
      </c>
      <c r="AG1" s="192">
        <v>646</v>
      </c>
      <c r="AH1" s="192">
        <v>647</v>
      </c>
      <c r="AI1" s="192">
        <v>648</v>
      </c>
      <c r="AJ1" s="192">
        <v>649</v>
      </c>
      <c r="AK1" s="192">
        <v>650</v>
      </c>
      <c r="AL1" s="192">
        <v>651</v>
      </c>
      <c r="AM1" s="192">
        <v>660</v>
      </c>
      <c r="AN1" s="192">
        <v>661</v>
      </c>
      <c r="AO1" s="192">
        <v>662</v>
      </c>
      <c r="AP1" s="192">
        <v>663</v>
      </c>
      <c r="AQ1" s="192">
        <v>664</v>
      </c>
      <c r="AR1" s="192">
        <v>665</v>
      </c>
      <c r="AS1" s="192">
        <v>666</v>
      </c>
      <c r="AT1" s="192">
        <v>667</v>
      </c>
      <c r="AU1" s="192">
        <v>668</v>
      </c>
      <c r="AV1" s="192">
        <v>669</v>
      </c>
      <c r="AW1" s="192">
        <v>670</v>
      </c>
      <c r="AX1" s="192">
        <v>671</v>
      </c>
    </row>
    <row r="2" spans="1:50" x14ac:dyDescent="0.2">
      <c r="A2" s="192">
        <v>801848</v>
      </c>
      <c r="B2" s="192" t="s">
        <v>817</v>
      </c>
      <c r="AM2" s="192" t="s">
        <v>137</v>
      </c>
      <c r="AN2" s="192" t="s">
        <v>137</v>
      </c>
      <c r="AO2" s="192" t="s">
        <v>137</v>
      </c>
      <c r="AP2" s="192" t="s">
        <v>137</v>
      </c>
      <c r="AQ2" s="192" t="s">
        <v>137</v>
      </c>
      <c r="AR2" s="192" t="s">
        <v>137</v>
      </c>
      <c r="AS2" s="192" t="s">
        <v>137</v>
      </c>
      <c r="AT2" s="192" t="s">
        <v>137</v>
      </c>
      <c r="AU2" s="192" t="s">
        <v>137</v>
      </c>
      <c r="AV2" s="192" t="s">
        <v>137</v>
      </c>
      <c r="AW2" s="192" t="s">
        <v>137</v>
      </c>
      <c r="AX2" s="192" t="s">
        <v>137</v>
      </c>
    </row>
    <row r="3" spans="1:50" x14ac:dyDescent="0.2">
      <c r="A3" s="192">
        <v>802050</v>
      </c>
      <c r="B3" s="192" t="s">
        <v>2141</v>
      </c>
      <c r="K3" s="192" t="s">
        <v>137</v>
      </c>
      <c r="AK3" s="192" t="s">
        <v>136</v>
      </c>
      <c r="AM3" s="192" t="s">
        <v>137</v>
      </c>
      <c r="AN3" s="192" t="s">
        <v>137</v>
      </c>
      <c r="AO3" s="192" t="s">
        <v>137</v>
      </c>
      <c r="AP3" s="192" t="s">
        <v>137</v>
      </c>
      <c r="AQ3" s="192" t="s">
        <v>137</v>
      </c>
      <c r="AR3" s="192" t="s">
        <v>137</v>
      </c>
    </row>
    <row r="4" spans="1:50" x14ac:dyDescent="0.2">
      <c r="A4" s="192">
        <v>802123</v>
      </c>
      <c r="B4" s="192" t="s">
        <v>2141</v>
      </c>
      <c r="E4" s="192" t="s">
        <v>136</v>
      </c>
      <c r="O4" s="192" t="s">
        <v>137</v>
      </c>
      <c r="AD4" s="192" t="s">
        <v>136</v>
      </c>
      <c r="AK4" s="192" t="s">
        <v>138</v>
      </c>
      <c r="AM4" s="192" t="s">
        <v>137</v>
      </c>
      <c r="AN4" s="192" t="s">
        <v>137</v>
      </c>
      <c r="AO4" s="192" t="s">
        <v>137</v>
      </c>
      <c r="AP4" s="192" t="s">
        <v>137</v>
      </c>
      <c r="AQ4" s="192" t="s">
        <v>137</v>
      </c>
      <c r="AR4" s="192" t="s">
        <v>137</v>
      </c>
    </row>
    <row r="5" spans="1:50" x14ac:dyDescent="0.2">
      <c r="A5" s="192">
        <v>802870</v>
      </c>
      <c r="B5" s="192" t="s">
        <v>2141</v>
      </c>
      <c r="P5" s="192" t="s">
        <v>136</v>
      </c>
      <c r="AA5" s="192" t="s">
        <v>136</v>
      </c>
      <c r="AK5" s="192" t="s">
        <v>137</v>
      </c>
      <c r="AM5" s="192" t="s">
        <v>137</v>
      </c>
      <c r="AN5" s="192" t="s">
        <v>137</v>
      </c>
      <c r="AO5" s="192" t="s">
        <v>137</v>
      </c>
      <c r="AP5" s="192" t="s">
        <v>137</v>
      </c>
      <c r="AQ5" s="192" t="s">
        <v>137</v>
      </c>
      <c r="AR5" s="192" t="s">
        <v>137</v>
      </c>
    </row>
    <row r="6" spans="1:50" x14ac:dyDescent="0.2">
      <c r="A6" s="192">
        <v>802963</v>
      </c>
      <c r="B6" s="192" t="s">
        <v>2141</v>
      </c>
      <c r="O6" s="192" t="s">
        <v>137</v>
      </c>
      <c r="Z6" s="192" t="s">
        <v>138</v>
      </c>
      <c r="AH6" s="192" t="s">
        <v>136</v>
      </c>
      <c r="AK6" s="192" t="s">
        <v>136</v>
      </c>
      <c r="AM6" s="192" t="s">
        <v>137</v>
      </c>
      <c r="AN6" s="192" t="s">
        <v>137</v>
      </c>
      <c r="AO6" s="192" t="s">
        <v>137</v>
      </c>
      <c r="AP6" s="192" t="s">
        <v>137</v>
      </c>
      <c r="AQ6" s="192" t="s">
        <v>137</v>
      </c>
      <c r="AR6" s="192" t="s">
        <v>137</v>
      </c>
    </row>
    <row r="7" spans="1:50" x14ac:dyDescent="0.2">
      <c r="A7" s="192">
        <v>803465</v>
      </c>
      <c r="B7" s="192" t="s">
        <v>817</v>
      </c>
      <c r="E7" s="192" t="s">
        <v>136</v>
      </c>
      <c r="K7" s="192" t="s">
        <v>136</v>
      </c>
      <c r="R7" s="192" t="s">
        <v>136</v>
      </c>
      <c r="AC7" s="192" t="s">
        <v>138</v>
      </c>
      <c r="AO7" s="192" t="s">
        <v>138</v>
      </c>
      <c r="AQ7" s="192" t="s">
        <v>138</v>
      </c>
      <c r="AR7" s="192" t="s">
        <v>138</v>
      </c>
      <c r="AS7" s="192" t="s">
        <v>138</v>
      </c>
      <c r="AT7" s="192" t="s">
        <v>138</v>
      </c>
      <c r="AU7" s="192" t="s">
        <v>138</v>
      </c>
      <c r="AV7" s="192" t="s">
        <v>137</v>
      </c>
      <c r="AX7" s="192" t="s">
        <v>137</v>
      </c>
    </row>
    <row r="8" spans="1:50" x14ac:dyDescent="0.2">
      <c r="A8" s="192">
        <v>803900</v>
      </c>
      <c r="B8" s="192" t="s">
        <v>2141</v>
      </c>
      <c r="O8" s="192" t="s">
        <v>138</v>
      </c>
      <c r="AG8" s="192" t="s">
        <v>138</v>
      </c>
      <c r="AK8" s="192" t="s">
        <v>138</v>
      </c>
      <c r="AM8" s="192" t="s">
        <v>137</v>
      </c>
      <c r="AN8" s="192" t="s">
        <v>137</v>
      </c>
      <c r="AO8" s="192" t="s">
        <v>137</v>
      </c>
      <c r="AP8" s="192" t="s">
        <v>137</v>
      </c>
      <c r="AQ8" s="192" t="s">
        <v>137</v>
      </c>
      <c r="AR8" s="192" t="s">
        <v>137</v>
      </c>
    </row>
    <row r="9" spans="1:50" x14ac:dyDescent="0.2">
      <c r="A9" s="192">
        <v>804244</v>
      </c>
      <c r="B9" s="192" t="s">
        <v>2141</v>
      </c>
      <c r="N9" s="192" t="s">
        <v>136</v>
      </c>
      <c r="O9" s="192" t="s">
        <v>137</v>
      </c>
      <c r="Z9" s="192" t="s">
        <v>137</v>
      </c>
      <c r="AK9" s="192" t="s">
        <v>137</v>
      </c>
      <c r="AM9" s="192" t="s">
        <v>137</v>
      </c>
      <c r="AN9" s="192" t="s">
        <v>137</v>
      </c>
      <c r="AO9" s="192" t="s">
        <v>137</v>
      </c>
      <c r="AP9" s="192" t="s">
        <v>137</v>
      </c>
      <c r="AQ9" s="192" t="s">
        <v>137</v>
      </c>
      <c r="AR9" s="192" t="s">
        <v>137</v>
      </c>
    </row>
    <row r="10" spans="1:50" x14ac:dyDescent="0.2">
      <c r="A10" s="192">
        <v>804974</v>
      </c>
      <c r="B10" s="192" t="s">
        <v>2141</v>
      </c>
      <c r="Z10" s="192" t="s">
        <v>136</v>
      </c>
      <c r="AK10" s="192" t="s">
        <v>138</v>
      </c>
      <c r="AM10" s="192" t="s">
        <v>137</v>
      </c>
      <c r="AN10" s="192" t="s">
        <v>137</v>
      </c>
      <c r="AO10" s="192" t="s">
        <v>137</v>
      </c>
      <c r="AP10" s="192" t="s">
        <v>137</v>
      </c>
      <c r="AQ10" s="192" t="s">
        <v>137</v>
      </c>
      <c r="AR10" s="192" t="s">
        <v>137</v>
      </c>
    </row>
    <row r="11" spans="1:50" x14ac:dyDescent="0.2">
      <c r="A11" s="192">
        <v>804999</v>
      </c>
      <c r="B11" s="192" t="s">
        <v>2141</v>
      </c>
      <c r="O11" s="192" t="s">
        <v>137</v>
      </c>
      <c r="AK11" s="192" t="s">
        <v>137</v>
      </c>
      <c r="AM11" s="192" t="s">
        <v>137</v>
      </c>
      <c r="AN11" s="192" t="s">
        <v>137</v>
      </c>
      <c r="AO11" s="192" t="s">
        <v>137</v>
      </c>
      <c r="AP11" s="192" t="s">
        <v>137</v>
      </c>
      <c r="AQ11" s="192" t="s">
        <v>137</v>
      </c>
      <c r="AR11" s="192" t="s">
        <v>137</v>
      </c>
    </row>
    <row r="12" spans="1:50" x14ac:dyDescent="0.2">
      <c r="A12" s="192">
        <v>805169</v>
      </c>
      <c r="B12" s="192" t="s">
        <v>2141</v>
      </c>
      <c r="O12" s="192" t="s">
        <v>137</v>
      </c>
      <c r="V12" s="192" t="s">
        <v>138</v>
      </c>
      <c r="AC12" s="192" t="s">
        <v>136</v>
      </c>
      <c r="AM12" s="192" t="s">
        <v>137</v>
      </c>
      <c r="AN12" s="192" t="s">
        <v>137</v>
      </c>
      <c r="AO12" s="192" t="s">
        <v>137</v>
      </c>
      <c r="AP12" s="192" t="s">
        <v>137</v>
      </c>
      <c r="AQ12" s="192" t="s">
        <v>137</v>
      </c>
      <c r="AR12" s="192" t="s">
        <v>137</v>
      </c>
    </row>
    <row r="13" spans="1:50" x14ac:dyDescent="0.2">
      <c r="A13" s="192">
        <v>805474</v>
      </c>
      <c r="B13" s="192" t="s">
        <v>2141</v>
      </c>
      <c r="J13" s="192" t="s">
        <v>136</v>
      </c>
      <c r="M13" s="192" t="s">
        <v>136</v>
      </c>
      <c r="AG13" s="192" t="s">
        <v>136</v>
      </c>
      <c r="AK13" s="192" t="s">
        <v>136</v>
      </c>
      <c r="AM13" s="192" t="s">
        <v>137</v>
      </c>
      <c r="AN13" s="192" t="s">
        <v>137</v>
      </c>
      <c r="AO13" s="192" t="s">
        <v>137</v>
      </c>
      <c r="AP13" s="192" t="s">
        <v>137</v>
      </c>
      <c r="AQ13" s="192" t="s">
        <v>137</v>
      </c>
      <c r="AR13" s="192" t="s">
        <v>137</v>
      </c>
    </row>
    <row r="14" spans="1:50" x14ac:dyDescent="0.2">
      <c r="A14" s="192">
        <v>805514</v>
      </c>
      <c r="B14" s="192" t="s">
        <v>2141</v>
      </c>
      <c r="L14" s="192" t="s">
        <v>136</v>
      </c>
      <c r="AK14" s="192" t="s">
        <v>136</v>
      </c>
      <c r="AL14" s="192" t="s">
        <v>136</v>
      </c>
      <c r="AM14" s="192" t="s">
        <v>137</v>
      </c>
      <c r="AN14" s="192" t="s">
        <v>137</v>
      </c>
      <c r="AO14" s="192" t="s">
        <v>137</v>
      </c>
      <c r="AP14" s="192" t="s">
        <v>137</v>
      </c>
      <c r="AQ14" s="192" t="s">
        <v>137</v>
      </c>
      <c r="AR14" s="192" t="s">
        <v>137</v>
      </c>
    </row>
    <row r="15" spans="1:50" x14ac:dyDescent="0.2">
      <c r="A15" s="192">
        <v>805520</v>
      </c>
      <c r="B15" s="192" t="s">
        <v>2141</v>
      </c>
      <c r="AC15" s="192" t="s">
        <v>138</v>
      </c>
      <c r="AH15" s="192" t="s">
        <v>138</v>
      </c>
      <c r="AJ15" s="192" t="s">
        <v>136</v>
      </c>
      <c r="AM15" s="192" t="s">
        <v>137</v>
      </c>
      <c r="AN15" s="192" t="s">
        <v>137</v>
      </c>
      <c r="AO15" s="192" t="s">
        <v>137</v>
      </c>
      <c r="AP15" s="192" t="s">
        <v>137</v>
      </c>
      <c r="AQ15" s="192" t="s">
        <v>137</v>
      </c>
      <c r="AR15" s="192" t="s">
        <v>137</v>
      </c>
    </row>
    <row r="16" spans="1:50" x14ac:dyDescent="0.2">
      <c r="A16" s="192">
        <v>805533</v>
      </c>
      <c r="B16" s="192" t="s">
        <v>2141</v>
      </c>
      <c r="AC16" s="192" t="s">
        <v>136</v>
      </c>
      <c r="AJ16" s="192" t="s">
        <v>136</v>
      </c>
      <c r="AK16" s="192" t="s">
        <v>138</v>
      </c>
      <c r="AM16" s="192" t="s">
        <v>137</v>
      </c>
      <c r="AN16" s="192" t="s">
        <v>137</v>
      </c>
      <c r="AO16" s="192" t="s">
        <v>137</v>
      </c>
      <c r="AP16" s="192" t="s">
        <v>137</v>
      </c>
      <c r="AQ16" s="192" t="s">
        <v>137</v>
      </c>
      <c r="AR16" s="192" t="s">
        <v>137</v>
      </c>
    </row>
    <row r="17" spans="1:44" x14ac:dyDescent="0.2">
      <c r="A17" s="192">
        <v>805552</v>
      </c>
      <c r="B17" s="192" t="s">
        <v>2141</v>
      </c>
      <c r="AF17" s="192" t="s">
        <v>137</v>
      </c>
      <c r="AG17" s="192" t="s">
        <v>138</v>
      </c>
      <c r="AK17" s="192" t="s">
        <v>137</v>
      </c>
      <c r="AM17" s="192" t="s">
        <v>137</v>
      </c>
      <c r="AN17" s="192" t="s">
        <v>137</v>
      </c>
      <c r="AO17" s="192" t="s">
        <v>137</v>
      </c>
      <c r="AP17" s="192" t="s">
        <v>137</v>
      </c>
      <c r="AQ17" s="192" t="s">
        <v>137</v>
      </c>
      <c r="AR17" s="192" t="s">
        <v>137</v>
      </c>
    </row>
    <row r="18" spans="1:44" x14ac:dyDescent="0.2">
      <c r="A18" s="192">
        <v>805665</v>
      </c>
      <c r="B18" s="192" t="s">
        <v>2141</v>
      </c>
      <c r="K18" s="192" t="s">
        <v>138</v>
      </c>
      <c r="R18" s="192" t="s">
        <v>136</v>
      </c>
      <c r="AC18" s="192" t="s">
        <v>137</v>
      </c>
      <c r="AK18" s="192" t="s">
        <v>137</v>
      </c>
      <c r="AM18" s="192" t="s">
        <v>137</v>
      </c>
      <c r="AN18" s="192" t="s">
        <v>137</v>
      </c>
      <c r="AO18" s="192" t="s">
        <v>137</v>
      </c>
      <c r="AP18" s="192" t="s">
        <v>137</v>
      </c>
      <c r="AQ18" s="192" t="s">
        <v>137</v>
      </c>
      <c r="AR18" s="192" t="s">
        <v>137</v>
      </c>
    </row>
    <row r="19" spans="1:44" x14ac:dyDescent="0.2">
      <c r="A19" s="192">
        <v>805940</v>
      </c>
      <c r="B19" s="192" t="s">
        <v>2141</v>
      </c>
      <c r="AG19" s="192" t="s">
        <v>136</v>
      </c>
      <c r="AJ19" s="192" t="s">
        <v>136</v>
      </c>
      <c r="AM19" s="192" t="s">
        <v>137</v>
      </c>
      <c r="AN19" s="192" t="s">
        <v>137</v>
      </c>
      <c r="AO19" s="192" t="s">
        <v>137</v>
      </c>
      <c r="AP19" s="192" t="s">
        <v>137</v>
      </c>
      <c r="AQ19" s="192" t="s">
        <v>137</v>
      </c>
      <c r="AR19" s="192" t="s">
        <v>137</v>
      </c>
    </row>
    <row r="20" spans="1:44" x14ac:dyDescent="0.2">
      <c r="A20" s="192">
        <v>806163</v>
      </c>
      <c r="B20" s="192" t="s">
        <v>2141</v>
      </c>
      <c r="AG20" s="192" t="s">
        <v>136</v>
      </c>
      <c r="AJ20" s="192" t="s">
        <v>136</v>
      </c>
      <c r="AM20" s="192" t="s">
        <v>137</v>
      </c>
      <c r="AN20" s="192" t="s">
        <v>137</v>
      </c>
      <c r="AO20" s="192" t="s">
        <v>137</v>
      </c>
      <c r="AP20" s="192" t="s">
        <v>137</v>
      </c>
      <c r="AQ20" s="192" t="s">
        <v>137</v>
      </c>
      <c r="AR20" s="192" t="s">
        <v>137</v>
      </c>
    </row>
    <row r="21" spans="1:44" x14ac:dyDescent="0.2">
      <c r="A21" s="192">
        <v>806176</v>
      </c>
      <c r="B21" s="192" t="s">
        <v>2141</v>
      </c>
      <c r="AC21" s="192" t="s">
        <v>136</v>
      </c>
      <c r="AH21" s="192" t="s">
        <v>136</v>
      </c>
      <c r="AJ21" s="192" t="s">
        <v>136</v>
      </c>
      <c r="AK21" s="192" t="s">
        <v>138</v>
      </c>
      <c r="AM21" s="192" t="s">
        <v>137</v>
      </c>
      <c r="AN21" s="192" t="s">
        <v>137</v>
      </c>
      <c r="AO21" s="192" t="s">
        <v>137</v>
      </c>
      <c r="AP21" s="192" t="s">
        <v>137</v>
      </c>
      <c r="AQ21" s="192" t="s">
        <v>137</v>
      </c>
      <c r="AR21" s="192" t="s">
        <v>137</v>
      </c>
    </row>
    <row r="22" spans="1:44" x14ac:dyDescent="0.2">
      <c r="A22" s="192">
        <v>806297</v>
      </c>
      <c r="B22" s="192" t="s">
        <v>2141</v>
      </c>
      <c r="V22" s="192" t="s">
        <v>136</v>
      </c>
      <c r="AM22" s="192" t="s">
        <v>137</v>
      </c>
      <c r="AN22" s="192" t="s">
        <v>137</v>
      </c>
      <c r="AO22" s="192" t="s">
        <v>137</v>
      </c>
      <c r="AP22" s="192" t="s">
        <v>137</v>
      </c>
      <c r="AQ22" s="192" t="s">
        <v>137</v>
      </c>
      <c r="AR22" s="192" t="s">
        <v>137</v>
      </c>
    </row>
    <row r="23" spans="1:44" x14ac:dyDescent="0.2">
      <c r="A23" s="192">
        <v>806316</v>
      </c>
      <c r="B23" s="192" t="s">
        <v>2141</v>
      </c>
      <c r="V23" s="192" t="s">
        <v>138</v>
      </c>
      <c r="AH23" s="192" t="s">
        <v>138</v>
      </c>
      <c r="AM23" s="192" t="s">
        <v>137</v>
      </c>
      <c r="AN23" s="192" t="s">
        <v>137</v>
      </c>
      <c r="AO23" s="192" t="s">
        <v>137</v>
      </c>
      <c r="AP23" s="192" t="s">
        <v>137</v>
      </c>
      <c r="AQ23" s="192" t="s">
        <v>137</v>
      </c>
      <c r="AR23" s="192" t="s">
        <v>137</v>
      </c>
    </row>
    <row r="24" spans="1:44" x14ac:dyDescent="0.2">
      <c r="A24" s="192">
        <v>806349</v>
      </c>
      <c r="B24" s="192" t="s">
        <v>2141</v>
      </c>
      <c r="O24" s="192" t="s">
        <v>138</v>
      </c>
      <c r="AK24" s="192" t="s">
        <v>137</v>
      </c>
      <c r="AM24" s="192" t="s">
        <v>137</v>
      </c>
      <c r="AN24" s="192" t="s">
        <v>137</v>
      </c>
      <c r="AO24" s="192" t="s">
        <v>137</v>
      </c>
      <c r="AP24" s="192" t="s">
        <v>137</v>
      </c>
      <c r="AQ24" s="192" t="s">
        <v>137</v>
      </c>
      <c r="AR24" s="192" t="s">
        <v>137</v>
      </c>
    </row>
    <row r="25" spans="1:44" x14ac:dyDescent="0.2">
      <c r="A25" s="192">
        <v>806362</v>
      </c>
      <c r="B25" s="192" t="s">
        <v>2141</v>
      </c>
      <c r="AJ25" s="192" t="s">
        <v>138</v>
      </c>
      <c r="AM25" s="192" t="s">
        <v>137</v>
      </c>
      <c r="AN25" s="192" t="s">
        <v>137</v>
      </c>
      <c r="AO25" s="192" t="s">
        <v>137</v>
      </c>
      <c r="AP25" s="192" t="s">
        <v>137</v>
      </c>
      <c r="AQ25" s="192" t="s">
        <v>137</v>
      </c>
      <c r="AR25" s="192" t="s">
        <v>137</v>
      </c>
    </row>
    <row r="26" spans="1:44" x14ac:dyDescent="0.2">
      <c r="A26" s="192">
        <v>806400</v>
      </c>
      <c r="B26" s="192" t="s">
        <v>2141</v>
      </c>
      <c r="Y26" s="192" t="s">
        <v>136</v>
      </c>
      <c r="AC26" s="192" t="s">
        <v>136</v>
      </c>
      <c r="AH26" s="192" t="s">
        <v>136</v>
      </c>
      <c r="AK26" s="192" t="s">
        <v>136</v>
      </c>
      <c r="AM26" s="192" t="s">
        <v>137</v>
      </c>
      <c r="AN26" s="192" t="s">
        <v>137</v>
      </c>
      <c r="AO26" s="192" t="s">
        <v>137</v>
      </c>
      <c r="AP26" s="192" t="s">
        <v>137</v>
      </c>
      <c r="AQ26" s="192" t="s">
        <v>137</v>
      </c>
      <c r="AR26" s="192" t="s">
        <v>137</v>
      </c>
    </row>
    <row r="27" spans="1:44" x14ac:dyDescent="0.2">
      <c r="A27" s="192">
        <v>806441</v>
      </c>
      <c r="B27" s="192" t="s">
        <v>2141</v>
      </c>
      <c r="O27" s="192" t="s">
        <v>137</v>
      </c>
      <c r="W27" s="192" t="s">
        <v>136</v>
      </c>
      <c r="AE27" s="192" t="s">
        <v>138</v>
      </c>
      <c r="AH27" s="192" t="s">
        <v>136</v>
      </c>
      <c r="AM27" s="192" t="s">
        <v>137</v>
      </c>
      <c r="AN27" s="192" t="s">
        <v>137</v>
      </c>
      <c r="AO27" s="192" t="s">
        <v>137</v>
      </c>
      <c r="AP27" s="192" t="s">
        <v>137</v>
      </c>
      <c r="AQ27" s="192" t="s">
        <v>137</v>
      </c>
      <c r="AR27" s="192" t="s">
        <v>137</v>
      </c>
    </row>
    <row r="28" spans="1:44" x14ac:dyDescent="0.2">
      <c r="A28" s="192">
        <v>806557</v>
      </c>
      <c r="B28" s="192" t="s">
        <v>2141</v>
      </c>
      <c r="O28" s="192" t="s">
        <v>137</v>
      </c>
      <c r="V28" s="192" t="s">
        <v>136</v>
      </c>
      <c r="AJ28" s="192" t="s">
        <v>136</v>
      </c>
      <c r="AK28" s="192" t="s">
        <v>137</v>
      </c>
      <c r="AM28" s="192" t="s">
        <v>137</v>
      </c>
      <c r="AN28" s="192" t="s">
        <v>137</v>
      </c>
      <c r="AO28" s="192" t="s">
        <v>137</v>
      </c>
      <c r="AP28" s="192" t="s">
        <v>137</v>
      </c>
      <c r="AQ28" s="192" t="s">
        <v>137</v>
      </c>
      <c r="AR28" s="192" t="s">
        <v>137</v>
      </c>
    </row>
    <row r="29" spans="1:44" x14ac:dyDescent="0.2">
      <c r="A29" s="192">
        <v>806641</v>
      </c>
      <c r="B29" s="192" t="s">
        <v>2141</v>
      </c>
      <c r="AG29" s="192" t="s">
        <v>136</v>
      </c>
      <c r="AH29" s="192" t="s">
        <v>136</v>
      </c>
      <c r="AM29" s="192" t="s">
        <v>137</v>
      </c>
      <c r="AN29" s="192" t="s">
        <v>137</v>
      </c>
      <c r="AO29" s="192" t="s">
        <v>137</v>
      </c>
      <c r="AP29" s="192" t="s">
        <v>137</v>
      </c>
      <c r="AQ29" s="192" t="s">
        <v>137</v>
      </c>
      <c r="AR29" s="192" t="s">
        <v>137</v>
      </c>
    </row>
    <row r="30" spans="1:44" x14ac:dyDescent="0.2">
      <c r="A30" s="192">
        <v>806774</v>
      </c>
      <c r="B30" s="192" t="s">
        <v>2141</v>
      </c>
      <c r="O30" s="192" t="s">
        <v>137</v>
      </c>
      <c r="AI30" s="192" t="s">
        <v>136</v>
      </c>
      <c r="AJ30" s="192" t="s">
        <v>136</v>
      </c>
      <c r="AM30" s="192" t="s">
        <v>137</v>
      </c>
      <c r="AN30" s="192" t="s">
        <v>137</v>
      </c>
      <c r="AO30" s="192" t="s">
        <v>137</v>
      </c>
      <c r="AP30" s="192" t="s">
        <v>137</v>
      </c>
      <c r="AQ30" s="192" t="s">
        <v>137</v>
      </c>
      <c r="AR30" s="192" t="s">
        <v>137</v>
      </c>
    </row>
    <row r="31" spans="1:44" x14ac:dyDescent="0.2">
      <c r="A31" s="192">
        <v>806777</v>
      </c>
      <c r="B31" s="192" t="s">
        <v>2141</v>
      </c>
      <c r="O31" s="192" t="s">
        <v>136</v>
      </c>
      <c r="R31" s="192" t="s">
        <v>136</v>
      </c>
      <c r="AC31" s="192" t="s">
        <v>136</v>
      </c>
      <c r="AH31" s="192" t="s">
        <v>136</v>
      </c>
      <c r="AM31" s="192" t="s">
        <v>137</v>
      </c>
      <c r="AN31" s="192" t="s">
        <v>137</v>
      </c>
      <c r="AO31" s="192" t="s">
        <v>137</v>
      </c>
      <c r="AP31" s="192" t="s">
        <v>137</v>
      </c>
      <c r="AQ31" s="192" t="s">
        <v>137</v>
      </c>
      <c r="AR31" s="192" t="s">
        <v>137</v>
      </c>
    </row>
    <row r="32" spans="1:44" x14ac:dyDescent="0.2">
      <c r="A32" s="192">
        <v>806795</v>
      </c>
      <c r="B32" s="192" t="s">
        <v>2141</v>
      </c>
      <c r="K32" s="192" t="s">
        <v>138</v>
      </c>
      <c r="R32" s="192" t="s">
        <v>136</v>
      </c>
      <c r="AC32" s="192" t="s">
        <v>136</v>
      </c>
      <c r="AH32" s="192" t="s">
        <v>136</v>
      </c>
      <c r="AM32" s="192" t="s">
        <v>137</v>
      </c>
      <c r="AN32" s="192" t="s">
        <v>137</v>
      </c>
      <c r="AO32" s="192" t="s">
        <v>137</v>
      </c>
      <c r="AP32" s="192" t="s">
        <v>137</v>
      </c>
      <c r="AQ32" s="192" t="s">
        <v>137</v>
      </c>
      <c r="AR32" s="192" t="s">
        <v>137</v>
      </c>
    </row>
    <row r="33" spans="1:44" x14ac:dyDescent="0.2">
      <c r="A33" s="192">
        <v>806801</v>
      </c>
      <c r="B33" s="192" t="s">
        <v>2141</v>
      </c>
      <c r="O33" s="192" t="s">
        <v>138</v>
      </c>
      <c r="AK33" s="192" t="s">
        <v>137</v>
      </c>
      <c r="AM33" s="192" t="s">
        <v>137</v>
      </c>
      <c r="AN33" s="192" t="s">
        <v>137</v>
      </c>
      <c r="AO33" s="192" t="s">
        <v>137</v>
      </c>
      <c r="AP33" s="192" t="s">
        <v>137</v>
      </c>
      <c r="AQ33" s="192" t="s">
        <v>137</v>
      </c>
      <c r="AR33" s="192" t="s">
        <v>137</v>
      </c>
    </row>
    <row r="34" spans="1:44" x14ac:dyDescent="0.2">
      <c r="A34" s="192">
        <v>806870</v>
      </c>
      <c r="B34" s="192" t="s">
        <v>2141</v>
      </c>
      <c r="O34" s="192" t="s">
        <v>137</v>
      </c>
      <c r="AH34" s="192" t="s">
        <v>138</v>
      </c>
      <c r="AK34" s="192" t="s">
        <v>137</v>
      </c>
      <c r="AL34" s="192" t="s">
        <v>136</v>
      </c>
      <c r="AM34" s="192" t="s">
        <v>137</v>
      </c>
      <c r="AN34" s="192" t="s">
        <v>137</v>
      </c>
      <c r="AO34" s="192" t="s">
        <v>137</v>
      </c>
      <c r="AP34" s="192" t="s">
        <v>137</v>
      </c>
      <c r="AQ34" s="192" t="s">
        <v>137</v>
      </c>
      <c r="AR34" s="192" t="s">
        <v>137</v>
      </c>
    </row>
    <row r="35" spans="1:44" x14ac:dyDescent="0.2">
      <c r="A35" s="192">
        <v>806876</v>
      </c>
      <c r="B35" s="192" t="s">
        <v>2141</v>
      </c>
      <c r="C35" s="192" t="s">
        <v>138</v>
      </c>
      <c r="J35" s="192" t="s">
        <v>137</v>
      </c>
      <c r="AC35" s="192" t="s">
        <v>136</v>
      </c>
      <c r="AH35" s="192" t="s">
        <v>138</v>
      </c>
      <c r="AM35" s="192" t="s">
        <v>137</v>
      </c>
      <c r="AN35" s="192" t="s">
        <v>137</v>
      </c>
      <c r="AO35" s="192" t="s">
        <v>137</v>
      </c>
      <c r="AP35" s="192" t="s">
        <v>137</v>
      </c>
      <c r="AQ35" s="192" t="s">
        <v>137</v>
      </c>
      <c r="AR35" s="192" t="s">
        <v>137</v>
      </c>
    </row>
    <row r="36" spans="1:44" x14ac:dyDescent="0.2">
      <c r="A36" s="192">
        <v>806935</v>
      </c>
      <c r="B36" s="192" t="s">
        <v>2141</v>
      </c>
      <c r="O36" s="192" t="s">
        <v>137</v>
      </c>
      <c r="AG36" s="192" t="s">
        <v>136</v>
      </c>
      <c r="AK36" s="192" t="s">
        <v>137</v>
      </c>
      <c r="AL36" s="192" t="s">
        <v>136</v>
      </c>
      <c r="AM36" s="192" t="s">
        <v>137</v>
      </c>
      <c r="AN36" s="192" t="s">
        <v>137</v>
      </c>
      <c r="AO36" s="192" t="s">
        <v>137</v>
      </c>
      <c r="AP36" s="192" t="s">
        <v>137</v>
      </c>
      <c r="AQ36" s="192" t="s">
        <v>137</v>
      </c>
      <c r="AR36" s="192" t="s">
        <v>137</v>
      </c>
    </row>
    <row r="37" spans="1:44" x14ac:dyDescent="0.2">
      <c r="A37" s="192">
        <v>806949</v>
      </c>
      <c r="B37" s="192" t="s">
        <v>2141</v>
      </c>
      <c r="O37" s="192" t="s">
        <v>136</v>
      </c>
      <c r="Z37" s="192" t="s">
        <v>136</v>
      </c>
      <c r="AG37" s="192" t="s">
        <v>138</v>
      </c>
      <c r="AM37" s="192" t="s">
        <v>137</v>
      </c>
      <c r="AN37" s="192" t="s">
        <v>137</v>
      </c>
      <c r="AO37" s="192" t="s">
        <v>137</v>
      </c>
      <c r="AP37" s="192" t="s">
        <v>137</v>
      </c>
      <c r="AQ37" s="192" t="s">
        <v>137</v>
      </c>
      <c r="AR37" s="192" t="s">
        <v>137</v>
      </c>
    </row>
    <row r="38" spans="1:44" x14ac:dyDescent="0.2">
      <c r="A38" s="192">
        <v>807035</v>
      </c>
      <c r="B38" s="192" t="s">
        <v>2141</v>
      </c>
      <c r="AE38" s="192" t="s">
        <v>136</v>
      </c>
      <c r="AG38" s="192" t="s">
        <v>137</v>
      </c>
      <c r="AK38" s="192" t="s">
        <v>138</v>
      </c>
      <c r="AL38" s="192" t="s">
        <v>138</v>
      </c>
      <c r="AM38" s="192" t="s">
        <v>137</v>
      </c>
      <c r="AN38" s="192" t="s">
        <v>137</v>
      </c>
      <c r="AO38" s="192" t="s">
        <v>137</v>
      </c>
      <c r="AP38" s="192" t="s">
        <v>137</v>
      </c>
      <c r="AQ38" s="192" t="s">
        <v>137</v>
      </c>
      <c r="AR38" s="192" t="s">
        <v>137</v>
      </c>
    </row>
    <row r="39" spans="1:44" x14ac:dyDescent="0.2">
      <c r="A39" s="192">
        <v>807049</v>
      </c>
      <c r="B39" s="192" t="s">
        <v>2141</v>
      </c>
      <c r="O39" s="192" t="s">
        <v>136</v>
      </c>
      <c r="V39" s="192" t="s">
        <v>136</v>
      </c>
      <c r="AH39" s="192" t="s">
        <v>136</v>
      </c>
      <c r="AK39" s="192" t="s">
        <v>136</v>
      </c>
      <c r="AM39" s="192" t="s">
        <v>137</v>
      </c>
      <c r="AN39" s="192" t="s">
        <v>137</v>
      </c>
      <c r="AO39" s="192" t="s">
        <v>137</v>
      </c>
      <c r="AP39" s="192" t="s">
        <v>137</v>
      </c>
      <c r="AQ39" s="192" t="s">
        <v>137</v>
      </c>
      <c r="AR39" s="192" t="s">
        <v>137</v>
      </c>
    </row>
    <row r="40" spans="1:44" x14ac:dyDescent="0.2">
      <c r="A40" s="192">
        <v>807159</v>
      </c>
      <c r="B40" s="192" t="s">
        <v>2141</v>
      </c>
      <c r="Y40" s="192" t="s">
        <v>136</v>
      </c>
      <c r="AM40" s="192" t="s">
        <v>137</v>
      </c>
      <c r="AN40" s="192" t="s">
        <v>137</v>
      </c>
      <c r="AO40" s="192" t="s">
        <v>137</v>
      </c>
      <c r="AP40" s="192" t="s">
        <v>137</v>
      </c>
      <c r="AQ40" s="192" t="s">
        <v>137</v>
      </c>
      <c r="AR40" s="192" t="s">
        <v>137</v>
      </c>
    </row>
    <row r="41" spans="1:44" x14ac:dyDescent="0.2">
      <c r="A41" s="192">
        <v>807175</v>
      </c>
      <c r="B41" s="192" t="s">
        <v>2141</v>
      </c>
      <c r="O41" s="192" t="s">
        <v>137</v>
      </c>
      <c r="AG41" s="192" t="s">
        <v>138</v>
      </c>
      <c r="AI41" s="192" t="s">
        <v>138</v>
      </c>
      <c r="AK41" s="192" t="s">
        <v>137</v>
      </c>
      <c r="AM41" s="192" t="s">
        <v>137</v>
      </c>
      <c r="AN41" s="192" t="s">
        <v>137</v>
      </c>
      <c r="AO41" s="192" t="s">
        <v>137</v>
      </c>
      <c r="AP41" s="192" t="s">
        <v>137</v>
      </c>
      <c r="AQ41" s="192" t="s">
        <v>137</v>
      </c>
      <c r="AR41" s="192" t="s">
        <v>137</v>
      </c>
    </row>
    <row r="42" spans="1:44" x14ac:dyDescent="0.2">
      <c r="A42" s="192">
        <v>807272</v>
      </c>
      <c r="B42" s="192" t="s">
        <v>2141</v>
      </c>
      <c r="AI42" s="192" t="s">
        <v>136</v>
      </c>
      <c r="AL42" s="192" t="s">
        <v>136</v>
      </c>
      <c r="AM42" s="192" t="s">
        <v>137</v>
      </c>
      <c r="AN42" s="192" t="s">
        <v>137</v>
      </c>
      <c r="AO42" s="192" t="s">
        <v>137</v>
      </c>
      <c r="AP42" s="192" t="s">
        <v>137</v>
      </c>
      <c r="AQ42" s="192" t="s">
        <v>137</v>
      </c>
      <c r="AR42" s="192" t="s">
        <v>137</v>
      </c>
    </row>
    <row r="43" spans="1:44" x14ac:dyDescent="0.2">
      <c r="A43" s="192">
        <v>807403</v>
      </c>
      <c r="B43" s="192" t="s">
        <v>2141</v>
      </c>
      <c r="O43" s="192" t="s">
        <v>136</v>
      </c>
      <c r="AJ43" s="192" t="s">
        <v>136</v>
      </c>
      <c r="AK43" s="192" t="s">
        <v>136</v>
      </c>
      <c r="AL43" s="192" t="s">
        <v>136</v>
      </c>
      <c r="AM43" s="192" t="s">
        <v>137</v>
      </c>
      <c r="AN43" s="192" t="s">
        <v>137</v>
      </c>
      <c r="AO43" s="192" t="s">
        <v>137</v>
      </c>
      <c r="AP43" s="192" t="s">
        <v>137</v>
      </c>
      <c r="AQ43" s="192" t="s">
        <v>137</v>
      </c>
      <c r="AR43" s="192" t="s">
        <v>137</v>
      </c>
    </row>
    <row r="44" spans="1:44" x14ac:dyDescent="0.2">
      <c r="A44" s="192">
        <v>807433</v>
      </c>
      <c r="B44" s="192" t="s">
        <v>2141</v>
      </c>
      <c r="N44" s="192" t="s">
        <v>136</v>
      </c>
      <c r="O44" s="192" t="s">
        <v>136</v>
      </c>
      <c r="AK44" s="192" t="s">
        <v>137</v>
      </c>
      <c r="AM44" s="192" t="s">
        <v>137</v>
      </c>
      <c r="AN44" s="192" t="s">
        <v>137</v>
      </c>
      <c r="AO44" s="192" t="s">
        <v>137</v>
      </c>
      <c r="AP44" s="192" t="s">
        <v>137</v>
      </c>
      <c r="AQ44" s="192" t="s">
        <v>137</v>
      </c>
      <c r="AR44" s="192" t="s">
        <v>137</v>
      </c>
    </row>
    <row r="45" spans="1:44" x14ac:dyDescent="0.2">
      <c r="A45" s="192">
        <v>807504</v>
      </c>
      <c r="B45" s="192" t="s">
        <v>2141</v>
      </c>
      <c r="O45" s="192" t="s">
        <v>138</v>
      </c>
      <c r="AK45" s="192" t="s">
        <v>138</v>
      </c>
      <c r="AM45" s="192" t="s">
        <v>137</v>
      </c>
      <c r="AN45" s="192" t="s">
        <v>137</v>
      </c>
      <c r="AO45" s="192" t="s">
        <v>137</v>
      </c>
      <c r="AP45" s="192" t="s">
        <v>137</v>
      </c>
      <c r="AQ45" s="192" t="s">
        <v>137</v>
      </c>
      <c r="AR45" s="192" t="s">
        <v>137</v>
      </c>
    </row>
    <row r="46" spans="1:44" x14ac:dyDescent="0.2">
      <c r="A46" s="192">
        <v>807510</v>
      </c>
      <c r="B46" s="192" t="s">
        <v>2141</v>
      </c>
      <c r="O46" s="192" t="s">
        <v>138</v>
      </c>
      <c r="R46" s="192" t="s">
        <v>136</v>
      </c>
      <c r="AD46" s="192" t="s">
        <v>136</v>
      </c>
      <c r="AK46" s="192" t="s">
        <v>137</v>
      </c>
      <c r="AM46" s="192" t="s">
        <v>137</v>
      </c>
      <c r="AN46" s="192" t="s">
        <v>137</v>
      </c>
      <c r="AO46" s="192" t="s">
        <v>137</v>
      </c>
      <c r="AP46" s="192" t="s">
        <v>137</v>
      </c>
      <c r="AQ46" s="192" t="s">
        <v>137</v>
      </c>
      <c r="AR46" s="192" t="s">
        <v>137</v>
      </c>
    </row>
    <row r="47" spans="1:44" x14ac:dyDescent="0.2">
      <c r="A47" s="192">
        <v>807538</v>
      </c>
      <c r="B47" s="192" t="s">
        <v>2141</v>
      </c>
      <c r="K47" s="192" t="s">
        <v>136</v>
      </c>
      <c r="O47" s="192" t="s">
        <v>136</v>
      </c>
      <c r="AG47" s="192" t="s">
        <v>136</v>
      </c>
      <c r="AK47" s="192" t="s">
        <v>137</v>
      </c>
      <c r="AM47" s="192" t="s">
        <v>137</v>
      </c>
      <c r="AN47" s="192" t="s">
        <v>137</v>
      </c>
      <c r="AO47" s="192" t="s">
        <v>137</v>
      </c>
      <c r="AP47" s="192" t="s">
        <v>137</v>
      </c>
      <c r="AQ47" s="192" t="s">
        <v>137</v>
      </c>
      <c r="AR47" s="192" t="s">
        <v>137</v>
      </c>
    </row>
    <row r="48" spans="1:44" x14ac:dyDescent="0.2">
      <c r="A48" s="192">
        <v>807606</v>
      </c>
      <c r="B48" s="192" t="s">
        <v>2141</v>
      </c>
      <c r="O48" s="192" t="s">
        <v>138</v>
      </c>
      <c r="AG48" s="192" t="s">
        <v>136</v>
      </c>
      <c r="AK48" s="192" t="s">
        <v>138</v>
      </c>
      <c r="AM48" s="192" t="s">
        <v>137</v>
      </c>
      <c r="AN48" s="192" t="s">
        <v>137</v>
      </c>
      <c r="AO48" s="192" t="s">
        <v>137</v>
      </c>
      <c r="AP48" s="192" t="s">
        <v>137</v>
      </c>
      <c r="AQ48" s="192" t="s">
        <v>137</v>
      </c>
      <c r="AR48" s="192" t="s">
        <v>137</v>
      </c>
    </row>
    <row r="49" spans="1:44" x14ac:dyDescent="0.2">
      <c r="A49" s="192">
        <v>807646</v>
      </c>
      <c r="B49" s="192" t="s">
        <v>2141</v>
      </c>
      <c r="O49" s="192" t="s">
        <v>138</v>
      </c>
      <c r="AG49" s="192" t="s">
        <v>136</v>
      </c>
      <c r="AJ49" s="192" t="s">
        <v>137</v>
      </c>
      <c r="AK49" s="192" t="s">
        <v>137</v>
      </c>
      <c r="AM49" s="192" t="s">
        <v>137</v>
      </c>
      <c r="AN49" s="192" t="s">
        <v>137</v>
      </c>
      <c r="AO49" s="192" t="s">
        <v>137</v>
      </c>
      <c r="AP49" s="192" t="s">
        <v>137</v>
      </c>
      <c r="AQ49" s="192" t="s">
        <v>137</v>
      </c>
      <c r="AR49" s="192" t="s">
        <v>137</v>
      </c>
    </row>
    <row r="50" spans="1:44" x14ac:dyDescent="0.2">
      <c r="A50" s="192">
        <v>807782</v>
      </c>
      <c r="B50" s="192" t="s">
        <v>2141</v>
      </c>
      <c r="O50" s="192" t="s">
        <v>136</v>
      </c>
      <c r="V50" s="192" t="s">
        <v>136</v>
      </c>
      <c r="AG50" s="192" t="s">
        <v>136</v>
      </c>
      <c r="AM50" s="192" t="s">
        <v>137</v>
      </c>
      <c r="AN50" s="192" t="s">
        <v>137</v>
      </c>
      <c r="AO50" s="192" t="s">
        <v>137</v>
      </c>
      <c r="AP50" s="192" t="s">
        <v>137</v>
      </c>
      <c r="AQ50" s="192" t="s">
        <v>137</v>
      </c>
      <c r="AR50" s="192" t="s">
        <v>137</v>
      </c>
    </row>
    <row r="51" spans="1:44" x14ac:dyDescent="0.2">
      <c r="A51" s="192">
        <v>808005</v>
      </c>
      <c r="B51" s="192" t="s">
        <v>2141</v>
      </c>
      <c r="O51" s="192" t="s">
        <v>136</v>
      </c>
      <c r="AJ51" s="192" t="s">
        <v>136</v>
      </c>
      <c r="AK51" s="192" t="s">
        <v>138</v>
      </c>
      <c r="AM51" s="192" t="s">
        <v>137</v>
      </c>
      <c r="AN51" s="192" t="s">
        <v>137</v>
      </c>
      <c r="AO51" s="192" t="s">
        <v>137</v>
      </c>
      <c r="AP51" s="192" t="s">
        <v>137</v>
      </c>
      <c r="AQ51" s="192" t="s">
        <v>137</v>
      </c>
      <c r="AR51" s="192" t="s">
        <v>137</v>
      </c>
    </row>
    <row r="52" spans="1:44" x14ac:dyDescent="0.2">
      <c r="A52" s="192">
        <v>808268</v>
      </c>
      <c r="B52" s="192" t="s">
        <v>2141</v>
      </c>
      <c r="Y52" s="192" t="s">
        <v>137</v>
      </c>
      <c r="AG52" s="192" t="s">
        <v>138</v>
      </c>
      <c r="AM52" s="192" t="s">
        <v>137</v>
      </c>
      <c r="AN52" s="192" t="s">
        <v>137</v>
      </c>
      <c r="AO52" s="192" t="s">
        <v>137</v>
      </c>
      <c r="AP52" s="192" t="s">
        <v>137</v>
      </c>
      <c r="AQ52" s="192" t="s">
        <v>137</v>
      </c>
      <c r="AR52" s="192" t="s">
        <v>137</v>
      </c>
    </row>
    <row r="53" spans="1:44" x14ac:dyDescent="0.2">
      <c r="A53" s="192">
        <v>808365</v>
      </c>
      <c r="B53" s="192" t="s">
        <v>2141</v>
      </c>
      <c r="D53" s="192" t="s">
        <v>136</v>
      </c>
      <c r="AL53" s="192" t="s">
        <v>136</v>
      </c>
      <c r="AM53" s="192" t="s">
        <v>137</v>
      </c>
      <c r="AN53" s="192" t="s">
        <v>137</v>
      </c>
      <c r="AO53" s="192" t="s">
        <v>137</v>
      </c>
      <c r="AP53" s="192" t="s">
        <v>137</v>
      </c>
      <c r="AQ53" s="192" t="s">
        <v>137</v>
      </c>
      <c r="AR53" s="192" t="s">
        <v>137</v>
      </c>
    </row>
    <row r="54" spans="1:44" x14ac:dyDescent="0.2">
      <c r="A54" s="192">
        <v>808436</v>
      </c>
      <c r="B54" s="192" t="s">
        <v>2141</v>
      </c>
      <c r="AC54" s="192" t="s">
        <v>136</v>
      </c>
      <c r="AG54" s="192" t="s">
        <v>136</v>
      </c>
      <c r="AM54" s="192" t="s">
        <v>137</v>
      </c>
      <c r="AN54" s="192" t="s">
        <v>137</v>
      </c>
      <c r="AO54" s="192" t="s">
        <v>137</v>
      </c>
      <c r="AP54" s="192" t="s">
        <v>137</v>
      </c>
      <c r="AQ54" s="192" t="s">
        <v>137</v>
      </c>
      <c r="AR54" s="192" t="s">
        <v>137</v>
      </c>
    </row>
    <row r="55" spans="1:44" x14ac:dyDescent="0.2">
      <c r="A55" s="192">
        <v>808448</v>
      </c>
      <c r="B55" s="192" t="s">
        <v>2141</v>
      </c>
      <c r="AK55" s="192" t="s">
        <v>138</v>
      </c>
      <c r="AM55" s="192" t="s">
        <v>137</v>
      </c>
      <c r="AN55" s="192" t="s">
        <v>137</v>
      </c>
      <c r="AO55" s="192" t="s">
        <v>137</v>
      </c>
      <c r="AP55" s="192" t="s">
        <v>137</v>
      </c>
      <c r="AQ55" s="192" t="s">
        <v>137</v>
      </c>
      <c r="AR55" s="192" t="s">
        <v>137</v>
      </c>
    </row>
    <row r="56" spans="1:44" x14ac:dyDescent="0.2">
      <c r="A56" s="192">
        <v>808476</v>
      </c>
      <c r="B56" s="192" t="s">
        <v>2141</v>
      </c>
      <c r="O56" s="192" t="s">
        <v>136</v>
      </c>
      <c r="P56" s="192" t="s">
        <v>136</v>
      </c>
      <c r="X56" s="192" t="s">
        <v>136</v>
      </c>
      <c r="AK56" s="192" t="s">
        <v>138</v>
      </c>
      <c r="AM56" s="192" t="s">
        <v>137</v>
      </c>
      <c r="AN56" s="192" t="s">
        <v>137</v>
      </c>
      <c r="AO56" s="192" t="s">
        <v>137</v>
      </c>
      <c r="AP56" s="192" t="s">
        <v>137</v>
      </c>
      <c r="AQ56" s="192" t="s">
        <v>137</v>
      </c>
      <c r="AR56" s="192" t="s">
        <v>137</v>
      </c>
    </row>
    <row r="57" spans="1:44" x14ac:dyDescent="0.2">
      <c r="A57" s="192">
        <v>808589</v>
      </c>
      <c r="B57" s="192" t="s">
        <v>2141</v>
      </c>
      <c r="D57" s="192" t="s">
        <v>137</v>
      </c>
      <c r="AG57" s="192" t="s">
        <v>136</v>
      </c>
      <c r="AK57" s="192" t="s">
        <v>138</v>
      </c>
      <c r="AM57" s="192" t="s">
        <v>137</v>
      </c>
      <c r="AN57" s="192" t="s">
        <v>137</v>
      </c>
      <c r="AO57" s="192" t="s">
        <v>137</v>
      </c>
      <c r="AP57" s="192" t="s">
        <v>137</v>
      </c>
      <c r="AQ57" s="192" t="s">
        <v>137</v>
      </c>
      <c r="AR57" s="192" t="s">
        <v>137</v>
      </c>
    </row>
    <row r="58" spans="1:44" x14ac:dyDescent="0.2">
      <c r="A58" s="192">
        <v>808610</v>
      </c>
      <c r="B58" s="192" t="s">
        <v>2141</v>
      </c>
      <c r="AH58" s="192" t="s">
        <v>138</v>
      </c>
      <c r="AI58" s="192" t="s">
        <v>136</v>
      </c>
      <c r="AM58" s="192" t="s">
        <v>137</v>
      </c>
      <c r="AN58" s="192" t="s">
        <v>137</v>
      </c>
      <c r="AO58" s="192" t="s">
        <v>137</v>
      </c>
      <c r="AP58" s="192" t="s">
        <v>137</v>
      </c>
      <c r="AQ58" s="192" t="s">
        <v>137</v>
      </c>
      <c r="AR58" s="192" t="s">
        <v>137</v>
      </c>
    </row>
    <row r="59" spans="1:44" x14ac:dyDescent="0.2">
      <c r="A59" s="192">
        <v>808617</v>
      </c>
      <c r="B59" s="192" t="s">
        <v>2141</v>
      </c>
      <c r="O59" s="192" t="s">
        <v>137</v>
      </c>
      <c r="AH59" s="192" t="s">
        <v>137</v>
      </c>
      <c r="AK59" s="192" t="s">
        <v>137</v>
      </c>
      <c r="AM59" s="192" t="s">
        <v>137</v>
      </c>
      <c r="AN59" s="192" t="s">
        <v>137</v>
      </c>
      <c r="AO59" s="192" t="s">
        <v>137</v>
      </c>
      <c r="AP59" s="192" t="s">
        <v>137</v>
      </c>
      <c r="AQ59" s="192" t="s">
        <v>137</v>
      </c>
      <c r="AR59" s="192" t="s">
        <v>137</v>
      </c>
    </row>
    <row r="60" spans="1:44" x14ac:dyDescent="0.2">
      <c r="A60" s="192">
        <v>808640</v>
      </c>
      <c r="B60" s="192" t="s">
        <v>2141</v>
      </c>
      <c r="AA60" s="192" t="s">
        <v>136</v>
      </c>
      <c r="AM60" s="192" t="s">
        <v>137</v>
      </c>
      <c r="AN60" s="192" t="s">
        <v>137</v>
      </c>
      <c r="AO60" s="192" t="s">
        <v>137</v>
      </c>
      <c r="AP60" s="192" t="s">
        <v>137</v>
      </c>
      <c r="AQ60" s="192" t="s">
        <v>137</v>
      </c>
      <c r="AR60" s="192" t="s">
        <v>137</v>
      </c>
    </row>
    <row r="61" spans="1:44" x14ac:dyDescent="0.2">
      <c r="A61" s="192">
        <v>808654</v>
      </c>
      <c r="B61" s="192" t="s">
        <v>2141</v>
      </c>
      <c r="AD61" s="192" t="s">
        <v>138</v>
      </c>
      <c r="AI61" s="192" t="s">
        <v>137</v>
      </c>
      <c r="AJ61" s="192" t="s">
        <v>136</v>
      </c>
      <c r="AK61" s="192" t="s">
        <v>136</v>
      </c>
      <c r="AM61" s="192" t="s">
        <v>137</v>
      </c>
      <c r="AN61" s="192" t="s">
        <v>137</v>
      </c>
      <c r="AO61" s="192" t="s">
        <v>137</v>
      </c>
      <c r="AP61" s="192" t="s">
        <v>137</v>
      </c>
      <c r="AQ61" s="192" t="s">
        <v>137</v>
      </c>
      <c r="AR61" s="192" t="s">
        <v>137</v>
      </c>
    </row>
    <row r="62" spans="1:44" x14ac:dyDescent="0.2">
      <c r="A62" s="192">
        <v>808657</v>
      </c>
      <c r="B62" s="192" t="s">
        <v>2141</v>
      </c>
      <c r="AA62" s="192" t="s">
        <v>138</v>
      </c>
      <c r="AG62" s="192" t="s">
        <v>137</v>
      </c>
      <c r="AL62" s="192" t="s">
        <v>138</v>
      </c>
      <c r="AM62" s="192" t="s">
        <v>137</v>
      </c>
      <c r="AN62" s="192" t="s">
        <v>137</v>
      </c>
      <c r="AO62" s="192" t="s">
        <v>137</v>
      </c>
      <c r="AP62" s="192" t="s">
        <v>137</v>
      </c>
      <c r="AQ62" s="192" t="s">
        <v>137</v>
      </c>
      <c r="AR62" s="192" t="s">
        <v>137</v>
      </c>
    </row>
    <row r="63" spans="1:44" x14ac:dyDescent="0.2">
      <c r="A63" s="192">
        <v>808730</v>
      </c>
      <c r="B63" s="192" t="s">
        <v>2141</v>
      </c>
      <c r="AD63" s="192" t="s">
        <v>137</v>
      </c>
      <c r="AJ63" s="192" t="s">
        <v>136</v>
      </c>
      <c r="AK63" s="192" t="s">
        <v>137</v>
      </c>
      <c r="AL63" s="192" t="s">
        <v>138</v>
      </c>
      <c r="AM63" s="192" t="s">
        <v>137</v>
      </c>
      <c r="AN63" s="192" t="s">
        <v>137</v>
      </c>
      <c r="AO63" s="192" t="s">
        <v>137</v>
      </c>
      <c r="AP63" s="192" t="s">
        <v>137</v>
      </c>
      <c r="AQ63" s="192" t="s">
        <v>137</v>
      </c>
      <c r="AR63" s="192" t="s">
        <v>137</v>
      </c>
    </row>
    <row r="64" spans="1:44" x14ac:dyDescent="0.2">
      <c r="A64" s="192">
        <v>808752</v>
      </c>
      <c r="B64" s="192" t="s">
        <v>2141</v>
      </c>
      <c r="T64" s="192" t="s">
        <v>136</v>
      </c>
      <c r="V64" s="192" t="s">
        <v>137</v>
      </c>
      <c r="AM64" s="192" t="s">
        <v>137</v>
      </c>
      <c r="AN64" s="192" t="s">
        <v>137</v>
      </c>
      <c r="AO64" s="192" t="s">
        <v>137</v>
      </c>
      <c r="AP64" s="192" t="s">
        <v>137</v>
      </c>
      <c r="AQ64" s="192" t="s">
        <v>137</v>
      </c>
      <c r="AR64" s="192" t="s">
        <v>137</v>
      </c>
    </row>
    <row r="65" spans="1:44" x14ac:dyDescent="0.2">
      <c r="A65" s="192">
        <v>808986</v>
      </c>
      <c r="B65" s="192" t="s">
        <v>2141</v>
      </c>
      <c r="V65" s="192" t="s">
        <v>136</v>
      </c>
      <c r="AI65" s="192" t="s">
        <v>136</v>
      </c>
      <c r="AK65" s="192" t="s">
        <v>138</v>
      </c>
      <c r="AL65" s="192" t="s">
        <v>136</v>
      </c>
      <c r="AM65" s="192" t="s">
        <v>137</v>
      </c>
      <c r="AN65" s="192" t="s">
        <v>137</v>
      </c>
      <c r="AO65" s="192" t="s">
        <v>137</v>
      </c>
      <c r="AP65" s="192" t="s">
        <v>137</v>
      </c>
      <c r="AQ65" s="192" t="s">
        <v>137</v>
      </c>
      <c r="AR65" s="192" t="s">
        <v>137</v>
      </c>
    </row>
    <row r="66" spans="1:44" x14ac:dyDescent="0.2">
      <c r="A66" s="192">
        <v>808995</v>
      </c>
      <c r="B66" s="192" t="s">
        <v>2141</v>
      </c>
      <c r="O66" s="192" t="s">
        <v>136</v>
      </c>
      <c r="AJ66" s="192" t="s">
        <v>138</v>
      </c>
      <c r="AK66" s="192" t="s">
        <v>137</v>
      </c>
      <c r="AM66" s="192" t="s">
        <v>137</v>
      </c>
      <c r="AN66" s="192" t="s">
        <v>137</v>
      </c>
      <c r="AO66" s="192" t="s">
        <v>137</v>
      </c>
      <c r="AP66" s="192" t="s">
        <v>137</v>
      </c>
      <c r="AQ66" s="192" t="s">
        <v>137</v>
      </c>
      <c r="AR66" s="192" t="s">
        <v>137</v>
      </c>
    </row>
    <row r="67" spans="1:44" x14ac:dyDescent="0.2">
      <c r="A67" s="192">
        <v>808996</v>
      </c>
      <c r="B67" s="192" t="s">
        <v>2141</v>
      </c>
      <c r="AA67" s="192" t="s">
        <v>138</v>
      </c>
      <c r="AD67" s="192" t="s">
        <v>138</v>
      </c>
      <c r="AJ67" s="192" t="s">
        <v>138</v>
      </c>
      <c r="AM67" s="192" t="s">
        <v>137</v>
      </c>
      <c r="AN67" s="192" t="s">
        <v>137</v>
      </c>
      <c r="AO67" s="192" t="s">
        <v>137</v>
      </c>
      <c r="AP67" s="192" t="s">
        <v>137</v>
      </c>
      <c r="AQ67" s="192" t="s">
        <v>137</v>
      </c>
      <c r="AR67" s="192" t="s">
        <v>137</v>
      </c>
    </row>
    <row r="68" spans="1:44" x14ac:dyDescent="0.2">
      <c r="A68" s="192">
        <v>809072</v>
      </c>
      <c r="B68" s="192" t="s">
        <v>2141</v>
      </c>
      <c r="AK68" s="192" t="s">
        <v>136</v>
      </c>
      <c r="AM68" s="192" t="s">
        <v>137</v>
      </c>
      <c r="AN68" s="192" t="s">
        <v>137</v>
      </c>
      <c r="AO68" s="192" t="s">
        <v>137</v>
      </c>
      <c r="AP68" s="192" t="s">
        <v>137</v>
      </c>
      <c r="AQ68" s="192" t="s">
        <v>137</v>
      </c>
      <c r="AR68" s="192" t="s">
        <v>137</v>
      </c>
    </row>
    <row r="69" spans="1:44" x14ac:dyDescent="0.2">
      <c r="A69" s="192">
        <v>809135</v>
      </c>
      <c r="B69" s="192" t="s">
        <v>2141</v>
      </c>
      <c r="O69" s="192" t="s">
        <v>137</v>
      </c>
      <c r="Z69" s="192" t="s">
        <v>138</v>
      </c>
      <c r="AM69" s="192" t="s">
        <v>137</v>
      </c>
      <c r="AN69" s="192" t="s">
        <v>137</v>
      </c>
      <c r="AO69" s="192" t="s">
        <v>137</v>
      </c>
      <c r="AP69" s="192" t="s">
        <v>137</v>
      </c>
      <c r="AQ69" s="192" t="s">
        <v>137</v>
      </c>
      <c r="AR69" s="192" t="s">
        <v>137</v>
      </c>
    </row>
    <row r="70" spans="1:44" x14ac:dyDescent="0.2">
      <c r="A70" s="192">
        <v>809148</v>
      </c>
      <c r="B70" s="192" t="s">
        <v>2141</v>
      </c>
      <c r="O70" s="192" t="s">
        <v>136</v>
      </c>
      <c r="AH70" s="192" t="s">
        <v>136</v>
      </c>
      <c r="AM70" s="192" t="s">
        <v>137</v>
      </c>
      <c r="AN70" s="192" t="s">
        <v>137</v>
      </c>
      <c r="AO70" s="192" t="s">
        <v>137</v>
      </c>
      <c r="AP70" s="192" t="s">
        <v>137</v>
      </c>
      <c r="AQ70" s="192" t="s">
        <v>137</v>
      </c>
      <c r="AR70" s="192" t="s">
        <v>137</v>
      </c>
    </row>
    <row r="71" spans="1:44" x14ac:dyDescent="0.2">
      <c r="A71" s="192">
        <v>809189</v>
      </c>
      <c r="B71" s="192" t="s">
        <v>2141</v>
      </c>
      <c r="AD71" s="192" t="s">
        <v>138</v>
      </c>
      <c r="AM71" s="192" t="s">
        <v>137</v>
      </c>
      <c r="AN71" s="192" t="s">
        <v>137</v>
      </c>
      <c r="AO71" s="192" t="s">
        <v>137</v>
      </c>
      <c r="AP71" s="192" t="s">
        <v>137</v>
      </c>
      <c r="AQ71" s="192" t="s">
        <v>137</v>
      </c>
      <c r="AR71" s="192" t="s">
        <v>137</v>
      </c>
    </row>
    <row r="72" spans="1:44" x14ac:dyDescent="0.2">
      <c r="A72" s="192">
        <v>809405</v>
      </c>
      <c r="B72" s="192" t="s">
        <v>2141</v>
      </c>
      <c r="AH72" s="192" t="s">
        <v>136</v>
      </c>
      <c r="AJ72" s="192" t="s">
        <v>138</v>
      </c>
      <c r="AK72" s="192" t="s">
        <v>138</v>
      </c>
      <c r="AL72" s="192" t="s">
        <v>137</v>
      </c>
      <c r="AM72" s="192" t="s">
        <v>137</v>
      </c>
      <c r="AN72" s="192" t="s">
        <v>137</v>
      </c>
      <c r="AO72" s="192" t="s">
        <v>137</v>
      </c>
      <c r="AP72" s="192" t="s">
        <v>137</v>
      </c>
      <c r="AQ72" s="192" t="s">
        <v>137</v>
      </c>
      <c r="AR72" s="192" t="s">
        <v>137</v>
      </c>
    </row>
    <row r="73" spans="1:44" x14ac:dyDescent="0.2">
      <c r="A73" s="192">
        <v>809503</v>
      </c>
      <c r="B73" s="192" t="s">
        <v>2141</v>
      </c>
      <c r="V73" s="192" t="s">
        <v>136</v>
      </c>
      <c r="AJ73" s="192" t="s">
        <v>138</v>
      </c>
      <c r="AL73" s="192" t="s">
        <v>138</v>
      </c>
      <c r="AM73" s="192" t="s">
        <v>137</v>
      </c>
      <c r="AN73" s="192" t="s">
        <v>137</v>
      </c>
      <c r="AO73" s="192" t="s">
        <v>137</v>
      </c>
      <c r="AP73" s="192" t="s">
        <v>137</v>
      </c>
      <c r="AQ73" s="192" t="s">
        <v>137</v>
      </c>
      <c r="AR73" s="192" t="s">
        <v>137</v>
      </c>
    </row>
    <row r="74" spans="1:44" x14ac:dyDescent="0.2">
      <c r="A74" s="192">
        <v>809562</v>
      </c>
      <c r="B74" s="192" t="s">
        <v>2141</v>
      </c>
      <c r="AG74" s="192" t="s">
        <v>137</v>
      </c>
      <c r="AH74" s="192" t="s">
        <v>137</v>
      </c>
      <c r="AK74" s="192" t="s">
        <v>137</v>
      </c>
      <c r="AL74" s="192" t="s">
        <v>137</v>
      </c>
      <c r="AM74" s="192" t="s">
        <v>137</v>
      </c>
      <c r="AN74" s="192" t="s">
        <v>137</v>
      </c>
      <c r="AO74" s="192" t="s">
        <v>137</v>
      </c>
      <c r="AP74" s="192" t="s">
        <v>137</v>
      </c>
      <c r="AQ74" s="192" t="s">
        <v>137</v>
      </c>
      <c r="AR74" s="192" t="s">
        <v>137</v>
      </c>
    </row>
    <row r="75" spans="1:44" x14ac:dyDescent="0.2">
      <c r="A75" s="192">
        <v>809704</v>
      </c>
      <c r="B75" s="192" t="s">
        <v>2141</v>
      </c>
      <c r="N75" s="192" t="s">
        <v>136</v>
      </c>
      <c r="AA75" s="192" t="s">
        <v>136</v>
      </c>
      <c r="AK75" s="192" t="s">
        <v>137</v>
      </c>
      <c r="AM75" s="192" t="s">
        <v>137</v>
      </c>
      <c r="AN75" s="192" t="s">
        <v>137</v>
      </c>
      <c r="AO75" s="192" t="s">
        <v>137</v>
      </c>
      <c r="AP75" s="192" t="s">
        <v>137</v>
      </c>
      <c r="AQ75" s="192" t="s">
        <v>137</v>
      </c>
      <c r="AR75" s="192" t="s">
        <v>137</v>
      </c>
    </row>
    <row r="76" spans="1:44" x14ac:dyDescent="0.2">
      <c r="A76" s="192">
        <v>809721</v>
      </c>
      <c r="B76" s="192" t="s">
        <v>2141</v>
      </c>
      <c r="R76" s="192" t="s">
        <v>136</v>
      </c>
      <c r="AC76" s="192" t="s">
        <v>136</v>
      </c>
      <c r="AH76" s="192" t="s">
        <v>136</v>
      </c>
      <c r="AM76" s="192" t="s">
        <v>137</v>
      </c>
      <c r="AN76" s="192" t="s">
        <v>137</v>
      </c>
      <c r="AO76" s="192" t="s">
        <v>137</v>
      </c>
      <c r="AP76" s="192" t="s">
        <v>137</v>
      </c>
      <c r="AQ76" s="192" t="s">
        <v>137</v>
      </c>
      <c r="AR76" s="192" t="s">
        <v>137</v>
      </c>
    </row>
    <row r="77" spans="1:44" x14ac:dyDescent="0.2">
      <c r="A77" s="192">
        <v>809829</v>
      </c>
      <c r="B77" s="192" t="s">
        <v>2141</v>
      </c>
      <c r="AJ77" s="192" t="s">
        <v>136</v>
      </c>
      <c r="AL77" s="192" t="s">
        <v>136</v>
      </c>
      <c r="AM77" s="192" t="s">
        <v>137</v>
      </c>
      <c r="AN77" s="192" t="s">
        <v>137</v>
      </c>
      <c r="AO77" s="192" t="s">
        <v>137</v>
      </c>
      <c r="AP77" s="192" t="s">
        <v>137</v>
      </c>
      <c r="AQ77" s="192" t="s">
        <v>137</v>
      </c>
      <c r="AR77" s="192" t="s">
        <v>137</v>
      </c>
    </row>
    <row r="78" spans="1:44" x14ac:dyDescent="0.2">
      <c r="A78" s="192">
        <v>809999</v>
      </c>
      <c r="B78" s="192" t="s">
        <v>2141</v>
      </c>
      <c r="H78" s="192" t="s">
        <v>136</v>
      </c>
      <c r="O78" s="192" t="s">
        <v>137</v>
      </c>
      <c r="AK78" s="192" t="s">
        <v>137</v>
      </c>
      <c r="AL78" s="192" t="s">
        <v>138</v>
      </c>
      <c r="AM78" s="192" t="s">
        <v>137</v>
      </c>
      <c r="AN78" s="192" t="s">
        <v>137</v>
      </c>
      <c r="AO78" s="192" t="s">
        <v>137</v>
      </c>
      <c r="AP78" s="192" t="s">
        <v>137</v>
      </c>
      <c r="AQ78" s="192" t="s">
        <v>137</v>
      </c>
      <c r="AR78" s="192" t="s">
        <v>137</v>
      </c>
    </row>
    <row r="79" spans="1:44" x14ac:dyDescent="0.2">
      <c r="A79" s="192">
        <v>810033</v>
      </c>
      <c r="B79" s="192" t="s">
        <v>2141</v>
      </c>
      <c r="O79" s="192" t="s">
        <v>136</v>
      </c>
      <c r="AG79" s="192" t="s">
        <v>136</v>
      </c>
      <c r="AI79" s="192" t="s">
        <v>138</v>
      </c>
      <c r="AM79" s="192" t="s">
        <v>137</v>
      </c>
      <c r="AN79" s="192" t="s">
        <v>137</v>
      </c>
      <c r="AO79" s="192" t="s">
        <v>137</v>
      </c>
      <c r="AP79" s="192" t="s">
        <v>137</v>
      </c>
      <c r="AQ79" s="192" t="s">
        <v>137</v>
      </c>
      <c r="AR79" s="192" t="s">
        <v>137</v>
      </c>
    </row>
    <row r="80" spans="1:44" x14ac:dyDescent="0.2">
      <c r="A80" s="192">
        <v>810106</v>
      </c>
      <c r="B80" s="192" t="s">
        <v>2141</v>
      </c>
      <c r="O80" s="192" t="s">
        <v>136</v>
      </c>
      <c r="AK80" s="192" t="s">
        <v>136</v>
      </c>
      <c r="AL80" s="192" t="s">
        <v>136</v>
      </c>
      <c r="AM80" s="192" t="s">
        <v>137</v>
      </c>
      <c r="AN80" s="192" t="s">
        <v>137</v>
      </c>
      <c r="AO80" s="192" t="s">
        <v>137</v>
      </c>
      <c r="AP80" s="192" t="s">
        <v>137</v>
      </c>
      <c r="AQ80" s="192" t="s">
        <v>137</v>
      </c>
      <c r="AR80" s="192" t="s">
        <v>137</v>
      </c>
    </row>
    <row r="81" spans="1:44" x14ac:dyDescent="0.2">
      <c r="A81" s="192">
        <v>810269</v>
      </c>
      <c r="B81" s="192" t="s">
        <v>2141</v>
      </c>
      <c r="AH81" s="192" t="s">
        <v>136</v>
      </c>
      <c r="AM81" s="192" t="s">
        <v>137</v>
      </c>
      <c r="AN81" s="192" t="s">
        <v>137</v>
      </c>
      <c r="AO81" s="192" t="s">
        <v>137</v>
      </c>
      <c r="AP81" s="192" t="s">
        <v>137</v>
      </c>
      <c r="AQ81" s="192" t="s">
        <v>137</v>
      </c>
      <c r="AR81" s="192" t="s">
        <v>137</v>
      </c>
    </row>
    <row r="82" spans="1:44" x14ac:dyDescent="0.2">
      <c r="A82" s="192">
        <v>810449</v>
      </c>
      <c r="B82" s="192" t="s">
        <v>2141</v>
      </c>
      <c r="AJ82" s="192" t="s">
        <v>138</v>
      </c>
      <c r="AK82" s="192" t="s">
        <v>138</v>
      </c>
      <c r="AL82" s="192" t="s">
        <v>138</v>
      </c>
      <c r="AM82" s="192" t="s">
        <v>137</v>
      </c>
      <c r="AN82" s="192" t="s">
        <v>137</v>
      </c>
      <c r="AO82" s="192" t="s">
        <v>137</v>
      </c>
      <c r="AP82" s="192" t="s">
        <v>137</v>
      </c>
      <c r="AQ82" s="192" t="s">
        <v>137</v>
      </c>
      <c r="AR82" s="192" t="s">
        <v>137</v>
      </c>
    </row>
    <row r="83" spans="1:44" x14ac:dyDescent="0.2">
      <c r="A83" s="192">
        <v>810487</v>
      </c>
      <c r="B83" s="192" t="s">
        <v>2141</v>
      </c>
      <c r="N83" s="192" t="s">
        <v>136</v>
      </c>
      <c r="O83" s="192" t="s">
        <v>138</v>
      </c>
      <c r="AK83" s="192" t="s">
        <v>137</v>
      </c>
      <c r="AM83" s="192" t="s">
        <v>137</v>
      </c>
      <c r="AN83" s="192" t="s">
        <v>137</v>
      </c>
      <c r="AO83" s="192" t="s">
        <v>137</v>
      </c>
      <c r="AP83" s="192" t="s">
        <v>137</v>
      </c>
      <c r="AQ83" s="192" t="s">
        <v>137</v>
      </c>
      <c r="AR83" s="192" t="s">
        <v>137</v>
      </c>
    </row>
    <row r="84" spans="1:44" x14ac:dyDescent="0.2">
      <c r="A84" s="192">
        <v>810500</v>
      </c>
      <c r="B84" s="192" t="s">
        <v>2141</v>
      </c>
      <c r="O84" s="192" t="s">
        <v>138</v>
      </c>
      <c r="AK84" s="192" t="s">
        <v>136</v>
      </c>
      <c r="AL84" s="192" t="s">
        <v>138</v>
      </c>
      <c r="AM84" s="192" t="s">
        <v>137</v>
      </c>
      <c r="AN84" s="192" t="s">
        <v>137</v>
      </c>
      <c r="AO84" s="192" t="s">
        <v>137</v>
      </c>
      <c r="AP84" s="192" t="s">
        <v>137</v>
      </c>
      <c r="AQ84" s="192" t="s">
        <v>137</v>
      </c>
      <c r="AR84" s="192" t="s">
        <v>137</v>
      </c>
    </row>
    <row r="85" spans="1:44" x14ac:dyDescent="0.2">
      <c r="A85" s="192">
        <v>810503</v>
      </c>
      <c r="B85" s="192" t="s">
        <v>2141</v>
      </c>
      <c r="O85" s="192" t="s">
        <v>137</v>
      </c>
      <c r="AE85" s="192" t="s">
        <v>138</v>
      </c>
      <c r="AI85" s="192" t="s">
        <v>138</v>
      </c>
      <c r="AK85" s="192" t="s">
        <v>138</v>
      </c>
      <c r="AM85" s="192" t="s">
        <v>137</v>
      </c>
      <c r="AN85" s="192" t="s">
        <v>137</v>
      </c>
      <c r="AO85" s="192" t="s">
        <v>137</v>
      </c>
      <c r="AP85" s="192" t="s">
        <v>137</v>
      </c>
      <c r="AQ85" s="192" t="s">
        <v>137</v>
      </c>
      <c r="AR85" s="192" t="s">
        <v>137</v>
      </c>
    </row>
    <row r="86" spans="1:44" x14ac:dyDescent="0.2">
      <c r="A86" s="192">
        <v>810511</v>
      </c>
      <c r="B86" s="192" t="s">
        <v>2141</v>
      </c>
      <c r="AG86" s="192" t="s">
        <v>138</v>
      </c>
      <c r="AJ86" s="192" t="s">
        <v>138</v>
      </c>
      <c r="AK86" s="192" t="s">
        <v>138</v>
      </c>
      <c r="AM86" s="192" t="s">
        <v>137</v>
      </c>
      <c r="AN86" s="192" t="s">
        <v>137</v>
      </c>
      <c r="AO86" s="192" t="s">
        <v>137</v>
      </c>
      <c r="AP86" s="192" t="s">
        <v>137</v>
      </c>
      <c r="AQ86" s="192" t="s">
        <v>137</v>
      </c>
      <c r="AR86" s="192" t="s">
        <v>137</v>
      </c>
    </row>
    <row r="87" spans="1:44" x14ac:dyDescent="0.2">
      <c r="A87" s="192">
        <v>810554</v>
      </c>
      <c r="B87" s="192" t="s">
        <v>2141</v>
      </c>
      <c r="AH87" s="192" t="s">
        <v>136</v>
      </c>
      <c r="AK87" s="192" t="s">
        <v>136</v>
      </c>
      <c r="AM87" s="192" t="s">
        <v>137</v>
      </c>
      <c r="AN87" s="192" t="s">
        <v>137</v>
      </c>
      <c r="AO87" s="192" t="s">
        <v>137</v>
      </c>
      <c r="AP87" s="192" t="s">
        <v>137</v>
      </c>
      <c r="AQ87" s="192" t="s">
        <v>137</v>
      </c>
      <c r="AR87" s="192" t="s">
        <v>137</v>
      </c>
    </row>
    <row r="88" spans="1:44" x14ac:dyDescent="0.2">
      <c r="A88" s="192">
        <v>810562</v>
      </c>
      <c r="B88" s="192" t="s">
        <v>2141</v>
      </c>
      <c r="O88" s="192" t="s">
        <v>137</v>
      </c>
      <c r="AD88" s="192" t="s">
        <v>137</v>
      </c>
      <c r="AH88" s="192" t="s">
        <v>138</v>
      </c>
      <c r="AK88" s="192" t="s">
        <v>137</v>
      </c>
      <c r="AM88" s="192" t="s">
        <v>137</v>
      </c>
      <c r="AN88" s="192" t="s">
        <v>137</v>
      </c>
      <c r="AO88" s="192" t="s">
        <v>137</v>
      </c>
      <c r="AP88" s="192" t="s">
        <v>137</v>
      </c>
      <c r="AQ88" s="192" t="s">
        <v>137</v>
      </c>
      <c r="AR88" s="192" t="s">
        <v>137</v>
      </c>
    </row>
    <row r="89" spans="1:44" x14ac:dyDescent="0.2">
      <c r="A89" s="192">
        <v>810570</v>
      </c>
      <c r="B89" s="192" t="s">
        <v>2141</v>
      </c>
      <c r="AE89" s="192" t="s">
        <v>137</v>
      </c>
      <c r="AG89" s="192" t="s">
        <v>137</v>
      </c>
      <c r="AK89" s="192" t="s">
        <v>138</v>
      </c>
      <c r="AL89" s="192" t="s">
        <v>137</v>
      </c>
      <c r="AM89" s="192" t="s">
        <v>137</v>
      </c>
      <c r="AN89" s="192" t="s">
        <v>137</v>
      </c>
      <c r="AO89" s="192" t="s">
        <v>137</v>
      </c>
      <c r="AP89" s="192" t="s">
        <v>137</v>
      </c>
      <c r="AQ89" s="192" t="s">
        <v>137</v>
      </c>
      <c r="AR89" s="192" t="s">
        <v>137</v>
      </c>
    </row>
    <row r="90" spans="1:44" x14ac:dyDescent="0.2">
      <c r="A90" s="192">
        <v>810592</v>
      </c>
      <c r="B90" s="192" t="s">
        <v>2141</v>
      </c>
      <c r="N90" s="192" t="s">
        <v>136</v>
      </c>
      <c r="O90" s="192" t="s">
        <v>137</v>
      </c>
      <c r="AK90" s="192" t="s">
        <v>137</v>
      </c>
      <c r="AM90" s="192" t="s">
        <v>137</v>
      </c>
      <c r="AN90" s="192" t="s">
        <v>137</v>
      </c>
      <c r="AO90" s="192" t="s">
        <v>137</v>
      </c>
      <c r="AP90" s="192" t="s">
        <v>137</v>
      </c>
      <c r="AQ90" s="192" t="s">
        <v>137</v>
      </c>
      <c r="AR90" s="192" t="s">
        <v>137</v>
      </c>
    </row>
    <row r="91" spans="1:44" x14ac:dyDescent="0.2">
      <c r="A91" s="192">
        <v>810603</v>
      </c>
      <c r="B91" s="192" t="s">
        <v>2141</v>
      </c>
      <c r="O91" s="192" t="s">
        <v>136</v>
      </c>
      <c r="U91" s="192" t="s">
        <v>136</v>
      </c>
      <c r="AK91" s="192" t="s">
        <v>138</v>
      </c>
      <c r="AL91" s="192" t="s">
        <v>138</v>
      </c>
      <c r="AM91" s="192" t="s">
        <v>137</v>
      </c>
      <c r="AN91" s="192" t="s">
        <v>137</v>
      </c>
      <c r="AO91" s="192" t="s">
        <v>137</v>
      </c>
      <c r="AP91" s="192" t="s">
        <v>137</v>
      </c>
      <c r="AQ91" s="192" t="s">
        <v>137</v>
      </c>
      <c r="AR91" s="192" t="s">
        <v>137</v>
      </c>
    </row>
    <row r="92" spans="1:44" x14ac:dyDescent="0.2">
      <c r="A92" s="192">
        <v>810660</v>
      </c>
      <c r="B92" s="192" t="s">
        <v>2141</v>
      </c>
      <c r="AH92" s="192" t="s">
        <v>136</v>
      </c>
      <c r="AI92" s="192" t="s">
        <v>136</v>
      </c>
      <c r="AK92" s="192" t="s">
        <v>136</v>
      </c>
      <c r="AM92" s="192" t="s">
        <v>137</v>
      </c>
      <c r="AN92" s="192" t="s">
        <v>137</v>
      </c>
      <c r="AO92" s="192" t="s">
        <v>137</v>
      </c>
      <c r="AP92" s="192" t="s">
        <v>137</v>
      </c>
      <c r="AQ92" s="192" t="s">
        <v>137</v>
      </c>
      <c r="AR92" s="192" t="s">
        <v>137</v>
      </c>
    </row>
    <row r="93" spans="1:44" x14ac:dyDescent="0.2">
      <c r="A93" s="192">
        <v>810698</v>
      </c>
      <c r="B93" s="192" t="s">
        <v>2141</v>
      </c>
      <c r="O93" s="192" t="s">
        <v>136</v>
      </c>
      <c r="AC93" s="192" t="s">
        <v>138</v>
      </c>
      <c r="AH93" s="192" t="s">
        <v>138</v>
      </c>
      <c r="AK93" s="192" t="s">
        <v>138</v>
      </c>
      <c r="AM93" s="192" t="s">
        <v>137</v>
      </c>
      <c r="AN93" s="192" t="s">
        <v>137</v>
      </c>
      <c r="AO93" s="192" t="s">
        <v>137</v>
      </c>
      <c r="AP93" s="192" t="s">
        <v>137</v>
      </c>
      <c r="AQ93" s="192" t="s">
        <v>137</v>
      </c>
      <c r="AR93" s="192" t="s">
        <v>137</v>
      </c>
    </row>
    <row r="94" spans="1:44" x14ac:dyDescent="0.2">
      <c r="A94" s="192">
        <v>810778</v>
      </c>
      <c r="B94" s="192" t="s">
        <v>2141</v>
      </c>
      <c r="H94" s="192" t="s">
        <v>136</v>
      </c>
      <c r="O94" s="192" t="s">
        <v>136</v>
      </c>
      <c r="AJ94" s="192" t="s">
        <v>136</v>
      </c>
      <c r="AK94" s="192" t="s">
        <v>136</v>
      </c>
      <c r="AM94" s="192" t="s">
        <v>137</v>
      </c>
      <c r="AN94" s="192" t="s">
        <v>137</v>
      </c>
      <c r="AO94" s="192" t="s">
        <v>137</v>
      </c>
      <c r="AP94" s="192" t="s">
        <v>137</v>
      </c>
      <c r="AQ94" s="192" t="s">
        <v>137</v>
      </c>
      <c r="AR94" s="192" t="s">
        <v>137</v>
      </c>
    </row>
    <row r="95" spans="1:44" x14ac:dyDescent="0.2">
      <c r="A95" s="192">
        <v>810803</v>
      </c>
      <c r="B95" s="192" t="s">
        <v>2141</v>
      </c>
      <c r="O95" s="192" t="s">
        <v>138</v>
      </c>
      <c r="AH95" s="192" t="s">
        <v>136</v>
      </c>
      <c r="AJ95" s="192" t="s">
        <v>136</v>
      </c>
      <c r="AK95" s="192" t="s">
        <v>136</v>
      </c>
      <c r="AM95" s="192" t="s">
        <v>137</v>
      </c>
      <c r="AN95" s="192" t="s">
        <v>137</v>
      </c>
      <c r="AO95" s="192" t="s">
        <v>137</v>
      </c>
      <c r="AP95" s="192" t="s">
        <v>137</v>
      </c>
      <c r="AQ95" s="192" t="s">
        <v>137</v>
      </c>
      <c r="AR95" s="192" t="s">
        <v>137</v>
      </c>
    </row>
    <row r="96" spans="1:44" x14ac:dyDescent="0.2">
      <c r="A96" s="192">
        <v>810814</v>
      </c>
      <c r="B96" s="192" t="s">
        <v>2141</v>
      </c>
      <c r="N96" s="192" t="s">
        <v>137</v>
      </c>
      <c r="AK96" s="192" t="s">
        <v>137</v>
      </c>
      <c r="AL96" s="192" t="s">
        <v>138</v>
      </c>
      <c r="AM96" s="192" t="s">
        <v>137</v>
      </c>
      <c r="AN96" s="192" t="s">
        <v>137</v>
      </c>
      <c r="AO96" s="192" t="s">
        <v>137</v>
      </c>
      <c r="AP96" s="192" t="s">
        <v>137</v>
      </c>
      <c r="AQ96" s="192" t="s">
        <v>137</v>
      </c>
      <c r="AR96" s="192" t="s">
        <v>137</v>
      </c>
    </row>
    <row r="97" spans="1:44" x14ac:dyDescent="0.2">
      <c r="A97" s="192">
        <v>810826</v>
      </c>
      <c r="B97" s="192" t="s">
        <v>2141</v>
      </c>
      <c r="N97" s="192" t="s">
        <v>136</v>
      </c>
      <c r="AK97" s="192" t="s">
        <v>136</v>
      </c>
      <c r="AM97" s="192" t="s">
        <v>137</v>
      </c>
      <c r="AN97" s="192" t="s">
        <v>137</v>
      </c>
      <c r="AO97" s="192" t="s">
        <v>137</v>
      </c>
      <c r="AP97" s="192" t="s">
        <v>137</v>
      </c>
      <c r="AQ97" s="192" t="s">
        <v>137</v>
      </c>
      <c r="AR97" s="192" t="s">
        <v>137</v>
      </c>
    </row>
    <row r="98" spans="1:44" x14ac:dyDescent="0.2">
      <c r="A98" s="192">
        <v>810901</v>
      </c>
      <c r="B98" s="192" t="s">
        <v>2141</v>
      </c>
      <c r="D98" s="192" t="s">
        <v>136</v>
      </c>
      <c r="E98" s="192" t="s">
        <v>136</v>
      </c>
      <c r="R98" s="192" t="s">
        <v>136</v>
      </c>
      <c r="AG98" s="192" t="s">
        <v>138</v>
      </c>
      <c r="AM98" s="192" t="s">
        <v>137</v>
      </c>
      <c r="AN98" s="192" t="s">
        <v>137</v>
      </c>
      <c r="AO98" s="192" t="s">
        <v>137</v>
      </c>
      <c r="AP98" s="192" t="s">
        <v>137</v>
      </c>
      <c r="AQ98" s="192" t="s">
        <v>137</v>
      </c>
      <c r="AR98" s="192" t="s">
        <v>137</v>
      </c>
    </row>
    <row r="99" spans="1:44" x14ac:dyDescent="0.2">
      <c r="A99" s="192">
        <v>810929</v>
      </c>
      <c r="B99" s="192" t="s">
        <v>2141</v>
      </c>
      <c r="L99" s="192" t="s">
        <v>138</v>
      </c>
      <c r="R99" s="192" t="s">
        <v>138</v>
      </c>
      <c r="AC99" s="192" t="s">
        <v>138</v>
      </c>
      <c r="AK99" s="192" t="s">
        <v>138</v>
      </c>
      <c r="AM99" s="192" t="s">
        <v>137</v>
      </c>
      <c r="AN99" s="192" t="s">
        <v>137</v>
      </c>
      <c r="AO99" s="192" t="s">
        <v>137</v>
      </c>
      <c r="AP99" s="192" t="s">
        <v>137</v>
      </c>
      <c r="AQ99" s="192" t="s">
        <v>137</v>
      </c>
      <c r="AR99" s="192" t="s">
        <v>137</v>
      </c>
    </row>
    <row r="100" spans="1:44" x14ac:dyDescent="0.2">
      <c r="A100" s="192">
        <v>810966</v>
      </c>
      <c r="B100" s="192" t="s">
        <v>2141</v>
      </c>
      <c r="O100" s="192" t="s">
        <v>137</v>
      </c>
      <c r="Z100" s="192" t="s">
        <v>137</v>
      </c>
      <c r="AI100" s="192" t="s">
        <v>136</v>
      </c>
      <c r="AM100" s="192" t="s">
        <v>137</v>
      </c>
      <c r="AN100" s="192" t="s">
        <v>137</v>
      </c>
      <c r="AO100" s="192" t="s">
        <v>137</v>
      </c>
      <c r="AP100" s="192" t="s">
        <v>137</v>
      </c>
      <c r="AQ100" s="192" t="s">
        <v>137</v>
      </c>
      <c r="AR100" s="192" t="s">
        <v>137</v>
      </c>
    </row>
    <row r="101" spans="1:44" x14ac:dyDescent="0.2">
      <c r="A101" s="192">
        <v>811043</v>
      </c>
      <c r="B101" s="192" t="s">
        <v>2141</v>
      </c>
      <c r="AD101" s="192" t="s">
        <v>136</v>
      </c>
      <c r="AM101" s="192" t="s">
        <v>137</v>
      </c>
      <c r="AN101" s="192" t="s">
        <v>137</v>
      </c>
      <c r="AO101" s="192" t="s">
        <v>137</v>
      </c>
      <c r="AP101" s="192" t="s">
        <v>137</v>
      </c>
      <c r="AQ101" s="192" t="s">
        <v>137</v>
      </c>
      <c r="AR101" s="192" t="s">
        <v>137</v>
      </c>
    </row>
    <row r="102" spans="1:44" x14ac:dyDescent="0.2">
      <c r="A102" s="192">
        <v>811056</v>
      </c>
      <c r="B102" s="192" t="s">
        <v>2141</v>
      </c>
      <c r="AH102" s="192" t="s">
        <v>136</v>
      </c>
      <c r="AK102" s="192" t="s">
        <v>137</v>
      </c>
      <c r="AM102" s="192" t="s">
        <v>137</v>
      </c>
      <c r="AN102" s="192" t="s">
        <v>137</v>
      </c>
      <c r="AO102" s="192" t="s">
        <v>137</v>
      </c>
      <c r="AP102" s="192" t="s">
        <v>137</v>
      </c>
      <c r="AQ102" s="192" t="s">
        <v>137</v>
      </c>
      <c r="AR102" s="192" t="s">
        <v>137</v>
      </c>
    </row>
    <row r="103" spans="1:44" x14ac:dyDescent="0.2">
      <c r="A103" s="192">
        <v>811057</v>
      </c>
      <c r="B103" s="192" t="s">
        <v>2141</v>
      </c>
      <c r="O103" s="192" t="s">
        <v>137</v>
      </c>
      <c r="AG103" s="192" t="s">
        <v>137</v>
      </c>
      <c r="AK103" s="192" t="s">
        <v>137</v>
      </c>
      <c r="AM103" s="192" t="s">
        <v>137</v>
      </c>
      <c r="AN103" s="192" t="s">
        <v>137</v>
      </c>
      <c r="AO103" s="192" t="s">
        <v>137</v>
      </c>
      <c r="AP103" s="192" t="s">
        <v>137</v>
      </c>
      <c r="AQ103" s="192" t="s">
        <v>137</v>
      </c>
      <c r="AR103" s="192" t="s">
        <v>137</v>
      </c>
    </row>
    <row r="104" spans="1:44" x14ac:dyDescent="0.2">
      <c r="A104" s="192">
        <v>811060</v>
      </c>
      <c r="B104" s="192" t="s">
        <v>2141</v>
      </c>
      <c r="O104" s="192" t="s">
        <v>136</v>
      </c>
      <c r="AJ104" s="192" t="s">
        <v>137</v>
      </c>
      <c r="AM104" s="192" t="s">
        <v>137</v>
      </c>
      <c r="AN104" s="192" t="s">
        <v>137</v>
      </c>
      <c r="AO104" s="192" t="s">
        <v>137</v>
      </c>
      <c r="AP104" s="192" t="s">
        <v>137</v>
      </c>
      <c r="AQ104" s="192" t="s">
        <v>137</v>
      </c>
      <c r="AR104" s="192" t="s">
        <v>137</v>
      </c>
    </row>
    <row r="105" spans="1:44" x14ac:dyDescent="0.2">
      <c r="A105" s="192">
        <v>811179</v>
      </c>
      <c r="B105" s="192" t="s">
        <v>2141</v>
      </c>
      <c r="O105" s="192" t="s">
        <v>138</v>
      </c>
      <c r="AK105" s="192" t="s">
        <v>137</v>
      </c>
      <c r="AL105" s="192" t="s">
        <v>138</v>
      </c>
      <c r="AM105" s="192" t="s">
        <v>137</v>
      </c>
      <c r="AN105" s="192" t="s">
        <v>137</v>
      </c>
      <c r="AO105" s="192" t="s">
        <v>137</v>
      </c>
      <c r="AP105" s="192" t="s">
        <v>137</v>
      </c>
      <c r="AQ105" s="192" t="s">
        <v>137</v>
      </c>
      <c r="AR105" s="192" t="s">
        <v>137</v>
      </c>
    </row>
    <row r="106" spans="1:44" x14ac:dyDescent="0.2">
      <c r="A106" s="192">
        <v>811274</v>
      </c>
      <c r="B106" s="192" t="s">
        <v>2141</v>
      </c>
      <c r="AG106" s="192" t="s">
        <v>138</v>
      </c>
      <c r="AK106" s="192" t="s">
        <v>138</v>
      </c>
      <c r="AM106" s="192" t="s">
        <v>137</v>
      </c>
      <c r="AN106" s="192" t="s">
        <v>137</v>
      </c>
      <c r="AO106" s="192" t="s">
        <v>137</v>
      </c>
      <c r="AP106" s="192" t="s">
        <v>137</v>
      </c>
      <c r="AQ106" s="192" t="s">
        <v>137</v>
      </c>
      <c r="AR106" s="192" t="s">
        <v>137</v>
      </c>
    </row>
    <row r="107" spans="1:44" x14ac:dyDescent="0.2">
      <c r="A107" s="192">
        <v>811309</v>
      </c>
      <c r="B107" s="192" t="s">
        <v>2141</v>
      </c>
      <c r="AM107" s="192" t="s">
        <v>137</v>
      </c>
      <c r="AN107" s="192" t="s">
        <v>137</v>
      </c>
      <c r="AO107" s="192" t="s">
        <v>137</v>
      </c>
      <c r="AP107" s="192" t="s">
        <v>137</v>
      </c>
      <c r="AQ107" s="192" t="s">
        <v>137</v>
      </c>
      <c r="AR107" s="192" t="s">
        <v>137</v>
      </c>
    </row>
    <row r="108" spans="1:44" x14ac:dyDescent="0.2">
      <c r="A108" s="192">
        <v>811343</v>
      </c>
      <c r="B108" s="192" t="s">
        <v>2141</v>
      </c>
      <c r="O108" s="192" t="s">
        <v>138</v>
      </c>
      <c r="AJ108" s="192" t="s">
        <v>138</v>
      </c>
      <c r="AK108" s="192" t="s">
        <v>138</v>
      </c>
      <c r="AM108" s="192" t="s">
        <v>137</v>
      </c>
      <c r="AN108" s="192" t="s">
        <v>137</v>
      </c>
      <c r="AP108" s="192" t="s">
        <v>137</v>
      </c>
      <c r="AQ108" s="192" t="s">
        <v>137</v>
      </c>
      <c r="AR108" s="192" t="s">
        <v>137</v>
      </c>
    </row>
    <row r="109" spans="1:44" x14ac:dyDescent="0.2">
      <c r="A109" s="192">
        <v>811402</v>
      </c>
      <c r="B109" s="192" t="s">
        <v>2141</v>
      </c>
      <c r="AI109" s="192" t="s">
        <v>136</v>
      </c>
      <c r="AK109" s="192" t="s">
        <v>138</v>
      </c>
      <c r="AM109" s="192" t="s">
        <v>137</v>
      </c>
      <c r="AN109" s="192" t="s">
        <v>137</v>
      </c>
      <c r="AO109" s="192" t="s">
        <v>137</v>
      </c>
      <c r="AP109" s="192" t="s">
        <v>137</v>
      </c>
      <c r="AQ109" s="192" t="s">
        <v>137</v>
      </c>
      <c r="AR109" s="192" t="s">
        <v>137</v>
      </c>
    </row>
    <row r="110" spans="1:44" x14ac:dyDescent="0.2">
      <c r="A110" s="192">
        <v>811429</v>
      </c>
      <c r="B110" s="192" t="s">
        <v>2141</v>
      </c>
      <c r="D110" s="192" t="s">
        <v>136</v>
      </c>
      <c r="AM110" s="192" t="s">
        <v>137</v>
      </c>
      <c r="AN110" s="192" t="s">
        <v>137</v>
      </c>
      <c r="AP110" s="192" t="s">
        <v>137</v>
      </c>
      <c r="AQ110" s="192" t="s">
        <v>137</v>
      </c>
      <c r="AR110" s="192" t="s">
        <v>137</v>
      </c>
    </row>
    <row r="111" spans="1:44" x14ac:dyDescent="0.2">
      <c r="A111" s="192">
        <v>811431</v>
      </c>
      <c r="B111" s="192" t="s">
        <v>2141</v>
      </c>
      <c r="K111" s="192" t="s">
        <v>138</v>
      </c>
      <c r="O111" s="192" t="s">
        <v>138</v>
      </c>
      <c r="AK111" s="192" t="s">
        <v>137</v>
      </c>
      <c r="AM111" s="192" t="s">
        <v>137</v>
      </c>
      <c r="AN111" s="192" t="s">
        <v>137</v>
      </c>
      <c r="AO111" s="192" t="s">
        <v>137</v>
      </c>
      <c r="AP111" s="192" t="s">
        <v>137</v>
      </c>
      <c r="AQ111" s="192" t="s">
        <v>137</v>
      </c>
      <c r="AR111" s="192" t="s">
        <v>137</v>
      </c>
    </row>
    <row r="112" spans="1:44" x14ac:dyDescent="0.2">
      <c r="A112" s="192">
        <v>811602</v>
      </c>
      <c r="B112" s="192" t="s">
        <v>2141</v>
      </c>
      <c r="O112" s="192" t="s">
        <v>138</v>
      </c>
      <c r="AH112" s="192" t="s">
        <v>136</v>
      </c>
      <c r="AK112" s="192" t="s">
        <v>136</v>
      </c>
      <c r="AM112" s="192" t="s">
        <v>137</v>
      </c>
      <c r="AN112" s="192" t="s">
        <v>137</v>
      </c>
      <c r="AP112" s="192" t="s">
        <v>137</v>
      </c>
      <c r="AQ112" s="192" t="s">
        <v>137</v>
      </c>
      <c r="AR112" s="192" t="s">
        <v>137</v>
      </c>
    </row>
    <row r="113" spans="1:44" x14ac:dyDescent="0.2">
      <c r="A113" s="192">
        <v>811634</v>
      </c>
      <c r="B113" s="192" t="s">
        <v>2141</v>
      </c>
      <c r="O113" s="192" t="s">
        <v>136</v>
      </c>
      <c r="Z113" s="192" t="s">
        <v>138</v>
      </c>
      <c r="AH113" s="192" t="s">
        <v>136</v>
      </c>
      <c r="AK113" s="192" t="s">
        <v>137</v>
      </c>
      <c r="AM113" s="192" t="s">
        <v>137</v>
      </c>
      <c r="AN113" s="192" t="s">
        <v>137</v>
      </c>
      <c r="AO113" s="192" t="s">
        <v>137</v>
      </c>
      <c r="AP113" s="192" t="s">
        <v>137</v>
      </c>
      <c r="AQ113" s="192" t="s">
        <v>137</v>
      </c>
      <c r="AR113" s="192" t="s">
        <v>137</v>
      </c>
    </row>
    <row r="114" spans="1:44" x14ac:dyDescent="0.2">
      <c r="A114" s="192">
        <v>811635</v>
      </c>
      <c r="B114" s="192" t="s">
        <v>2141</v>
      </c>
      <c r="N114" s="192" t="s">
        <v>136</v>
      </c>
      <c r="O114" s="192" t="s">
        <v>136</v>
      </c>
      <c r="AK114" s="192" t="s">
        <v>136</v>
      </c>
      <c r="AM114" s="192" t="s">
        <v>137</v>
      </c>
      <c r="AN114" s="192" t="s">
        <v>137</v>
      </c>
      <c r="AO114" s="192" t="s">
        <v>137</v>
      </c>
      <c r="AP114" s="192" t="s">
        <v>137</v>
      </c>
      <c r="AQ114" s="192" t="s">
        <v>137</v>
      </c>
      <c r="AR114" s="192" t="s">
        <v>137</v>
      </c>
    </row>
    <row r="115" spans="1:44" x14ac:dyDescent="0.2">
      <c r="A115" s="192">
        <v>811641</v>
      </c>
      <c r="B115" s="192" t="s">
        <v>2141</v>
      </c>
      <c r="O115" s="192" t="s">
        <v>136</v>
      </c>
      <c r="AK115" s="192" t="s">
        <v>138</v>
      </c>
      <c r="AM115" s="192" t="s">
        <v>137</v>
      </c>
      <c r="AN115" s="192" t="s">
        <v>137</v>
      </c>
      <c r="AO115" s="192" t="s">
        <v>137</v>
      </c>
      <c r="AP115" s="192" t="s">
        <v>137</v>
      </c>
      <c r="AQ115" s="192" t="s">
        <v>137</v>
      </c>
      <c r="AR115" s="192" t="s">
        <v>137</v>
      </c>
    </row>
    <row r="116" spans="1:44" x14ac:dyDescent="0.2">
      <c r="A116" s="192">
        <v>811675</v>
      </c>
      <c r="B116" s="192" t="s">
        <v>2141</v>
      </c>
      <c r="O116" s="192" t="s">
        <v>138</v>
      </c>
      <c r="AG116" s="192" t="s">
        <v>136</v>
      </c>
      <c r="AK116" s="192" t="s">
        <v>136</v>
      </c>
      <c r="AL116" s="192" t="s">
        <v>136</v>
      </c>
      <c r="AM116" s="192" t="s">
        <v>137</v>
      </c>
      <c r="AN116" s="192" t="s">
        <v>137</v>
      </c>
      <c r="AO116" s="192" t="s">
        <v>137</v>
      </c>
      <c r="AP116" s="192" t="s">
        <v>137</v>
      </c>
      <c r="AQ116" s="192" t="s">
        <v>137</v>
      </c>
      <c r="AR116" s="192" t="s">
        <v>137</v>
      </c>
    </row>
    <row r="117" spans="1:44" x14ac:dyDescent="0.2">
      <c r="A117" s="192">
        <v>811814</v>
      </c>
      <c r="B117" s="192" t="s">
        <v>2141</v>
      </c>
      <c r="O117" s="192" t="s">
        <v>136</v>
      </c>
      <c r="R117" s="192" t="s">
        <v>136</v>
      </c>
      <c r="AM117" s="192" t="s">
        <v>137</v>
      </c>
      <c r="AN117" s="192" t="s">
        <v>137</v>
      </c>
      <c r="AO117" s="192" t="s">
        <v>137</v>
      </c>
      <c r="AP117" s="192" t="s">
        <v>137</v>
      </c>
      <c r="AQ117" s="192" t="s">
        <v>137</v>
      </c>
      <c r="AR117" s="192" t="s">
        <v>137</v>
      </c>
    </row>
    <row r="118" spans="1:44" x14ac:dyDescent="0.2">
      <c r="A118" s="192">
        <v>811819</v>
      </c>
      <c r="B118" s="192" t="s">
        <v>2141</v>
      </c>
      <c r="O118" s="192" t="s">
        <v>138</v>
      </c>
      <c r="AG118" s="192" t="s">
        <v>136</v>
      </c>
      <c r="AK118" s="192" t="s">
        <v>138</v>
      </c>
      <c r="AL118" s="192" t="s">
        <v>136</v>
      </c>
      <c r="AM118" s="192" t="s">
        <v>137</v>
      </c>
      <c r="AN118" s="192" t="s">
        <v>137</v>
      </c>
      <c r="AO118" s="192" t="s">
        <v>137</v>
      </c>
      <c r="AP118" s="192" t="s">
        <v>137</v>
      </c>
      <c r="AQ118" s="192" t="s">
        <v>137</v>
      </c>
      <c r="AR118" s="192" t="s">
        <v>137</v>
      </c>
    </row>
    <row r="119" spans="1:44" x14ac:dyDescent="0.2">
      <c r="A119" s="192">
        <v>811831</v>
      </c>
      <c r="B119" s="192" t="s">
        <v>2141</v>
      </c>
      <c r="O119" s="192" t="s">
        <v>136</v>
      </c>
      <c r="AD119" s="192" t="s">
        <v>138</v>
      </c>
      <c r="AL119" s="192" t="s">
        <v>138</v>
      </c>
      <c r="AM119" s="192" t="s">
        <v>137</v>
      </c>
      <c r="AN119" s="192" t="s">
        <v>137</v>
      </c>
      <c r="AO119" s="192" t="s">
        <v>137</v>
      </c>
      <c r="AP119" s="192" t="s">
        <v>137</v>
      </c>
      <c r="AQ119" s="192" t="s">
        <v>137</v>
      </c>
      <c r="AR119" s="192" t="s">
        <v>137</v>
      </c>
    </row>
    <row r="120" spans="1:44" x14ac:dyDescent="0.2">
      <c r="A120" s="192">
        <v>811843</v>
      </c>
      <c r="B120" s="192" t="s">
        <v>2141</v>
      </c>
      <c r="AM120" s="192" t="s">
        <v>137</v>
      </c>
      <c r="AN120" s="192" t="s">
        <v>137</v>
      </c>
      <c r="AO120" s="192" t="s">
        <v>137</v>
      </c>
      <c r="AP120" s="192" t="s">
        <v>137</v>
      </c>
      <c r="AQ120" s="192" t="s">
        <v>137</v>
      </c>
      <c r="AR120" s="192" t="s">
        <v>137</v>
      </c>
    </row>
    <row r="121" spans="1:44" x14ac:dyDescent="0.2">
      <c r="A121" s="192">
        <v>811848</v>
      </c>
      <c r="B121" s="192" t="s">
        <v>2141</v>
      </c>
      <c r="AE121" s="192" t="s">
        <v>136</v>
      </c>
      <c r="AF121" s="192" t="s">
        <v>136</v>
      </c>
      <c r="AK121" s="192" t="s">
        <v>138</v>
      </c>
      <c r="AM121" s="192" t="s">
        <v>137</v>
      </c>
      <c r="AN121" s="192" t="s">
        <v>137</v>
      </c>
      <c r="AO121" s="192" t="s">
        <v>137</v>
      </c>
      <c r="AP121" s="192" t="s">
        <v>137</v>
      </c>
      <c r="AQ121" s="192" t="s">
        <v>137</v>
      </c>
      <c r="AR121" s="192" t="s">
        <v>137</v>
      </c>
    </row>
    <row r="122" spans="1:44" x14ac:dyDescent="0.2">
      <c r="A122" s="192">
        <v>811854</v>
      </c>
      <c r="B122" s="192" t="s">
        <v>2141</v>
      </c>
      <c r="J122" s="192" t="s">
        <v>136</v>
      </c>
      <c r="O122" s="192" t="s">
        <v>137</v>
      </c>
      <c r="Z122" s="192" t="s">
        <v>137</v>
      </c>
      <c r="AK122" s="192" t="s">
        <v>138</v>
      </c>
      <c r="AM122" s="192" t="s">
        <v>137</v>
      </c>
      <c r="AN122" s="192" t="s">
        <v>137</v>
      </c>
      <c r="AO122" s="192" t="s">
        <v>137</v>
      </c>
      <c r="AP122" s="192" t="s">
        <v>137</v>
      </c>
      <c r="AQ122" s="192" t="s">
        <v>137</v>
      </c>
      <c r="AR122" s="192" t="s">
        <v>137</v>
      </c>
    </row>
    <row r="123" spans="1:44" x14ac:dyDescent="0.2">
      <c r="A123" s="192">
        <v>811859</v>
      </c>
      <c r="B123" s="192" t="s">
        <v>2141</v>
      </c>
      <c r="O123" s="192" t="s">
        <v>136</v>
      </c>
      <c r="AC123" s="192" t="s">
        <v>136</v>
      </c>
      <c r="AK123" s="192" t="s">
        <v>136</v>
      </c>
      <c r="AM123" s="192" t="s">
        <v>137</v>
      </c>
      <c r="AN123" s="192" t="s">
        <v>137</v>
      </c>
      <c r="AO123" s="192" t="s">
        <v>137</v>
      </c>
      <c r="AP123" s="192" t="s">
        <v>137</v>
      </c>
      <c r="AQ123" s="192" t="s">
        <v>137</v>
      </c>
      <c r="AR123" s="192" t="s">
        <v>137</v>
      </c>
    </row>
    <row r="124" spans="1:44" x14ac:dyDescent="0.2">
      <c r="A124" s="192">
        <v>811910</v>
      </c>
      <c r="B124" s="192" t="s">
        <v>2141</v>
      </c>
      <c r="AK124" s="192" t="s">
        <v>137</v>
      </c>
      <c r="AL124" s="192" t="s">
        <v>138</v>
      </c>
      <c r="AM124" s="192" t="s">
        <v>137</v>
      </c>
      <c r="AN124" s="192" t="s">
        <v>137</v>
      </c>
      <c r="AO124" s="192" t="s">
        <v>137</v>
      </c>
      <c r="AP124" s="192" t="s">
        <v>137</v>
      </c>
      <c r="AQ124" s="192" t="s">
        <v>137</v>
      </c>
      <c r="AR124" s="192" t="s">
        <v>137</v>
      </c>
    </row>
    <row r="125" spans="1:44" x14ac:dyDescent="0.2">
      <c r="A125" s="192">
        <v>811917</v>
      </c>
      <c r="B125" s="192" t="s">
        <v>2141</v>
      </c>
      <c r="O125" s="192" t="s">
        <v>137</v>
      </c>
      <c r="Z125" s="192" t="s">
        <v>138</v>
      </c>
      <c r="AJ125" s="192" t="s">
        <v>138</v>
      </c>
      <c r="AK125" s="192" t="s">
        <v>137</v>
      </c>
      <c r="AM125" s="192" t="s">
        <v>137</v>
      </c>
      <c r="AO125" s="192" t="s">
        <v>137</v>
      </c>
      <c r="AP125" s="192" t="s">
        <v>137</v>
      </c>
      <c r="AQ125" s="192" t="s">
        <v>137</v>
      </c>
      <c r="AR125" s="192" t="s">
        <v>137</v>
      </c>
    </row>
    <row r="126" spans="1:44" x14ac:dyDescent="0.2">
      <c r="A126" s="192">
        <v>811922</v>
      </c>
      <c r="B126" s="192" t="s">
        <v>2141</v>
      </c>
      <c r="D126" s="192" t="s">
        <v>136</v>
      </c>
      <c r="AB126" s="192" t="s">
        <v>136</v>
      </c>
      <c r="AM126" s="192" t="s">
        <v>137</v>
      </c>
      <c r="AN126" s="192" t="s">
        <v>137</v>
      </c>
      <c r="AO126" s="192" t="s">
        <v>137</v>
      </c>
      <c r="AP126" s="192" t="s">
        <v>137</v>
      </c>
      <c r="AQ126" s="192" t="s">
        <v>137</v>
      </c>
      <c r="AR126" s="192" t="s">
        <v>137</v>
      </c>
    </row>
    <row r="127" spans="1:44" x14ac:dyDescent="0.2">
      <c r="A127" s="192">
        <v>811941</v>
      </c>
      <c r="B127" s="192" t="s">
        <v>2141</v>
      </c>
      <c r="O127" s="192" t="s">
        <v>138</v>
      </c>
      <c r="AC127" s="192" t="s">
        <v>136</v>
      </c>
      <c r="AI127" s="192" t="s">
        <v>136</v>
      </c>
      <c r="AM127" s="192" t="s">
        <v>137</v>
      </c>
      <c r="AN127" s="192" t="s">
        <v>137</v>
      </c>
      <c r="AO127" s="192" t="s">
        <v>137</v>
      </c>
      <c r="AP127" s="192" t="s">
        <v>137</v>
      </c>
      <c r="AQ127" s="192" t="s">
        <v>137</v>
      </c>
      <c r="AR127" s="192" t="s">
        <v>137</v>
      </c>
    </row>
    <row r="128" spans="1:44" x14ac:dyDescent="0.2">
      <c r="A128" s="192">
        <v>811957</v>
      </c>
      <c r="B128" s="192" t="s">
        <v>2141</v>
      </c>
      <c r="AK128" s="192" t="s">
        <v>136</v>
      </c>
      <c r="AM128" s="192" t="s">
        <v>137</v>
      </c>
      <c r="AN128" s="192" t="s">
        <v>137</v>
      </c>
      <c r="AO128" s="192" t="s">
        <v>137</v>
      </c>
      <c r="AP128" s="192" t="s">
        <v>137</v>
      </c>
      <c r="AQ128" s="192" t="s">
        <v>137</v>
      </c>
      <c r="AR128" s="192" t="s">
        <v>137</v>
      </c>
    </row>
    <row r="129" spans="1:50" x14ac:dyDescent="0.2">
      <c r="A129" s="192">
        <v>812382</v>
      </c>
      <c r="B129" s="192" t="s">
        <v>2141</v>
      </c>
      <c r="Z129" s="192" t="s">
        <v>137</v>
      </c>
      <c r="AB129" s="192" t="s">
        <v>137</v>
      </c>
      <c r="AE129" s="192" t="s">
        <v>137</v>
      </c>
      <c r="AJ129" s="192" t="s">
        <v>138</v>
      </c>
      <c r="AM129" s="192" t="s">
        <v>137</v>
      </c>
      <c r="AN129" s="192" t="s">
        <v>137</v>
      </c>
      <c r="AO129" s="192" t="s">
        <v>137</v>
      </c>
      <c r="AP129" s="192" t="s">
        <v>137</v>
      </c>
      <c r="AQ129" s="192" t="s">
        <v>137</v>
      </c>
      <c r="AR129" s="192" t="s">
        <v>137</v>
      </c>
    </row>
    <row r="130" spans="1:50" x14ac:dyDescent="0.2">
      <c r="A130" s="192">
        <v>812417</v>
      </c>
      <c r="B130" s="192" t="s">
        <v>2141</v>
      </c>
      <c r="AM130" s="192" t="s">
        <v>137</v>
      </c>
      <c r="AN130" s="192" t="s">
        <v>137</v>
      </c>
      <c r="AO130" s="192" t="s">
        <v>137</v>
      </c>
      <c r="AP130" s="192" t="s">
        <v>137</v>
      </c>
      <c r="AQ130" s="192" t="s">
        <v>137</v>
      </c>
      <c r="AR130" s="192" t="s">
        <v>137</v>
      </c>
    </row>
    <row r="131" spans="1:50" x14ac:dyDescent="0.2">
      <c r="A131" s="192">
        <v>812835</v>
      </c>
      <c r="B131" s="192" t="s">
        <v>2141</v>
      </c>
      <c r="V131" s="192" t="s">
        <v>137</v>
      </c>
      <c r="AF131" s="192" t="s">
        <v>136</v>
      </c>
      <c r="AK131" s="192" t="s">
        <v>138</v>
      </c>
      <c r="AM131" s="192" t="s">
        <v>137</v>
      </c>
      <c r="AN131" s="192" t="s">
        <v>137</v>
      </c>
      <c r="AO131" s="192" t="s">
        <v>137</v>
      </c>
      <c r="AP131" s="192" t="s">
        <v>137</v>
      </c>
      <c r="AQ131" s="192" t="s">
        <v>137</v>
      </c>
      <c r="AR131" s="192" t="s">
        <v>137</v>
      </c>
    </row>
    <row r="132" spans="1:50" x14ac:dyDescent="0.2">
      <c r="A132" s="192">
        <v>813391</v>
      </c>
      <c r="B132" s="192" t="s">
        <v>2141</v>
      </c>
      <c r="Y132" s="192" t="s">
        <v>138</v>
      </c>
      <c r="AI132" s="192" t="s">
        <v>136</v>
      </c>
      <c r="AK132" s="192" t="s">
        <v>137</v>
      </c>
      <c r="AM132" s="192" t="s">
        <v>137</v>
      </c>
      <c r="AN132" s="192" t="s">
        <v>137</v>
      </c>
      <c r="AO132" s="192" t="s">
        <v>137</v>
      </c>
      <c r="AP132" s="192" t="s">
        <v>137</v>
      </c>
      <c r="AQ132" s="192" t="s">
        <v>137</v>
      </c>
      <c r="AR132" s="192" t="s">
        <v>137</v>
      </c>
    </row>
    <row r="133" spans="1:50" x14ac:dyDescent="0.2">
      <c r="A133" s="192">
        <v>813400</v>
      </c>
      <c r="B133" s="192" t="s">
        <v>2141</v>
      </c>
      <c r="O133" s="192" t="s">
        <v>137</v>
      </c>
      <c r="AF133" s="192" t="s">
        <v>137</v>
      </c>
      <c r="AG133" s="192" t="s">
        <v>138</v>
      </c>
      <c r="AK133" s="192" t="s">
        <v>137</v>
      </c>
      <c r="AM133" s="192" t="s">
        <v>137</v>
      </c>
      <c r="AN133" s="192" t="s">
        <v>137</v>
      </c>
      <c r="AO133" s="192" t="s">
        <v>137</v>
      </c>
      <c r="AP133" s="192" t="s">
        <v>137</v>
      </c>
      <c r="AQ133" s="192" t="s">
        <v>137</v>
      </c>
      <c r="AR133" s="192" t="s">
        <v>137</v>
      </c>
    </row>
    <row r="134" spans="1:50" x14ac:dyDescent="0.2">
      <c r="A134" s="192">
        <v>813425</v>
      </c>
      <c r="B134" s="192" t="s">
        <v>2141</v>
      </c>
      <c r="R134" s="192" t="s">
        <v>136</v>
      </c>
      <c r="AI134" s="192" t="s">
        <v>138</v>
      </c>
      <c r="AL134" s="192" t="s">
        <v>138</v>
      </c>
      <c r="AM134" s="192" t="s">
        <v>137</v>
      </c>
      <c r="AN134" s="192" t="s">
        <v>137</v>
      </c>
      <c r="AO134" s="192" t="s">
        <v>137</v>
      </c>
      <c r="AP134" s="192" t="s">
        <v>137</v>
      </c>
      <c r="AQ134" s="192" t="s">
        <v>137</v>
      </c>
      <c r="AR134" s="192" t="s">
        <v>137</v>
      </c>
    </row>
    <row r="135" spans="1:50" x14ac:dyDescent="0.2">
      <c r="A135" s="192">
        <v>813427</v>
      </c>
      <c r="B135" s="192" t="s">
        <v>2141</v>
      </c>
      <c r="K135" s="192" t="s">
        <v>136</v>
      </c>
      <c r="AC135" s="192" t="s">
        <v>136</v>
      </c>
      <c r="AI135" s="192" t="s">
        <v>138</v>
      </c>
      <c r="AJ135" s="192" t="s">
        <v>138</v>
      </c>
      <c r="AM135" s="192" t="s">
        <v>137</v>
      </c>
      <c r="AN135" s="192" t="s">
        <v>137</v>
      </c>
      <c r="AO135" s="192" t="s">
        <v>137</v>
      </c>
      <c r="AP135" s="192" t="s">
        <v>137</v>
      </c>
      <c r="AQ135" s="192" t="s">
        <v>137</v>
      </c>
      <c r="AR135" s="192" t="s">
        <v>137</v>
      </c>
    </row>
    <row r="136" spans="1:50" x14ac:dyDescent="0.2">
      <c r="A136" s="192">
        <v>811901</v>
      </c>
      <c r="B136" s="192" t="s">
        <v>817</v>
      </c>
      <c r="Q136" s="192" t="s">
        <v>136</v>
      </c>
      <c r="AE136" s="192" t="s">
        <v>137</v>
      </c>
      <c r="AI136" s="192" t="s">
        <v>136</v>
      </c>
      <c r="AK136" s="192" t="s">
        <v>136</v>
      </c>
      <c r="AM136" s="192" t="s">
        <v>138</v>
      </c>
      <c r="AN136" s="192" t="s">
        <v>138</v>
      </c>
      <c r="AO136" s="192" t="s">
        <v>138</v>
      </c>
      <c r="AP136" s="192" t="s">
        <v>138</v>
      </c>
      <c r="AQ136" s="192" t="s">
        <v>138</v>
      </c>
      <c r="AR136" s="192" t="s">
        <v>138</v>
      </c>
      <c r="AS136" s="192" t="s">
        <v>137</v>
      </c>
      <c r="AT136" s="192" t="s">
        <v>137</v>
      </c>
      <c r="AU136" s="192" t="s">
        <v>137</v>
      </c>
      <c r="AV136" s="192" t="s">
        <v>137</v>
      </c>
      <c r="AW136" s="192" t="s">
        <v>137</v>
      </c>
      <c r="AX136" s="192" t="s">
        <v>137</v>
      </c>
    </row>
    <row r="137" spans="1:50" x14ac:dyDescent="0.2">
      <c r="A137" s="192">
        <v>803742</v>
      </c>
      <c r="B137" s="192" t="s">
        <v>817</v>
      </c>
      <c r="O137" s="192" t="s">
        <v>138</v>
      </c>
      <c r="Z137" s="192" t="s">
        <v>136</v>
      </c>
      <c r="AD137" s="192" t="s">
        <v>136</v>
      </c>
      <c r="AK137" s="192" t="s">
        <v>136</v>
      </c>
      <c r="AO137" s="192" t="s">
        <v>136</v>
      </c>
      <c r="AW137" s="192" t="s">
        <v>136</v>
      </c>
    </row>
    <row r="138" spans="1:50" x14ac:dyDescent="0.2">
      <c r="A138" s="192">
        <v>811849</v>
      </c>
      <c r="B138" s="192" t="s">
        <v>817</v>
      </c>
      <c r="O138" s="192" t="s">
        <v>137</v>
      </c>
      <c r="AC138" s="192" t="s">
        <v>137</v>
      </c>
      <c r="AG138" s="192" t="s">
        <v>138</v>
      </c>
      <c r="AK138" s="192" t="s">
        <v>137</v>
      </c>
      <c r="AM138" s="192" t="s">
        <v>138</v>
      </c>
      <c r="AN138" s="192" t="s">
        <v>138</v>
      </c>
      <c r="AO138" s="192" t="s">
        <v>137</v>
      </c>
      <c r="AP138" s="192" t="s">
        <v>137</v>
      </c>
      <c r="AQ138" s="192" t="s">
        <v>137</v>
      </c>
      <c r="AR138" s="192" t="s">
        <v>137</v>
      </c>
      <c r="AS138" s="192" t="s">
        <v>137</v>
      </c>
      <c r="AT138" s="192" t="s">
        <v>137</v>
      </c>
      <c r="AU138" s="192" t="s">
        <v>137</v>
      </c>
      <c r="AV138" s="192" t="s">
        <v>137</v>
      </c>
      <c r="AW138" s="192" t="s">
        <v>137</v>
      </c>
      <c r="AX138" s="192" t="s">
        <v>137</v>
      </c>
    </row>
    <row r="139" spans="1:50" x14ac:dyDescent="0.2">
      <c r="A139" s="192">
        <v>800726</v>
      </c>
      <c r="B139" s="192" t="s">
        <v>817</v>
      </c>
      <c r="O139" s="192" t="s">
        <v>136</v>
      </c>
      <c r="AK139" s="192" t="s">
        <v>138</v>
      </c>
      <c r="AO139" s="192" t="s">
        <v>136</v>
      </c>
      <c r="AT139" s="192" t="s">
        <v>136</v>
      </c>
    </row>
    <row r="140" spans="1:50" x14ac:dyDescent="0.2">
      <c r="A140" s="192">
        <v>801624</v>
      </c>
      <c r="B140" s="192" t="s">
        <v>817</v>
      </c>
      <c r="O140" s="192" t="s">
        <v>138</v>
      </c>
      <c r="Z140" s="192" t="s">
        <v>138</v>
      </c>
      <c r="AD140" s="192" t="s">
        <v>136</v>
      </c>
      <c r="AK140" s="192" t="s">
        <v>138</v>
      </c>
      <c r="AV140" s="192" t="s">
        <v>136</v>
      </c>
      <c r="AW140" s="192" t="s">
        <v>136</v>
      </c>
    </row>
    <row r="141" spans="1:50" x14ac:dyDescent="0.2">
      <c r="A141" s="192">
        <v>801695</v>
      </c>
      <c r="B141" s="192" t="s">
        <v>817</v>
      </c>
      <c r="AC141" s="192" t="s">
        <v>138</v>
      </c>
      <c r="AD141" s="192" t="s">
        <v>138</v>
      </c>
      <c r="AH141" s="192" t="s">
        <v>136</v>
      </c>
      <c r="AR141" s="192" t="s">
        <v>137</v>
      </c>
      <c r="AT141" s="192" t="s">
        <v>138</v>
      </c>
      <c r="AU141" s="192" t="s">
        <v>136</v>
      </c>
      <c r="AV141" s="192" t="s">
        <v>138</v>
      </c>
    </row>
    <row r="142" spans="1:50" x14ac:dyDescent="0.2">
      <c r="A142" s="192">
        <v>801996</v>
      </c>
      <c r="B142" s="192" t="s">
        <v>817</v>
      </c>
      <c r="O142" s="192" t="s">
        <v>136</v>
      </c>
      <c r="AK142" s="192" t="s">
        <v>136</v>
      </c>
      <c r="AO142" s="192" t="s">
        <v>136</v>
      </c>
    </row>
    <row r="143" spans="1:50" x14ac:dyDescent="0.2">
      <c r="A143" s="192">
        <v>803878</v>
      </c>
      <c r="B143" s="192" t="s">
        <v>817</v>
      </c>
      <c r="O143" s="192" t="s">
        <v>137</v>
      </c>
      <c r="AK143" s="192" t="s">
        <v>137</v>
      </c>
      <c r="AO143" s="192" t="s">
        <v>136</v>
      </c>
      <c r="AU143" s="192" t="s">
        <v>136</v>
      </c>
      <c r="AV143" s="192" t="s">
        <v>137</v>
      </c>
      <c r="AW143" s="192" t="s">
        <v>136</v>
      </c>
    </row>
    <row r="144" spans="1:50" x14ac:dyDescent="0.2">
      <c r="A144" s="192">
        <v>800015</v>
      </c>
      <c r="B144" s="192" t="s">
        <v>817</v>
      </c>
      <c r="AV144" s="192" t="s">
        <v>136</v>
      </c>
    </row>
    <row r="145" spans="1:50" x14ac:dyDescent="0.2">
      <c r="A145" s="192">
        <v>809903</v>
      </c>
      <c r="B145" s="192" t="s">
        <v>817</v>
      </c>
      <c r="O145" s="192" t="s">
        <v>136</v>
      </c>
      <c r="AK145" s="192" t="s">
        <v>138</v>
      </c>
      <c r="AO145" s="192" t="s">
        <v>138</v>
      </c>
      <c r="AP145" s="192" t="s">
        <v>138</v>
      </c>
      <c r="AR145" s="192" t="s">
        <v>138</v>
      </c>
      <c r="AS145" s="192" t="s">
        <v>138</v>
      </c>
      <c r="AU145" s="192" t="s">
        <v>138</v>
      </c>
      <c r="AV145" s="192" t="s">
        <v>138</v>
      </c>
      <c r="AX145" s="192" t="s">
        <v>138</v>
      </c>
    </row>
    <row r="146" spans="1:50" x14ac:dyDescent="0.2">
      <c r="A146" s="192">
        <v>807959</v>
      </c>
      <c r="B146" s="192" t="s">
        <v>817</v>
      </c>
      <c r="O146" s="192" t="s">
        <v>137</v>
      </c>
      <c r="Y146" s="192" t="s">
        <v>137</v>
      </c>
      <c r="AG146" s="192" t="s">
        <v>138</v>
      </c>
      <c r="AM146" s="192" t="s">
        <v>137</v>
      </c>
      <c r="AN146" s="192" t="s">
        <v>137</v>
      </c>
      <c r="AO146" s="192" t="s">
        <v>137</v>
      </c>
      <c r="AP146" s="192" t="s">
        <v>137</v>
      </c>
      <c r="AQ146" s="192" t="s">
        <v>137</v>
      </c>
      <c r="AR146" s="192" t="s">
        <v>137</v>
      </c>
      <c r="AS146" s="192" t="s">
        <v>137</v>
      </c>
      <c r="AT146" s="192" t="s">
        <v>137</v>
      </c>
      <c r="AU146" s="192" t="s">
        <v>137</v>
      </c>
      <c r="AV146" s="192" t="s">
        <v>137</v>
      </c>
      <c r="AW146" s="192" t="s">
        <v>137</v>
      </c>
      <c r="AX146" s="192" t="s">
        <v>137</v>
      </c>
    </row>
    <row r="147" spans="1:50" x14ac:dyDescent="0.2">
      <c r="A147" s="192">
        <v>808028</v>
      </c>
      <c r="B147" s="192" t="s">
        <v>817</v>
      </c>
      <c r="O147" s="192" t="s">
        <v>137</v>
      </c>
      <c r="Z147" s="192" t="s">
        <v>136</v>
      </c>
      <c r="AG147" s="192" t="s">
        <v>136</v>
      </c>
      <c r="AK147" s="192" t="s">
        <v>138</v>
      </c>
      <c r="AM147" s="192" t="s">
        <v>137</v>
      </c>
      <c r="AN147" s="192" t="s">
        <v>137</v>
      </c>
      <c r="AO147" s="192" t="s">
        <v>137</v>
      </c>
      <c r="AP147" s="192" t="s">
        <v>137</v>
      </c>
      <c r="AQ147" s="192" t="s">
        <v>137</v>
      </c>
      <c r="AR147" s="192" t="s">
        <v>137</v>
      </c>
      <c r="AS147" s="192" t="s">
        <v>137</v>
      </c>
      <c r="AT147" s="192" t="s">
        <v>137</v>
      </c>
      <c r="AU147" s="192" t="s">
        <v>137</v>
      </c>
      <c r="AV147" s="192" t="s">
        <v>137</v>
      </c>
      <c r="AW147" s="192" t="s">
        <v>137</v>
      </c>
      <c r="AX147" s="192" t="s">
        <v>137</v>
      </c>
    </row>
    <row r="148" spans="1:50" x14ac:dyDescent="0.2">
      <c r="A148" s="192">
        <v>809964</v>
      </c>
      <c r="B148" s="192" t="s">
        <v>817</v>
      </c>
      <c r="H148" s="192" t="s">
        <v>136</v>
      </c>
      <c r="O148" s="192" t="s">
        <v>138</v>
      </c>
      <c r="AH148" s="192" t="s">
        <v>136</v>
      </c>
      <c r="AK148" s="192" t="s">
        <v>138</v>
      </c>
      <c r="AN148" s="192" t="s">
        <v>136</v>
      </c>
      <c r="AS148" s="192" t="s">
        <v>138</v>
      </c>
      <c r="AT148" s="192" t="s">
        <v>138</v>
      </c>
      <c r="AU148" s="192" t="s">
        <v>138</v>
      </c>
      <c r="AW148" s="192" t="s">
        <v>138</v>
      </c>
      <c r="AX148" s="192" t="s">
        <v>138</v>
      </c>
    </row>
    <row r="149" spans="1:50" x14ac:dyDescent="0.2">
      <c r="A149" s="192">
        <v>802377</v>
      </c>
      <c r="B149" s="192" t="s">
        <v>817</v>
      </c>
      <c r="AH149" s="192" t="s">
        <v>136</v>
      </c>
      <c r="AR149" s="192" t="s">
        <v>136</v>
      </c>
      <c r="AW149" s="192" t="s">
        <v>136</v>
      </c>
    </row>
    <row r="150" spans="1:50" x14ac:dyDescent="0.2">
      <c r="A150" s="192">
        <v>806768</v>
      </c>
      <c r="B150" s="192" t="s">
        <v>817</v>
      </c>
      <c r="AK150" s="192" t="s">
        <v>138</v>
      </c>
      <c r="AM150" s="192" t="s">
        <v>137</v>
      </c>
      <c r="AN150" s="192" t="s">
        <v>137</v>
      </c>
      <c r="AO150" s="192" t="s">
        <v>138</v>
      </c>
      <c r="AP150" s="192" t="s">
        <v>138</v>
      </c>
      <c r="AQ150" s="192" t="s">
        <v>137</v>
      </c>
      <c r="AR150" s="192" t="s">
        <v>138</v>
      </c>
      <c r="AS150" s="192" t="s">
        <v>138</v>
      </c>
      <c r="AT150" s="192" t="s">
        <v>137</v>
      </c>
      <c r="AU150" s="192" t="s">
        <v>138</v>
      </c>
      <c r="AV150" s="192" t="s">
        <v>138</v>
      </c>
      <c r="AW150" s="192" t="s">
        <v>138</v>
      </c>
      <c r="AX150" s="192" t="s">
        <v>138</v>
      </c>
    </row>
    <row r="151" spans="1:50" x14ac:dyDescent="0.2">
      <c r="A151" s="192">
        <v>806330</v>
      </c>
      <c r="B151" s="192" t="s">
        <v>817</v>
      </c>
      <c r="O151" s="192" t="s">
        <v>136</v>
      </c>
      <c r="AE151" s="192" t="s">
        <v>136</v>
      </c>
      <c r="AH151" s="192" t="s">
        <v>136</v>
      </c>
      <c r="AK151" s="192" t="s">
        <v>138</v>
      </c>
      <c r="AM151" s="192" t="s">
        <v>137</v>
      </c>
      <c r="AN151" s="192" t="s">
        <v>137</v>
      </c>
      <c r="AO151" s="192" t="s">
        <v>138</v>
      </c>
      <c r="AQ151" s="192" t="s">
        <v>138</v>
      </c>
      <c r="AR151" s="192" t="s">
        <v>138</v>
      </c>
      <c r="AS151" s="192" t="s">
        <v>138</v>
      </c>
      <c r="AT151" s="192" t="s">
        <v>138</v>
      </c>
      <c r="AU151" s="192" t="s">
        <v>138</v>
      </c>
      <c r="AV151" s="192" t="s">
        <v>138</v>
      </c>
      <c r="AW151" s="192" t="s">
        <v>138</v>
      </c>
      <c r="AX151" s="192" t="s">
        <v>138</v>
      </c>
    </row>
    <row r="152" spans="1:50" x14ac:dyDescent="0.2">
      <c r="A152" s="192">
        <v>806155</v>
      </c>
      <c r="B152" s="192" t="s">
        <v>817</v>
      </c>
      <c r="O152" s="192" t="s">
        <v>136</v>
      </c>
    </row>
    <row r="153" spans="1:50" x14ac:dyDescent="0.2">
      <c r="A153" s="192">
        <v>804585</v>
      </c>
      <c r="B153" s="192" t="s">
        <v>817</v>
      </c>
      <c r="AC153" s="192" t="s">
        <v>136</v>
      </c>
      <c r="AO153" s="192" t="s">
        <v>137</v>
      </c>
      <c r="AR153" s="192" t="s">
        <v>137</v>
      </c>
      <c r="AT153" s="192" t="s">
        <v>137</v>
      </c>
      <c r="AU153" s="192" t="s">
        <v>137</v>
      </c>
      <c r="AW153" s="192" t="s">
        <v>137</v>
      </c>
    </row>
    <row r="154" spans="1:50" x14ac:dyDescent="0.2">
      <c r="A154" s="192">
        <v>804711</v>
      </c>
      <c r="B154" s="192" t="s">
        <v>817</v>
      </c>
      <c r="O154" s="192" t="s">
        <v>136</v>
      </c>
    </row>
    <row r="155" spans="1:50" x14ac:dyDescent="0.2">
      <c r="A155" s="192">
        <v>803155</v>
      </c>
      <c r="B155" s="192" t="s">
        <v>817</v>
      </c>
      <c r="AR155" s="192" t="s">
        <v>136</v>
      </c>
    </row>
    <row r="156" spans="1:50" x14ac:dyDescent="0.2">
      <c r="A156" s="192">
        <v>807440</v>
      </c>
      <c r="B156" s="192" t="s">
        <v>817</v>
      </c>
      <c r="O156" s="192" t="s">
        <v>136</v>
      </c>
      <c r="AK156" s="192" t="s">
        <v>138</v>
      </c>
      <c r="AN156" s="192" t="s">
        <v>138</v>
      </c>
      <c r="AO156" s="192" t="s">
        <v>138</v>
      </c>
      <c r="AR156" s="192" t="s">
        <v>137</v>
      </c>
      <c r="AS156" s="192" t="s">
        <v>137</v>
      </c>
      <c r="AT156" s="192" t="s">
        <v>138</v>
      </c>
      <c r="AU156" s="192" t="s">
        <v>138</v>
      </c>
      <c r="AV156" s="192" t="s">
        <v>137</v>
      </c>
      <c r="AW156" s="192" t="s">
        <v>137</v>
      </c>
      <c r="AX156" s="192" t="s">
        <v>137</v>
      </c>
    </row>
    <row r="157" spans="1:50" x14ac:dyDescent="0.2">
      <c r="A157" s="192">
        <v>805791</v>
      </c>
      <c r="B157" s="192" t="s">
        <v>817</v>
      </c>
      <c r="AU157" s="192" t="s">
        <v>138</v>
      </c>
    </row>
    <row r="158" spans="1:50" x14ac:dyDescent="0.2">
      <c r="A158" s="192">
        <v>805213</v>
      </c>
      <c r="B158" s="192" t="s">
        <v>817</v>
      </c>
      <c r="L158" s="192" t="s">
        <v>136</v>
      </c>
      <c r="O158" s="192" t="s">
        <v>136</v>
      </c>
      <c r="Y158" s="192" t="s">
        <v>136</v>
      </c>
      <c r="AK158" s="192" t="s">
        <v>137</v>
      </c>
      <c r="AM158" s="192" t="s">
        <v>137</v>
      </c>
      <c r="AN158" s="192" t="s">
        <v>137</v>
      </c>
      <c r="AO158" s="192" t="s">
        <v>137</v>
      </c>
      <c r="AP158" s="192" t="s">
        <v>137</v>
      </c>
      <c r="AQ158" s="192" t="s">
        <v>137</v>
      </c>
      <c r="AR158" s="192" t="s">
        <v>137</v>
      </c>
      <c r="AS158" s="192" t="s">
        <v>137</v>
      </c>
      <c r="AT158" s="192" t="s">
        <v>137</v>
      </c>
      <c r="AU158" s="192" t="s">
        <v>137</v>
      </c>
      <c r="AV158" s="192" t="s">
        <v>137</v>
      </c>
      <c r="AW158" s="192" t="s">
        <v>137</v>
      </c>
      <c r="AX158" s="192" t="s">
        <v>137</v>
      </c>
    </row>
    <row r="159" spans="1:50" x14ac:dyDescent="0.2">
      <c r="A159" s="192">
        <v>804866</v>
      </c>
      <c r="B159" s="192" t="s">
        <v>817</v>
      </c>
      <c r="O159" s="192" t="s">
        <v>136</v>
      </c>
      <c r="AD159" s="192" t="s">
        <v>136</v>
      </c>
      <c r="AK159" s="192" t="s">
        <v>136</v>
      </c>
      <c r="AW159" s="192" t="s">
        <v>136</v>
      </c>
    </row>
    <row r="160" spans="1:50" x14ac:dyDescent="0.2">
      <c r="A160" s="192">
        <v>803838</v>
      </c>
      <c r="B160" s="192" t="s">
        <v>817</v>
      </c>
      <c r="O160" s="192" t="s">
        <v>138</v>
      </c>
      <c r="Y160" s="192" t="s">
        <v>136</v>
      </c>
      <c r="AO160" s="192" t="s">
        <v>136</v>
      </c>
      <c r="AU160" s="192" t="s">
        <v>136</v>
      </c>
      <c r="AW160" s="192" t="s">
        <v>136</v>
      </c>
    </row>
    <row r="161" spans="1:50" x14ac:dyDescent="0.2">
      <c r="A161" s="192">
        <v>805192</v>
      </c>
      <c r="B161" s="192" t="s">
        <v>817</v>
      </c>
      <c r="O161" s="192" t="s">
        <v>138</v>
      </c>
      <c r="AK161" s="192" t="s">
        <v>137</v>
      </c>
      <c r="AO161" s="192" t="s">
        <v>137</v>
      </c>
    </row>
    <row r="162" spans="1:50" x14ac:dyDescent="0.2">
      <c r="A162" s="192">
        <v>805278</v>
      </c>
      <c r="B162" s="192" t="s">
        <v>817</v>
      </c>
      <c r="H162" s="192" t="s">
        <v>136</v>
      </c>
      <c r="O162" s="192" t="s">
        <v>137</v>
      </c>
      <c r="AH162" s="192" t="s">
        <v>136</v>
      </c>
      <c r="AK162" s="192" t="s">
        <v>137</v>
      </c>
      <c r="AM162" s="192" t="s">
        <v>138</v>
      </c>
      <c r="AO162" s="192" t="s">
        <v>137</v>
      </c>
      <c r="AP162" s="192" t="s">
        <v>138</v>
      </c>
      <c r="AQ162" s="192" t="s">
        <v>137</v>
      </c>
      <c r="AR162" s="192" t="s">
        <v>137</v>
      </c>
      <c r="AS162" s="192" t="s">
        <v>137</v>
      </c>
      <c r="AT162" s="192" t="s">
        <v>137</v>
      </c>
      <c r="AU162" s="192" t="s">
        <v>137</v>
      </c>
      <c r="AV162" s="192" t="s">
        <v>137</v>
      </c>
      <c r="AW162" s="192" t="s">
        <v>137</v>
      </c>
      <c r="AX162" s="192" t="s">
        <v>137</v>
      </c>
    </row>
    <row r="163" spans="1:50" x14ac:dyDescent="0.2">
      <c r="A163" s="192">
        <v>802786</v>
      </c>
      <c r="B163" s="192" t="s">
        <v>817</v>
      </c>
      <c r="K163" s="192" t="s">
        <v>136</v>
      </c>
      <c r="O163" s="192" t="s">
        <v>137</v>
      </c>
      <c r="AD163" s="192" t="s">
        <v>137</v>
      </c>
      <c r="AK163" s="192" t="s">
        <v>137</v>
      </c>
      <c r="AT163" s="192" t="s">
        <v>137</v>
      </c>
      <c r="AU163" s="192" t="s">
        <v>137</v>
      </c>
      <c r="AV163" s="192" t="s">
        <v>138</v>
      </c>
      <c r="AW163" s="192" t="s">
        <v>138</v>
      </c>
    </row>
    <row r="164" spans="1:50" x14ac:dyDescent="0.2">
      <c r="A164" s="192">
        <v>800476</v>
      </c>
      <c r="B164" s="192" t="s">
        <v>817</v>
      </c>
      <c r="O164" s="192" t="s">
        <v>138</v>
      </c>
    </row>
    <row r="165" spans="1:50" x14ac:dyDescent="0.2">
      <c r="A165" s="192">
        <v>809276</v>
      </c>
      <c r="B165" s="192" t="s">
        <v>817</v>
      </c>
      <c r="Y165" s="192" t="s">
        <v>138</v>
      </c>
      <c r="AA165" s="192" t="s">
        <v>138</v>
      </c>
      <c r="AJ165" s="192" t="s">
        <v>138</v>
      </c>
      <c r="AK165" s="192" t="s">
        <v>138</v>
      </c>
      <c r="AM165" s="192" t="s">
        <v>137</v>
      </c>
      <c r="AN165" s="192" t="s">
        <v>137</v>
      </c>
      <c r="AO165" s="192" t="s">
        <v>137</v>
      </c>
      <c r="AP165" s="192" t="s">
        <v>137</v>
      </c>
      <c r="AQ165" s="192" t="s">
        <v>137</v>
      </c>
      <c r="AR165" s="192" t="s">
        <v>137</v>
      </c>
      <c r="AS165" s="192" t="s">
        <v>137</v>
      </c>
      <c r="AT165" s="192" t="s">
        <v>137</v>
      </c>
      <c r="AU165" s="192" t="s">
        <v>137</v>
      </c>
      <c r="AV165" s="192" t="s">
        <v>137</v>
      </c>
      <c r="AW165" s="192" t="s">
        <v>137</v>
      </c>
      <c r="AX165" s="192" t="s">
        <v>137</v>
      </c>
    </row>
    <row r="166" spans="1:50" x14ac:dyDescent="0.2">
      <c r="A166" s="192">
        <v>802928</v>
      </c>
      <c r="B166" s="192" t="s">
        <v>817</v>
      </c>
      <c r="R166" s="192" t="s">
        <v>136</v>
      </c>
    </row>
    <row r="167" spans="1:50" x14ac:dyDescent="0.2">
      <c r="A167" s="192">
        <v>804447</v>
      </c>
      <c r="B167" s="192" t="s">
        <v>817</v>
      </c>
      <c r="O167" s="192" t="s">
        <v>136</v>
      </c>
    </row>
    <row r="168" spans="1:50" x14ac:dyDescent="0.2">
      <c r="A168" s="192">
        <v>802861</v>
      </c>
      <c r="B168" s="192" t="s">
        <v>817</v>
      </c>
      <c r="K168" s="192" t="s">
        <v>136</v>
      </c>
      <c r="R168" s="192" t="s">
        <v>136</v>
      </c>
      <c r="AC168" s="192" t="s">
        <v>136</v>
      </c>
      <c r="AH168" s="192" t="s">
        <v>136</v>
      </c>
      <c r="AO168" s="192" t="s">
        <v>137</v>
      </c>
      <c r="AP168" s="192" t="s">
        <v>137</v>
      </c>
      <c r="AQ168" s="192" t="s">
        <v>137</v>
      </c>
      <c r="AR168" s="192" t="s">
        <v>137</v>
      </c>
      <c r="AS168" s="192" t="s">
        <v>138</v>
      </c>
      <c r="AT168" s="192" t="s">
        <v>137</v>
      </c>
      <c r="AU168" s="192" t="s">
        <v>138</v>
      </c>
      <c r="AV168" s="192" t="s">
        <v>137</v>
      </c>
      <c r="AW168" s="192" t="s">
        <v>138</v>
      </c>
    </row>
    <row r="169" spans="1:50" x14ac:dyDescent="0.2">
      <c r="A169" s="192">
        <v>810601</v>
      </c>
      <c r="B169" s="192" t="s">
        <v>817</v>
      </c>
      <c r="J169" s="192" t="s">
        <v>136</v>
      </c>
      <c r="O169" s="192" t="s">
        <v>138</v>
      </c>
      <c r="AE169" s="192" t="s">
        <v>136</v>
      </c>
      <c r="AK169" s="192" t="s">
        <v>138</v>
      </c>
      <c r="AM169" s="192" t="s">
        <v>137</v>
      </c>
      <c r="AN169" s="192" t="s">
        <v>137</v>
      </c>
      <c r="AO169" s="192" t="s">
        <v>137</v>
      </c>
      <c r="AP169" s="192" t="s">
        <v>137</v>
      </c>
      <c r="AQ169" s="192" t="s">
        <v>137</v>
      </c>
      <c r="AR169" s="192" t="s">
        <v>137</v>
      </c>
      <c r="AS169" s="192" t="s">
        <v>137</v>
      </c>
      <c r="AT169" s="192" t="s">
        <v>137</v>
      </c>
      <c r="AU169" s="192" t="s">
        <v>137</v>
      </c>
      <c r="AV169" s="192" t="s">
        <v>137</v>
      </c>
      <c r="AW169" s="192" t="s">
        <v>137</v>
      </c>
      <c r="AX169" s="192" t="s">
        <v>137</v>
      </c>
    </row>
    <row r="170" spans="1:50" x14ac:dyDescent="0.2">
      <c r="A170" s="192">
        <v>800694</v>
      </c>
      <c r="B170" s="192" t="s">
        <v>817</v>
      </c>
      <c r="O170" s="192" t="s">
        <v>138</v>
      </c>
      <c r="Z170" s="192" t="s">
        <v>136</v>
      </c>
      <c r="AH170" s="192" t="s">
        <v>136</v>
      </c>
      <c r="AK170" s="192" t="s">
        <v>136</v>
      </c>
      <c r="AT170" s="192" t="s">
        <v>137</v>
      </c>
      <c r="AW170" s="192" t="s">
        <v>137</v>
      </c>
      <c r="AX170" s="192" t="s">
        <v>137</v>
      </c>
    </row>
    <row r="171" spans="1:50" x14ac:dyDescent="0.2">
      <c r="A171" s="192">
        <v>810727</v>
      </c>
      <c r="B171" s="192" t="s">
        <v>817</v>
      </c>
      <c r="AC171" s="192" t="s">
        <v>136</v>
      </c>
    </row>
    <row r="172" spans="1:50" x14ac:dyDescent="0.2">
      <c r="A172" s="192">
        <v>810224</v>
      </c>
      <c r="B172" s="192" t="s">
        <v>817</v>
      </c>
      <c r="O172" s="192" t="s">
        <v>136</v>
      </c>
      <c r="AK172" s="192" t="s">
        <v>138</v>
      </c>
      <c r="AS172" s="192" t="s">
        <v>138</v>
      </c>
      <c r="AU172" s="192" t="s">
        <v>138</v>
      </c>
      <c r="AV172" s="192" t="s">
        <v>138</v>
      </c>
      <c r="AW172" s="192" t="s">
        <v>138</v>
      </c>
      <c r="AX172" s="192" t="s">
        <v>138</v>
      </c>
    </row>
    <row r="173" spans="1:50" x14ac:dyDescent="0.2">
      <c r="A173" s="192">
        <v>804190</v>
      </c>
      <c r="B173" s="192" t="s">
        <v>817</v>
      </c>
      <c r="O173" s="192" t="s">
        <v>138</v>
      </c>
      <c r="AK173" s="192" t="s">
        <v>138</v>
      </c>
      <c r="AV173" s="192" t="s">
        <v>138</v>
      </c>
    </row>
    <row r="174" spans="1:50" x14ac:dyDescent="0.2">
      <c r="A174" s="192">
        <v>806589</v>
      </c>
      <c r="B174" s="192" t="s">
        <v>817</v>
      </c>
      <c r="O174" s="192" t="s">
        <v>136</v>
      </c>
      <c r="AH174" s="192" t="s">
        <v>138</v>
      </c>
      <c r="AK174" s="192" t="s">
        <v>137</v>
      </c>
      <c r="AO174" s="192" t="s">
        <v>137</v>
      </c>
      <c r="AP174" s="192" t="s">
        <v>137</v>
      </c>
      <c r="AQ174" s="192" t="s">
        <v>138</v>
      </c>
      <c r="AR174" s="192" t="s">
        <v>138</v>
      </c>
      <c r="AS174" s="192" t="s">
        <v>137</v>
      </c>
      <c r="AT174" s="192" t="s">
        <v>137</v>
      </c>
      <c r="AU174" s="192" t="s">
        <v>138</v>
      </c>
      <c r="AV174" s="192" t="s">
        <v>137</v>
      </c>
      <c r="AW174" s="192" t="s">
        <v>138</v>
      </c>
      <c r="AX174" s="192" t="s">
        <v>137</v>
      </c>
    </row>
    <row r="175" spans="1:50" x14ac:dyDescent="0.2">
      <c r="A175" s="192">
        <v>805498</v>
      </c>
      <c r="B175" s="192" t="s">
        <v>817</v>
      </c>
      <c r="AU175" s="192" t="s">
        <v>138</v>
      </c>
    </row>
    <row r="176" spans="1:50" x14ac:dyDescent="0.2">
      <c r="A176" s="192">
        <v>806018</v>
      </c>
      <c r="B176" s="192" t="s">
        <v>817</v>
      </c>
      <c r="AC176" s="192" t="s">
        <v>136</v>
      </c>
      <c r="AJ176" s="192" t="s">
        <v>138</v>
      </c>
      <c r="AN176" s="192" t="s">
        <v>138</v>
      </c>
      <c r="AR176" s="192" t="s">
        <v>138</v>
      </c>
      <c r="AS176" s="192" t="s">
        <v>137</v>
      </c>
      <c r="AT176" s="192" t="s">
        <v>137</v>
      </c>
      <c r="AU176" s="192" t="s">
        <v>137</v>
      </c>
      <c r="AV176" s="192" t="s">
        <v>137</v>
      </c>
      <c r="AW176" s="192" t="s">
        <v>137</v>
      </c>
      <c r="AX176" s="192" t="s">
        <v>137</v>
      </c>
    </row>
    <row r="177" spans="1:50" x14ac:dyDescent="0.2">
      <c r="A177" s="192">
        <v>803212</v>
      </c>
      <c r="B177" s="192" t="s">
        <v>817</v>
      </c>
      <c r="O177" s="192" t="s">
        <v>136</v>
      </c>
    </row>
    <row r="178" spans="1:50" x14ac:dyDescent="0.2">
      <c r="A178" s="192">
        <v>803726</v>
      </c>
      <c r="B178" s="192" t="s">
        <v>817</v>
      </c>
      <c r="O178" s="192" t="s">
        <v>136</v>
      </c>
      <c r="AK178" s="192" t="s">
        <v>136</v>
      </c>
    </row>
    <row r="179" spans="1:50" x14ac:dyDescent="0.2">
      <c r="A179" s="192">
        <v>808319</v>
      </c>
      <c r="B179" s="192" t="s">
        <v>817</v>
      </c>
      <c r="AM179" s="192" t="s">
        <v>137</v>
      </c>
      <c r="AP179" s="192" t="s">
        <v>137</v>
      </c>
      <c r="AQ179" s="192" t="s">
        <v>137</v>
      </c>
      <c r="AS179" s="192" t="s">
        <v>137</v>
      </c>
      <c r="AT179" s="192" t="s">
        <v>137</v>
      </c>
      <c r="AU179" s="192" t="s">
        <v>137</v>
      </c>
      <c r="AV179" s="192" t="s">
        <v>137</v>
      </c>
      <c r="AW179" s="192" t="s">
        <v>137</v>
      </c>
      <c r="AX179" s="192" t="s">
        <v>137</v>
      </c>
    </row>
    <row r="180" spans="1:50" x14ac:dyDescent="0.2">
      <c r="A180" s="192">
        <v>808679</v>
      </c>
      <c r="B180" s="192" t="s">
        <v>817</v>
      </c>
      <c r="AK180" s="192" t="s">
        <v>137</v>
      </c>
      <c r="AS180" s="192" t="s">
        <v>137</v>
      </c>
      <c r="AT180" s="192" t="s">
        <v>137</v>
      </c>
      <c r="AU180" s="192" t="s">
        <v>137</v>
      </c>
      <c r="AV180" s="192" t="s">
        <v>137</v>
      </c>
      <c r="AW180" s="192" t="s">
        <v>137</v>
      </c>
      <c r="AX180" s="192" t="s">
        <v>137</v>
      </c>
    </row>
    <row r="181" spans="1:50" x14ac:dyDescent="0.2">
      <c r="A181" s="192">
        <v>808507</v>
      </c>
      <c r="B181" s="192" t="s">
        <v>817</v>
      </c>
      <c r="N181" s="192" t="s">
        <v>136</v>
      </c>
      <c r="O181" s="192" t="s">
        <v>138</v>
      </c>
      <c r="AK181" s="192" t="s">
        <v>137</v>
      </c>
      <c r="AM181" s="192" t="s">
        <v>137</v>
      </c>
      <c r="AN181" s="192" t="s">
        <v>137</v>
      </c>
      <c r="AO181" s="192" t="s">
        <v>137</v>
      </c>
      <c r="AP181" s="192" t="s">
        <v>137</v>
      </c>
      <c r="AQ181" s="192" t="s">
        <v>137</v>
      </c>
      <c r="AR181" s="192" t="s">
        <v>137</v>
      </c>
      <c r="AS181" s="192" t="s">
        <v>137</v>
      </c>
      <c r="AT181" s="192" t="s">
        <v>137</v>
      </c>
      <c r="AU181" s="192" t="s">
        <v>137</v>
      </c>
      <c r="AV181" s="192" t="s">
        <v>137</v>
      </c>
      <c r="AW181" s="192" t="s">
        <v>137</v>
      </c>
      <c r="AX181" s="192" t="s">
        <v>137</v>
      </c>
    </row>
    <row r="182" spans="1:50" x14ac:dyDescent="0.2">
      <c r="A182" s="192">
        <v>802521</v>
      </c>
      <c r="B182" s="192" t="s">
        <v>817</v>
      </c>
      <c r="O182" s="192" t="s">
        <v>138</v>
      </c>
      <c r="AK182" s="192" t="s">
        <v>136</v>
      </c>
      <c r="AO182" s="192" t="s">
        <v>136</v>
      </c>
      <c r="AU182" s="192" t="s">
        <v>136</v>
      </c>
    </row>
    <row r="183" spans="1:50" x14ac:dyDescent="0.2">
      <c r="A183" s="192">
        <v>810670</v>
      </c>
      <c r="B183" s="192" t="s">
        <v>817</v>
      </c>
      <c r="AK183" s="192" t="s">
        <v>136</v>
      </c>
    </row>
    <row r="184" spans="1:50" x14ac:dyDescent="0.2">
      <c r="A184" s="192">
        <v>806255</v>
      </c>
      <c r="B184" s="192" t="s">
        <v>817</v>
      </c>
      <c r="AO184" s="192" t="s">
        <v>138</v>
      </c>
      <c r="AU184" s="192" t="s">
        <v>138</v>
      </c>
      <c r="AW184" s="192" t="s">
        <v>138</v>
      </c>
    </row>
    <row r="185" spans="1:50" x14ac:dyDescent="0.2">
      <c r="A185" s="192">
        <v>804459</v>
      </c>
      <c r="B185" s="192" t="s">
        <v>817</v>
      </c>
      <c r="O185" s="192" t="s">
        <v>138</v>
      </c>
      <c r="Y185" s="192" t="s">
        <v>136</v>
      </c>
      <c r="AC185" s="192" t="s">
        <v>136</v>
      </c>
      <c r="AH185" s="192" t="s">
        <v>138</v>
      </c>
      <c r="AN185" s="192" t="s">
        <v>138</v>
      </c>
      <c r="AO185" s="192" t="s">
        <v>138</v>
      </c>
      <c r="AQ185" s="192" t="s">
        <v>138</v>
      </c>
      <c r="AS185" s="192" t="s">
        <v>138</v>
      </c>
      <c r="AT185" s="192" t="s">
        <v>138</v>
      </c>
      <c r="AU185" s="192" t="s">
        <v>137</v>
      </c>
      <c r="AV185" s="192" t="s">
        <v>137</v>
      </c>
      <c r="AW185" s="192" t="s">
        <v>137</v>
      </c>
      <c r="AX185" s="192" t="s">
        <v>137</v>
      </c>
    </row>
    <row r="186" spans="1:50" x14ac:dyDescent="0.2">
      <c r="A186" s="192">
        <v>805925</v>
      </c>
      <c r="B186" s="192" t="s">
        <v>817</v>
      </c>
      <c r="V186" s="192" t="s">
        <v>136</v>
      </c>
      <c r="AG186" s="192" t="s">
        <v>138</v>
      </c>
      <c r="AO186" s="192" t="s">
        <v>138</v>
      </c>
      <c r="AP186" s="192" t="s">
        <v>138</v>
      </c>
      <c r="AR186" s="192" t="s">
        <v>138</v>
      </c>
      <c r="AS186" s="192" t="s">
        <v>137</v>
      </c>
      <c r="AT186" s="192" t="s">
        <v>137</v>
      </c>
      <c r="AU186" s="192" t="s">
        <v>137</v>
      </c>
      <c r="AV186" s="192" t="s">
        <v>137</v>
      </c>
      <c r="AW186" s="192" t="s">
        <v>137</v>
      </c>
      <c r="AX186" s="192" t="s">
        <v>137</v>
      </c>
    </row>
    <row r="187" spans="1:50" x14ac:dyDescent="0.2">
      <c r="A187" s="192">
        <v>806246</v>
      </c>
      <c r="B187" s="192" t="s">
        <v>817</v>
      </c>
      <c r="AK187" s="192" t="s">
        <v>136</v>
      </c>
      <c r="AU187" s="192" t="s">
        <v>136</v>
      </c>
      <c r="AW187" s="192" t="s">
        <v>138</v>
      </c>
    </row>
    <row r="188" spans="1:50" x14ac:dyDescent="0.2">
      <c r="A188" s="192">
        <v>807360</v>
      </c>
      <c r="B188" s="192" t="s">
        <v>817</v>
      </c>
      <c r="O188" s="192" t="s">
        <v>136</v>
      </c>
      <c r="AH188" s="192" t="s">
        <v>136</v>
      </c>
      <c r="AK188" s="192" t="s">
        <v>136</v>
      </c>
      <c r="AM188" s="192" t="s">
        <v>138</v>
      </c>
      <c r="AN188" s="192" t="s">
        <v>138</v>
      </c>
      <c r="AO188" s="192" t="s">
        <v>138</v>
      </c>
      <c r="AP188" s="192" t="s">
        <v>138</v>
      </c>
      <c r="AQ188" s="192" t="s">
        <v>138</v>
      </c>
      <c r="AR188" s="192" t="s">
        <v>138</v>
      </c>
      <c r="AS188" s="192" t="s">
        <v>137</v>
      </c>
      <c r="AT188" s="192" t="s">
        <v>137</v>
      </c>
      <c r="AU188" s="192" t="s">
        <v>137</v>
      </c>
      <c r="AV188" s="192" t="s">
        <v>137</v>
      </c>
      <c r="AW188" s="192" t="s">
        <v>137</v>
      </c>
      <c r="AX188" s="192" t="s">
        <v>137</v>
      </c>
    </row>
    <row r="189" spans="1:50" x14ac:dyDescent="0.2">
      <c r="A189" s="192">
        <v>806112</v>
      </c>
      <c r="B189" s="192" t="s">
        <v>817</v>
      </c>
      <c r="L189" s="192" t="s">
        <v>136</v>
      </c>
      <c r="O189" s="192" t="s">
        <v>138</v>
      </c>
      <c r="AK189" s="192" t="s">
        <v>137</v>
      </c>
      <c r="AM189" s="192" t="s">
        <v>138</v>
      </c>
      <c r="AN189" s="192" t="s">
        <v>138</v>
      </c>
      <c r="AO189" s="192" t="s">
        <v>138</v>
      </c>
      <c r="AP189" s="192" t="s">
        <v>138</v>
      </c>
      <c r="AQ189" s="192" t="s">
        <v>137</v>
      </c>
      <c r="AR189" s="192" t="s">
        <v>137</v>
      </c>
      <c r="AS189" s="192" t="s">
        <v>137</v>
      </c>
      <c r="AT189" s="192" t="s">
        <v>137</v>
      </c>
      <c r="AU189" s="192" t="s">
        <v>137</v>
      </c>
      <c r="AV189" s="192" t="s">
        <v>137</v>
      </c>
      <c r="AW189" s="192" t="s">
        <v>137</v>
      </c>
      <c r="AX189" s="192" t="s">
        <v>137</v>
      </c>
    </row>
    <row r="190" spans="1:50" x14ac:dyDescent="0.2">
      <c r="A190" s="192">
        <v>808304</v>
      </c>
      <c r="B190" s="192" t="s">
        <v>817</v>
      </c>
      <c r="AK190" s="192" t="s">
        <v>136</v>
      </c>
      <c r="AO190" s="192" t="s">
        <v>136</v>
      </c>
      <c r="AQ190" s="192" t="s">
        <v>136</v>
      </c>
      <c r="AU190" s="192" t="s">
        <v>136</v>
      </c>
      <c r="AX190" s="192" t="s">
        <v>136</v>
      </c>
    </row>
    <row r="191" spans="1:50" x14ac:dyDescent="0.2">
      <c r="A191" s="192">
        <v>806523</v>
      </c>
      <c r="B191" s="192" t="s">
        <v>817</v>
      </c>
      <c r="O191" s="192" t="s">
        <v>136</v>
      </c>
      <c r="R191" s="192" t="s">
        <v>136</v>
      </c>
      <c r="AC191" s="192" t="s">
        <v>137</v>
      </c>
      <c r="AK191" s="192" t="s">
        <v>136</v>
      </c>
      <c r="AO191" s="192" t="s">
        <v>138</v>
      </c>
      <c r="AP191" s="192" t="s">
        <v>136</v>
      </c>
      <c r="AR191" s="192" t="s">
        <v>138</v>
      </c>
      <c r="AS191" s="192" t="s">
        <v>137</v>
      </c>
      <c r="AU191" s="192" t="s">
        <v>138</v>
      </c>
      <c r="AV191" s="192" t="s">
        <v>137</v>
      </c>
      <c r="AW191" s="192" t="s">
        <v>137</v>
      </c>
      <c r="AX191" s="192" t="s">
        <v>138</v>
      </c>
    </row>
    <row r="192" spans="1:50" x14ac:dyDescent="0.2">
      <c r="A192" s="192">
        <v>803634</v>
      </c>
      <c r="B192" s="192" t="s">
        <v>817</v>
      </c>
      <c r="K192" s="192" t="s">
        <v>136</v>
      </c>
      <c r="O192" s="192" t="s">
        <v>138</v>
      </c>
      <c r="AK192" s="192" t="s">
        <v>138</v>
      </c>
      <c r="AO192" s="192" t="s">
        <v>138</v>
      </c>
      <c r="AP192" s="192" t="s">
        <v>138</v>
      </c>
      <c r="AQ192" s="192" t="s">
        <v>138</v>
      </c>
      <c r="AR192" s="192" t="s">
        <v>137</v>
      </c>
      <c r="AS192" s="192" t="s">
        <v>137</v>
      </c>
      <c r="AT192" s="192" t="s">
        <v>137</v>
      </c>
      <c r="AU192" s="192" t="s">
        <v>137</v>
      </c>
      <c r="AV192" s="192" t="s">
        <v>137</v>
      </c>
      <c r="AW192" s="192" t="s">
        <v>137</v>
      </c>
      <c r="AX192" s="192" t="s">
        <v>137</v>
      </c>
    </row>
    <row r="193" spans="1:50" x14ac:dyDescent="0.2">
      <c r="A193" s="192">
        <v>800775</v>
      </c>
      <c r="B193" s="192" t="s">
        <v>817</v>
      </c>
      <c r="AK193" s="192" t="s">
        <v>136</v>
      </c>
      <c r="AU193" s="192" t="s">
        <v>137</v>
      </c>
      <c r="AV193" s="192" t="s">
        <v>138</v>
      </c>
      <c r="AW193" s="192" t="s">
        <v>138</v>
      </c>
    </row>
    <row r="194" spans="1:50" x14ac:dyDescent="0.2">
      <c r="A194" s="192">
        <v>804415</v>
      </c>
      <c r="B194" s="192" t="s">
        <v>817</v>
      </c>
      <c r="O194" s="192" t="s">
        <v>138</v>
      </c>
      <c r="AH194" s="192" t="s">
        <v>136</v>
      </c>
      <c r="AK194" s="192" t="s">
        <v>138</v>
      </c>
      <c r="AN194" s="192" t="s">
        <v>138</v>
      </c>
      <c r="AO194" s="192" t="s">
        <v>138</v>
      </c>
      <c r="AP194" s="192" t="s">
        <v>138</v>
      </c>
      <c r="AR194" s="192" t="s">
        <v>138</v>
      </c>
      <c r="AS194" s="192" t="s">
        <v>137</v>
      </c>
      <c r="AT194" s="192" t="s">
        <v>137</v>
      </c>
      <c r="AU194" s="192" t="s">
        <v>137</v>
      </c>
      <c r="AV194" s="192" t="s">
        <v>137</v>
      </c>
      <c r="AW194" s="192" t="s">
        <v>137</v>
      </c>
      <c r="AX194" s="192" t="s">
        <v>137</v>
      </c>
    </row>
    <row r="195" spans="1:50" x14ac:dyDescent="0.2">
      <c r="A195" s="192">
        <v>808269</v>
      </c>
      <c r="B195" s="192" t="s">
        <v>817</v>
      </c>
      <c r="O195" s="192" t="s">
        <v>138</v>
      </c>
      <c r="AK195" s="192" t="s">
        <v>138</v>
      </c>
      <c r="AL195" s="192" t="s">
        <v>138</v>
      </c>
      <c r="AM195" s="192" t="s">
        <v>137</v>
      </c>
      <c r="AN195" s="192" t="s">
        <v>137</v>
      </c>
      <c r="AO195" s="192" t="s">
        <v>137</v>
      </c>
      <c r="AP195" s="192" t="s">
        <v>137</v>
      </c>
      <c r="AQ195" s="192" t="s">
        <v>137</v>
      </c>
      <c r="AR195" s="192" t="s">
        <v>137</v>
      </c>
      <c r="AS195" s="192" t="s">
        <v>137</v>
      </c>
      <c r="AT195" s="192" t="s">
        <v>137</v>
      </c>
      <c r="AU195" s="192" t="s">
        <v>137</v>
      </c>
      <c r="AV195" s="192" t="s">
        <v>137</v>
      </c>
      <c r="AW195" s="192" t="s">
        <v>137</v>
      </c>
      <c r="AX195" s="192" t="s">
        <v>137</v>
      </c>
    </row>
    <row r="196" spans="1:50" x14ac:dyDescent="0.2">
      <c r="A196" s="192">
        <v>804897</v>
      </c>
      <c r="B196" s="192" t="s">
        <v>817</v>
      </c>
      <c r="AH196" s="192" t="s">
        <v>136</v>
      </c>
      <c r="AW196" s="192" t="s">
        <v>137</v>
      </c>
    </row>
    <row r="197" spans="1:50" x14ac:dyDescent="0.2">
      <c r="A197" s="192">
        <v>810687</v>
      </c>
      <c r="B197" s="192" t="s">
        <v>817</v>
      </c>
      <c r="O197" s="192" t="s">
        <v>137</v>
      </c>
      <c r="AM197" s="192" t="s">
        <v>137</v>
      </c>
      <c r="AN197" s="192" t="s">
        <v>137</v>
      </c>
      <c r="AO197" s="192" t="s">
        <v>137</v>
      </c>
      <c r="AP197" s="192" t="s">
        <v>137</v>
      </c>
      <c r="AQ197" s="192" t="s">
        <v>137</v>
      </c>
      <c r="AR197" s="192" t="s">
        <v>137</v>
      </c>
      <c r="AS197" s="192" t="s">
        <v>137</v>
      </c>
      <c r="AT197" s="192" t="s">
        <v>137</v>
      </c>
      <c r="AU197" s="192" t="s">
        <v>137</v>
      </c>
      <c r="AV197" s="192" t="s">
        <v>137</v>
      </c>
      <c r="AW197" s="192" t="s">
        <v>137</v>
      </c>
      <c r="AX197" s="192" t="s">
        <v>137</v>
      </c>
    </row>
    <row r="198" spans="1:50" x14ac:dyDescent="0.2">
      <c r="A198" s="192">
        <v>811805</v>
      </c>
      <c r="B198" s="192" t="s">
        <v>817</v>
      </c>
      <c r="O198" s="192" t="s">
        <v>137</v>
      </c>
      <c r="AJ198" s="192" t="s">
        <v>137</v>
      </c>
      <c r="AK198" s="192" t="s">
        <v>137</v>
      </c>
      <c r="AM198" s="192" t="s">
        <v>137</v>
      </c>
      <c r="AN198" s="192" t="s">
        <v>137</v>
      </c>
      <c r="AO198" s="192" t="s">
        <v>137</v>
      </c>
      <c r="AP198" s="192" t="s">
        <v>137</v>
      </c>
      <c r="AQ198" s="192" t="s">
        <v>137</v>
      </c>
      <c r="AR198" s="192" t="s">
        <v>137</v>
      </c>
      <c r="AS198" s="192" t="s">
        <v>137</v>
      </c>
      <c r="AT198" s="192" t="s">
        <v>137</v>
      </c>
      <c r="AU198" s="192" t="s">
        <v>137</v>
      </c>
      <c r="AV198" s="192" t="s">
        <v>137</v>
      </c>
      <c r="AW198" s="192" t="s">
        <v>137</v>
      </c>
      <c r="AX198" s="192" t="s">
        <v>137</v>
      </c>
    </row>
    <row r="199" spans="1:50" x14ac:dyDescent="0.2">
      <c r="A199" s="192">
        <v>805133</v>
      </c>
      <c r="B199" s="192" t="s">
        <v>817</v>
      </c>
      <c r="O199" s="192" t="s">
        <v>136</v>
      </c>
      <c r="AH199" s="192" t="s">
        <v>136</v>
      </c>
      <c r="AK199" s="192" t="s">
        <v>136</v>
      </c>
      <c r="AO199" s="192" t="s">
        <v>136</v>
      </c>
      <c r="AU199" s="192" t="s">
        <v>136</v>
      </c>
      <c r="AV199" s="192" t="s">
        <v>138</v>
      </c>
      <c r="AW199" s="192" t="s">
        <v>138</v>
      </c>
    </row>
    <row r="200" spans="1:50" x14ac:dyDescent="0.2">
      <c r="A200" s="192">
        <v>800113</v>
      </c>
      <c r="B200" s="192" t="s">
        <v>817</v>
      </c>
      <c r="O200" s="192" t="s">
        <v>136</v>
      </c>
      <c r="Z200" s="192" t="s">
        <v>138</v>
      </c>
      <c r="AH200" s="192" t="s">
        <v>138</v>
      </c>
      <c r="AK200" s="192" t="s">
        <v>137</v>
      </c>
      <c r="AO200" s="192" t="s">
        <v>138</v>
      </c>
      <c r="AR200" s="192" t="s">
        <v>138</v>
      </c>
      <c r="AU200" s="192" t="s">
        <v>137</v>
      </c>
      <c r="AV200" s="192" t="s">
        <v>138</v>
      </c>
      <c r="AW200" s="192" t="s">
        <v>138</v>
      </c>
    </row>
    <row r="201" spans="1:50" x14ac:dyDescent="0.2">
      <c r="A201" s="192">
        <v>800729</v>
      </c>
      <c r="B201" s="192" t="s">
        <v>817</v>
      </c>
      <c r="O201" s="192" t="s">
        <v>138</v>
      </c>
      <c r="Z201" s="192" t="s">
        <v>136</v>
      </c>
      <c r="AJ201" s="192" t="s">
        <v>136</v>
      </c>
      <c r="AK201" s="192" t="s">
        <v>137</v>
      </c>
      <c r="AM201" s="192" t="s">
        <v>138</v>
      </c>
      <c r="AO201" s="192" t="s">
        <v>137</v>
      </c>
      <c r="AP201" s="192" t="s">
        <v>137</v>
      </c>
      <c r="AR201" s="192" t="s">
        <v>137</v>
      </c>
      <c r="AS201" s="192" t="s">
        <v>137</v>
      </c>
      <c r="AT201" s="192" t="s">
        <v>136</v>
      </c>
      <c r="AU201" s="192" t="s">
        <v>137</v>
      </c>
      <c r="AV201" s="192" t="s">
        <v>136</v>
      </c>
      <c r="AW201" s="192" t="s">
        <v>137</v>
      </c>
      <c r="AX201" s="192" t="s">
        <v>137</v>
      </c>
    </row>
    <row r="202" spans="1:50" x14ac:dyDescent="0.2">
      <c r="A202" s="192">
        <v>802478</v>
      </c>
      <c r="B202" s="192" t="s">
        <v>817</v>
      </c>
      <c r="O202" s="192" t="s">
        <v>138</v>
      </c>
      <c r="AG202" s="192" t="s">
        <v>136</v>
      </c>
      <c r="AK202" s="192" t="s">
        <v>138</v>
      </c>
      <c r="AM202" s="192" t="s">
        <v>137</v>
      </c>
      <c r="AN202" s="192" t="s">
        <v>137</v>
      </c>
      <c r="AP202" s="192" t="s">
        <v>138</v>
      </c>
      <c r="AQ202" s="192" t="s">
        <v>137</v>
      </c>
      <c r="AS202" s="192" t="s">
        <v>137</v>
      </c>
      <c r="AT202" s="192" t="s">
        <v>137</v>
      </c>
      <c r="AU202" s="192" t="s">
        <v>137</v>
      </c>
      <c r="AV202" s="192" t="s">
        <v>137</v>
      </c>
      <c r="AW202" s="192" t="s">
        <v>137</v>
      </c>
      <c r="AX202" s="192" t="s">
        <v>137</v>
      </c>
    </row>
    <row r="203" spans="1:50" x14ac:dyDescent="0.2">
      <c r="A203" s="192">
        <v>802532</v>
      </c>
      <c r="B203" s="192" t="s">
        <v>817</v>
      </c>
      <c r="O203" s="192" t="s">
        <v>137</v>
      </c>
      <c r="Z203" s="192" t="s">
        <v>136</v>
      </c>
      <c r="AH203" s="192" t="s">
        <v>136</v>
      </c>
      <c r="AK203" s="192" t="s">
        <v>137</v>
      </c>
      <c r="AM203" s="192" t="s">
        <v>138</v>
      </c>
      <c r="AN203" s="192" t="s">
        <v>138</v>
      </c>
      <c r="AO203" s="192" t="s">
        <v>138</v>
      </c>
      <c r="AP203" s="192" t="s">
        <v>138</v>
      </c>
      <c r="AQ203" s="192" t="s">
        <v>138</v>
      </c>
      <c r="AR203" s="192" t="s">
        <v>138</v>
      </c>
      <c r="AS203" s="192" t="s">
        <v>138</v>
      </c>
      <c r="AT203" s="192" t="s">
        <v>137</v>
      </c>
      <c r="AU203" s="192" t="s">
        <v>137</v>
      </c>
      <c r="AV203" s="192" t="s">
        <v>137</v>
      </c>
      <c r="AW203" s="192" t="s">
        <v>138</v>
      </c>
      <c r="AX203" s="192" t="s">
        <v>137</v>
      </c>
    </row>
    <row r="204" spans="1:50" x14ac:dyDescent="0.2">
      <c r="A204" s="192">
        <v>805643</v>
      </c>
      <c r="B204" s="192" t="s">
        <v>817</v>
      </c>
      <c r="AU204" s="192" t="s">
        <v>136</v>
      </c>
    </row>
    <row r="205" spans="1:50" x14ac:dyDescent="0.2">
      <c r="A205" s="192">
        <v>806338</v>
      </c>
      <c r="B205" s="192" t="s">
        <v>817</v>
      </c>
      <c r="O205" s="192" t="s">
        <v>137</v>
      </c>
      <c r="AD205" s="192" t="s">
        <v>138</v>
      </c>
      <c r="AE205" s="192" t="s">
        <v>136</v>
      </c>
      <c r="AJ205" s="192" t="s">
        <v>136</v>
      </c>
      <c r="AN205" s="192" t="s">
        <v>138</v>
      </c>
      <c r="AO205" s="192" t="s">
        <v>138</v>
      </c>
      <c r="AQ205" s="192" t="s">
        <v>137</v>
      </c>
      <c r="AS205" s="192" t="s">
        <v>137</v>
      </c>
      <c r="AT205" s="192" t="s">
        <v>137</v>
      </c>
      <c r="AU205" s="192" t="s">
        <v>138</v>
      </c>
      <c r="AV205" s="192" t="s">
        <v>137</v>
      </c>
      <c r="AW205" s="192" t="s">
        <v>137</v>
      </c>
      <c r="AX205" s="192" t="s">
        <v>137</v>
      </c>
    </row>
    <row r="206" spans="1:50" x14ac:dyDescent="0.2">
      <c r="A206" s="192">
        <v>802178</v>
      </c>
      <c r="B206" s="192" t="s">
        <v>817</v>
      </c>
      <c r="O206" s="192" t="s">
        <v>136</v>
      </c>
      <c r="AK206" s="192" t="s">
        <v>138</v>
      </c>
      <c r="AU206" s="192" t="s">
        <v>136</v>
      </c>
      <c r="AV206" s="192" t="s">
        <v>136</v>
      </c>
      <c r="AW206" s="192" t="s">
        <v>136</v>
      </c>
    </row>
    <row r="207" spans="1:50" x14ac:dyDescent="0.2">
      <c r="A207" s="192">
        <v>800377</v>
      </c>
      <c r="B207" s="192" t="s">
        <v>817</v>
      </c>
      <c r="O207" s="192" t="s">
        <v>2130</v>
      </c>
      <c r="Q207" s="192" t="s">
        <v>2130</v>
      </c>
      <c r="AH207" s="192" t="s">
        <v>2130</v>
      </c>
      <c r="AK207" s="192" t="s">
        <v>2130</v>
      </c>
      <c r="AO207" s="192" t="s">
        <v>2130</v>
      </c>
      <c r="AT207" s="192" t="s">
        <v>2130</v>
      </c>
      <c r="AU207" s="192" t="s">
        <v>2130</v>
      </c>
      <c r="AV207" s="192" t="s">
        <v>2130</v>
      </c>
    </row>
    <row r="208" spans="1:50" x14ac:dyDescent="0.2">
      <c r="A208" s="192">
        <v>800714</v>
      </c>
      <c r="B208" s="192" t="s">
        <v>817</v>
      </c>
      <c r="AU208" s="192" t="s">
        <v>2130</v>
      </c>
    </row>
    <row r="209" spans="1:50" x14ac:dyDescent="0.2">
      <c r="A209" s="192">
        <v>800939</v>
      </c>
      <c r="B209" s="192" t="s">
        <v>817</v>
      </c>
      <c r="O209" s="192" t="s">
        <v>2130</v>
      </c>
      <c r="AK209" s="192" t="s">
        <v>2130</v>
      </c>
      <c r="AU209" s="192" t="s">
        <v>2130</v>
      </c>
      <c r="AW209" s="192" t="s">
        <v>2130</v>
      </c>
    </row>
    <row r="210" spans="1:50" x14ac:dyDescent="0.2">
      <c r="A210" s="192">
        <v>801120</v>
      </c>
      <c r="B210" s="192" t="s">
        <v>817</v>
      </c>
      <c r="AD210" s="192" t="s">
        <v>2130</v>
      </c>
      <c r="AE210" s="192" t="s">
        <v>2130</v>
      </c>
      <c r="AH210" s="192" t="s">
        <v>2130</v>
      </c>
      <c r="AO210" s="192" t="s">
        <v>2130</v>
      </c>
      <c r="AQ210" s="192" t="s">
        <v>2130</v>
      </c>
      <c r="AS210" s="192" t="s">
        <v>2130</v>
      </c>
      <c r="AT210" s="192" t="s">
        <v>2130</v>
      </c>
      <c r="AU210" s="192" t="s">
        <v>2130</v>
      </c>
      <c r="AV210" s="192" t="s">
        <v>2130</v>
      </c>
      <c r="AW210" s="192" t="s">
        <v>2130</v>
      </c>
    </row>
    <row r="211" spans="1:50" x14ac:dyDescent="0.2">
      <c r="A211" s="192">
        <v>801488</v>
      </c>
      <c r="B211" s="192" t="s">
        <v>817</v>
      </c>
      <c r="AD211" s="192" t="s">
        <v>2130</v>
      </c>
      <c r="AO211" s="192" t="s">
        <v>2130</v>
      </c>
      <c r="AR211" s="192" t="s">
        <v>2130</v>
      </c>
      <c r="AT211" s="192" t="s">
        <v>2130</v>
      </c>
      <c r="AU211" s="192" t="s">
        <v>2130</v>
      </c>
      <c r="AV211" s="192" t="s">
        <v>2130</v>
      </c>
      <c r="AW211" s="192" t="s">
        <v>2130</v>
      </c>
      <c r="AX211" s="192" t="s">
        <v>2130</v>
      </c>
    </row>
    <row r="212" spans="1:50" x14ac:dyDescent="0.2">
      <c r="A212" s="192">
        <v>801652</v>
      </c>
      <c r="B212" s="192" t="s">
        <v>817</v>
      </c>
      <c r="M212" s="192" t="s">
        <v>2130</v>
      </c>
      <c r="O212" s="192" t="s">
        <v>2130</v>
      </c>
      <c r="AK212" s="192" t="s">
        <v>2130</v>
      </c>
      <c r="AR212" s="192" t="s">
        <v>2130</v>
      </c>
      <c r="AS212" s="192" t="s">
        <v>2130</v>
      </c>
      <c r="AT212" s="192" t="s">
        <v>2130</v>
      </c>
      <c r="AU212" s="192" t="s">
        <v>2130</v>
      </c>
      <c r="AV212" s="192" t="s">
        <v>2130</v>
      </c>
      <c r="AW212" s="192" t="s">
        <v>2130</v>
      </c>
      <c r="AX212" s="192" t="s">
        <v>2130</v>
      </c>
    </row>
    <row r="213" spans="1:50" x14ac:dyDescent="0.2">
      <c r="A213" s="192">
        <v>801700</v>
      </c>
      <c r="B213" s="192" t="s">
        <v>817</v>
      </c>
      <c r="N213" s="192" t="s">
        <v>2130</v>
      </c>
      <c r="O213" s="192" t="s">
        <v>2130</v>
      </c>
    </row>
    <row r="214" spans="1:50" x14ac:dyDescent="0.2">
      <c r="A214" s="192">
        <v>801843</v>
      </c>
      <c r="B214" s="192" t="s">
        <v>817</v>
      </c>
      <c r="AK214" s="192" t="s">
        <v>2130</v>
      </c>
    </row>
    <row r="215" spans="1:50" x14ac:dyDescent="0.2">
      <c r="A215" s="192">
        <v>801845</v>
      </c>
      <c r="B215" s="192" t="s">
        <v>817</v>
      </c>
      <c r="O215" s="192" t="s">
        <v>2130</v>
      </c>
    </row>
    <row r="216" spans="1:50" x14ac:dyDescent="0.2">
      <c r="A216" s="192">
        <v>801856</v>
      </c>
      <c r="B216" s="192" t="s">
        <v>817</v>
      </c>
      <c r="O216" s="192" t="s">
        <v>136</v>
      </c>
      <c r="AK216" s="192" t="s">
        <v>136</v>
      </c>
    </row>
    <row r="217" spans="1:50" x14ac:dyDescent="0.2">
      <c r="A217" s="192">
        <v>801860</v>
      </c>
      <c r="B217" s="192" t="s">
        <v>817</v>
      </c>
      <c r="O217" s="192" t="s">
        <v>2130</v>
      </c>
      <c r="Z217" s="192" t="s">
        <v>2130</v>
      </c>
      <c r="AK217" s="192" t="s">
        <v>2130</v>
      </c>
      <c r="AO217" s="192" t="s">
        <v>2130</v>
      </c>
      <c r="AQ217" s="192" t="s">
        <v>2130</v>
      </c>
      <c r="AR217" s="192" t="s">
        <v>2130</v>
      </c>
      <c r="AT217" s="192" t="s">
        <v>2130</v>
      </c>
      <c r="AU217" s="192" t="s">
        <v>2130</v>
      </c>
      <c r="AV217" s="192" t="s">
        <v>2130</v>
      </c>
      <c r="AW217" s="192" t="s">
        <v>2130</v>
      </c>
    </row>
    <row r="218" spans="1:50" x14ac:dyDescent="0.2">
      <c r="A218" s="192">
        <v>801863</v>
      </c>
      <c r="B218" s="192" t="s">
        <v>817</v>
      </c>
      <c r="K218" s="192" t="s">
        <v>2130</v>
      </c>
      <c r="R218" s="192" t="s">
        <v>2130</v>
      </c>
      <c r="AO218" s="192" t="s">
        <v>2130</v>
      </c>
    </row>
    <row r="219" spans="1:50" x14ac:dyDescent="0.2">
      <c r="A219" s="192">
        <v>802518</v>
      </c>
      <c r="B219" s="192" t="s">
        <v>817</v>
      </c>
      <c r="O219" s="192" t="s">
        <v>2130</v>
      </c>
      <c r="Z219" s="192" t="s">
        <v>2130</v>
      </c>
      <c r="AK219" s="192" t="s">
        <v>2130</v>
      </c>
      <c r="AT219" s="192" t="s">
        <v>2130</v>
      </c>
      <c r="AV219" s="192" t="s">
        <v>2130</v>
      </c>
      <c r="AW219" s="192" t="s">
        <v>2130</v>
      </c>
    </row>
    <row r="220" spans="1:50" x14ac:dyDescent="0.2">
      <c r="A220" s="192">
        <v>802587</v>
      </c>
      <c r="B220" s="192" t="s">
        <v>817</v>
      </c>
      <c r="AW220" s="192" t="s">
        <v>2130</v>
      </c>
    </row>
    <row r="221" spans="1:50" x14ac:dyDescent="0.2">
      <c r="A221" s="192">
        <v>802622</v>
      </c>
      <c r="B221" s="192" t="s">
        <v>817</v>
      </c>
      <c r="AU221" s="192" t="s">
        <v>2130</v>
      </c>
    </row>
    <row r="222" spans="1:50" x14ac:dyDescent="0.2">
      <c r="A222" s="192">
        <v>802650</v>
      </c>
      <c r="B222" s="192" t="s">
        <v>817</v>
      </c>
      <c r="AT222" s="192" t="s">
        <v>2130</v>
      </c>
    </row>
    <row r="223" spans="1:50" x14ac:dyDescent="0.2">
      <c r="A223" s="192">
        <v>802815</v>
      </c>
      <c r="B223" s="192" t="s">
        <v>817</v>
      </c>
      <c r="AO223" s="192" t="s">
        <v>2130</v>
      </c>
      <c r="AT223" s="192" t="s">
        <v>2130</v>
      </c>
    </row>
    <row r="224" spans="1:50" x14ac:dyDescent="0.2">
      <c r="A224" s="192">
        <v>802816</v>
      </c>
      <c r="B224" s="192" t="s">
        <v>817</v>
      </c>
      <c r="O224" s="192" t="s">
        <v>2130</v>
      </c>
      <c r="AD224" s="192" t="s">
        <v>2130</v>
      </c>
      <c r="AK224" s="192" t="s">
        <v>2130</v>
      </c>
      <c r="AN224" s="192" t="s">
        <v>2130</v>
      </c>
      <c r="AQ224" s="192" t="s">
        <v>2130</v>
      </c>
      <c r="AR224" s="192" t="s">
        <v>2130</v>
      </c>
      <c r="AS224" s="192" t="s">
        <v>2130</v>
      </c>
      <c r="AT224" s="192" t="s">
        <v>2130</v>
      </c>
      <c r="AU224" s="192" t="s">
        <v>2130</v>
      </c>
      <c r="AV224" s="192" t="s">
        <v>2130</v>
      </c>
      <c r="AW224" s="192" t="s">
        <v>2130</v>
      </c>
    </row>
    <row r="225" spans="1:50" x14ac:dyDescent="0.2">
      <c r="A225" s="192">
        <v>802958</v>
      </c>
      <c r="B225" s="192" t="s">
        <v>817</v>
      </c>
      <c r="O225" s="192" t="s">
        <v>2130</v>
      </c>
      <c r="AU225" s="192" t="s">
        <v>2130</v>
      </c>
    </row>
    <row r="226" spans="1:50" x14ac:dyDescent="0.2">
      <c r="A226" s="192">
        <v>802977</v>
      </c>
      <c r="B226" s="192" t="s">
        <v>817</v>
      </c>
      <c r="AC226" s="192" t="s">
        <v>2130</v>
      </c>
      <c r="AE226" s="192" t="s">
        <v>2130</v>
      </c>
      <c r="AO226" s="192" t="s">
        <v>2130</v>
      </c>
      <c r="AR226" s="192" t="s">
        <v>2130</v>
      </c>
      <c r="AT226" s="192" t="s">
        <v>2130</v>
      </c>
      <c r="AU226" s="192" t="s">
        <v>2130</v>
      </c>
      <c r="AV226" s="192" t="s">
        <v>2130</v>
      </c>
      <c r="AW226" s="192" t="s">
        <v>2130</v>
      </c>
    </row>
    <row r="227" spans="1:50" x14ac:dyDescent="0.2">
      <c r="A227" s="192">
        <v>803144</v>
      </c>
      <c r="B227" s="192" t="s">
        <v>817</v>
      </c>
      <c r="AK227" s="192" t="s">
        <v>2130</v>
      </c>
      <c r="AV227" s="192" t="s">
        <v>2130</v>
      </c>
      <c r="AW227" s="192" t="s">
        <v>2130</v>
      </c>
    </row>
    <row r="228" spans="1:50" x14ac:dyDescent="0.2">
      <c r="A228" s="192">
        <v>803489</v>
      </c>
      <c r="B228" s="192" t="s">
        <v>817</v>
      </c>
      <c r="O228" s="192" t="s">
        <v>2130</v>
      </c>
      <c r="R228" s="192" t="s">
        <v>2130</v>
      </c>
      <c r="AD228" s="192" t="s">
        <v>2130</v>
      </c>
      <c r="AK228" s="192" t="s">
        <v>2130</v>
      </c>
      <c r="AR228" s="192" t="s">
        <v>2130</v>
      </c>
      <c r="AS228" s="192" t="s">
        <v>2130</v>
      </c>
      <c r="AT228" s="192" t="s">
        <v>2130</v>
      </c>
      <c r="AU228" s="192" t="s">
        <v>2130</v>
      </c>
      <c r="AV228" s="192" t="s">
        <v>2130</v>
      </c>
      <c r="AW228" s="192" t="s">
        <v>2130</v>
      </c>
      <c r="AX228" s="192" t="s">
        <v>2130</v>
      </c>
    </row>
    <row r="229" spans="1:50" x14ac:dyDescent="0.2">
      <c r="A229" s="192">
        <v>803738</v>
      </c>
      <c r="B229" s="192" t="s">
        <v>817</v>
      </c>
      <c r="Y229" s="192" t="s">
        <v>2130</v>
      </c>
      <c r="AD229" s="192" t="s">
        <v>2130</v>
      </c>
      <c r="AK229" s="192" t="s">
        <v>2130</v>
      </c>
      <c r="AO229" s="192" t="s">
        <v>2130</v>
      </c>
      <c r="AR229" s="192" t="s">
        <v>2130</v>
      </c>
      <c r="AT229" s="192" t="s">
        <v>2130</v>
      </c>
      <c r="AV229" s="192" t="s">
        <v>2130</v>
      </c>
      <c r="AW229" s="192" t="s">
        <v>2130</v>
      </c>
    </row>
    <row r="230" spans="1:50" x14ac:dyDescent="0.2">
      <c r="A230" s="192">
        <v>803820</v>
      </c>
      <c r="B230" s="192" t="s">
        <v>817</v>
      </c>
      <c r="O230" s="192" t="s">
        <v>2130</v>
      </c>
      <c r="AD230" s="192" t="s">
        <v>2130</v>
      </c>
      <c r="AK230" s="192" t="s">
        <v>2130</v>
      </c>
      <c r="AO230" s="192" t="s">
        <v>2130</v>
      </c>
      <c r="AR230" s="192" t="s">
        <v>2130</v>
      </c>
      <c r="AT230" s="192" t="s">
        <v>2130</v>
      </c>
      <c r="AV230" s="192" t="s">
        <v>2130</v>
      </c>
      <c r="AW230" s="192" t="s">
        <v>2130</v>
      </c>
    </row>
    <row r="231" spans="1:50" x14ac:dyDescent="0.2">
      <c r="A231" s="192">
        <v>804320</v>
      </c>
      <c r="B231" s="192" t="s">
        <v>817</v>
      </c>
      <c r="O231" s="192" t="s">
        <v>2130</v>
      </c>
      <c r="Y231" s="192" t="s">
        <v>2130</v>
      </c>
      <c r="AD231" s="192" t="s">
        <v>2130</v>
      </c>
      <c r="AK231" s="192" t="s">
        <v>2130</v>
      </c>
      <c r="AO231" s="192" t="s">
        <v>2130</v>
      </c>
      <c r="AR231" s="192" t="s">
        <v>2130</v>
      </c>
      <c r="AS231" s="192" t="s">
        <v>2130</v>
      </c>
      <c r="AT231" s="192" t="s">
        <v>2130</v>
      </c>
      <c r="AU231" s="192" t="s">
        <v>2130</v>
      </c>
      <c r="AV231" s="192" t="s">
        <v>2130</v>
      </c>
      <c r="AW231" s="192" t="s">
        <v>2130</v>
      </c>
      <c r="AX231" s="192" t="s">
        <v>2130</v>
      </c>
    </row>
    <row r="232" spans="1:50" x14ac:dyDescent="0.2">
      <c r="A232" s="192">
        <v>804702</v>
      </c>
      <c r="B232" s="192" t="s">
        <v>817</v>
      </c>
      <c r="AK232" s="192" t="s">
        <v>2130</v>
      </c>
      <c r="AM232" s="192" t="s">
        <v>2130</v>
      </c>
      <c r="AO232" s="192" t="s">
        <v>2130</v>
      </c>
      <c r="AQ232" s="192" t="s">
        <v>2130</v>
      </c>
      <c r="AT232" s="192" t="s">
        <v>2130</v>
      </c>
      <c r="AU232" s="192" t="s">
        <v>2130</v>
      </c>
      <c r="AV232" s="192" t="s">
        <v>2130</v>
      </c>
      <c r="AW232" s="192" t="s">
        <v>2130</v>
      </c>
    </row>
    <row r="233" spans="1:50" x14ac:dyDescent="0.2">
      <c r="A233" s="192">
        <v>804934</v>
      </c>
      <c r="B233" s="192" t="s">
        <v>817</v>
      </c>
      <c r="O233" s="192" t="s">
        <v>2130</v>
      </c>
      <c r="AK233" s="192" t="s">
        <v>2130</v>
      </c>
      <c r="AO233" s="192" t="s">
        <v>2130</v>
      </c>
      <c r="AU233" s="192" t="s">
        <v>2130</v>
      </c>
      <c r="AV233" s="192" t="s">
        <v>2130</v>
      </c>
      <c r="AW233" s="192" t="s">
        <v>2130</v>
      </c>
    </row>
    <row r="234" spans="1:50" x14ac:dyDescent="0.2">
      <c r="A234" s="192">
        <v>804950</v>
      </c>
      <c r="B234" s="192" t="s">
        <v>817</v>
      </c>
      <c r="O234" s="192" t="s">
        <v>2130</v>
      </c>
      <c r="AK234" s="192" t="s">
        <v>2130</v>
      </c>
      <c r="AT234" s="192" t="s">
        <v>2130</v>
      </c>
      <c r="AU234" s="192" t="s">
        <v>2130</v>
      </c>
      <c r="AV234" s="192" t="s">
        <v>2130</v>
      </c>
    </row>
    <row r="235" spans="1:50" x14ac:dyDescent="0.2">
      <c r="A235" s="192">
        <v>805303</v>
      </c>
      <c r="B235" s="192" t="s">
        <v>817</v>
      </c>
      <c r="AU235" s="192" t="s">
        <v>2130</v>
      </c>
    </row>
    <row r="236" spans="1:50" x14ac:dyDescent="0.2">
      <c r="A236" s="192">
        <v>805408</v>
      </c>
      <c r="B236" s="192" t="s">
        <v>817</v>
      </c>
      <c r="O236" s="192" t="s">
        <v>2130</v>
      </c>
      <c r="Y236" s="192" t="s">
        <v>2130</v>
      </c>
      <c r="AE236" s="192" t="s">
        <v>2130</v>
      </c>
      <c r="AK236" s="192" t="s">
        <v>2130</v>
      </c>
      <c r="AO236" s="192" t="s">
        <v>2130</v>
      </c>
      <c r="AR236" s="192" t="s">
        <v>2130</v>
      </c>
      <c r="AT236" s="192" t="s">
        <v>2130</v>
      </c>
      <c r="AU236" s="192" t="s">
        <v>2130</v>
      </c>
      <c r="AV236" s="192" t="s">
        <v>2130</v>
      </c>
      <c r="AW236" s="192" t="s">
        <v>2130</v>
      </c>
    </row>
    <row r="237" spans="1:50" x14ac:dyDescent="0.2">
      <c r="A237" s="192">
        <v>805555</v>
      </c>
      <c r="B237" s="192" t="s">
        <v>817</v>
      </c>
      <c r="AO237" s="192" t="s">
        <v>2130</v>
      </c>
      <c r="AR237" s="192" t="s">
        <v>2130</v>
      </c>
      <c r="AT237" s="192" t="s">
        <v>2130</v>
      </c>
      <c r="AV237" s="192" t="s">
        <v>2130</v>
      </c>
      <c r="AW237" s="192" t="s">
        <v>2130</v>
      </c>
    </row>
    <row r="238" spans="1:50" x14ac:dyDescent="0.2">
      <c r="A238" s="192">
        <v>806245</v>
      </c>
      <c r="B238" s="192" t="s">
        <v>817</v>
      </c>
      <c r="AK238" s="192" t="s">
        <v>2130</v>
      </c>
      <c r="AW238" s="192" t="s">
        <v>2130</v>
      </c>
    </row>
    <row r="239" spans="1:50" x14ac:dyDescent="0.2">
      <c r="A239" s="192">
        <v>806304</v>
      </c>
      <c r="B239" s="192" t="s">
        <v>817</v>
      </c>
      <c r="H239" s="192" t="s">
        <v>2130</v>
      </c>
      <c r="O239" s="192" t="s">
        <v>2130</v>
      </c>
      <c r="AO239" s="192" t="s">
        <v>2130</v>
      </c>
      <c r="AQ239" s="192" t="s">
        <v>2130</v>
      </c>
      <c r="AR239" s="192" t="s">
        <v>2130</v>
      </c>
      <c r="AU239" s="192" t="s">
        <v>2130</v>
      </c>
      <c r="AV239" s="192" t="s">
        <v>2130</v>
      </c>
      <c r="AW239" s="192" t="s">
        <v>2130</v>
      </c>
    </row>
    <row r="240" spans="1:50" x14ac:dyDescent="0.2">
      <c r="A240" s="192">
        <v>806460</v>
      </c>
      <c r="B240" s="192" t="s">
        <v>817</v>
      </c>
      <c r="L240" s="192" t="s">
        <v>2130</v>
      </c>
      <c r="O240" s="192" t="s">
        <v>2130</v>
      </c>
      <c r="AD240" s="192" t="s">
        <v>2130</v>
      </c>
      <c r="AK240" s="192" t="s">
        <v>2130</v>
      </c>
      <c r="AO240" s="192" t="s">
        <v>2130</v>
      </c>
      <c r="AQ240" s="192" t="s">
        <v>2130</v>
      </c>
      <c r="AR240" s="192" t="s">
        <v>2130</v>
      </c>
      <c r="AS240" s="192" t="s">
        <v>2130</v>
      </c>
      <c r="AT240" s="192" t="s">
        <v>2130</v>
      </c>
      <c r="AU240" s="192" t="s">
        <v>2130</v>
      </c>
      <c r="AV240" s="192" t="s">
        <v>2130</v>
      </c>
      <c r="AW240" s="192" t="s">
        <v>2130</v>
      </c>
      <c r="AX240" s="192" t="s">
        <v>2130</v>
      </c>
    </row>
    <row r="241" spans="1:49" x14ac:dyDescent="0.2">
      <c r="A241" s="192">
        <v>806592</v>
      </c>
      <c r="B241" s="192" t="s">
        <v>817</v>
      </c>
      <c r="AD241" s="192" t="s">
        <v>2130</v>
      </c>
      <c r="AE241" s="192" t="s">
        <v>2130</v>
      </c>
      <c r="AK241" s="192" t="s">
        <v>2130</v>
      </c>
      <c r="AQ241" s="192" t="s">
        <v>2130</v>
      </c>
      <c r="AR241" s="192" t="s">
        <v>2130</v>
      </c>
      <c r="AT241" s="192" t="s">
        <v>2130</v>
      </c>
      <c r="AU241" s="192" t="s">
        <v>2130</v>
      </c>
      <c r="AV241" s="192" t="s">
        <v>2130</v>
      </c>
      <c r="AW241" s="192" t="s">
        <v>2130</v>
      </c>
    </row>
    <row r="242" spans="1:49" x14ac:dyDescent="0.2">
      <c r="A242" s="192">
        <v>807243</v>
      </c>
      <c r="B242" s="192" t="s">
        <v>817</v>
      </c>
      <c r="O242" s="192" t="s">
        <v>2130</v>
      </c>
    </row>
    <row r="243" spans="1:49" x14ac:dyDescent="0.2">
      <c r="A243" s="192">
        <v>800803</v>
      </c>
      <c r="B243" s="192" t="s">
        <v>817</v>
      </c>
      <c r="O243" s="192" t="s">
        <v>2130</v>
      </c>
      <c r="AO243" s="192" t="s">
        <v>2130</v>
      </c>
      <c r="AV243" s="192" t="s">
        <v>2130</v>
      </c>
    </row>
    <row r="244" spans="1:49" x14ac:dyDescent="0.2">
      <c r="A244" s="192">
        <v>801096</v>
      </c>
      <c r="B244" s="192" t="s">
        <v>817</v>
      </c>
      <c r="AE244" s="192" t="s">
        <v>2130</v>
      </c>
    </row>
    <row r="245" spans="1:49" x14ac:dyDescent="0.2">
      <c r="A245" s="192">
        <v>801143</v>
      </c>
      <c r="B245" s="192" t="s">
        <v>817</v>
      </c>
      <c r="O245" s="192" t="s">
        <v>2130</v>
      </c>
      <c r="AK245" s="192" t="s">
        <v>2130</v>
      </c>
      <c r="AO245" s="192" t="s">
        <v>2130</v>
      </c>
      <c r="AR245" s="192" t="s">
        <v>2130</v>
      </c>
      <c r="AW245" s="192" t="s">
        <v>2130</v>
      </c>
    </row>
    <row r="246" spans="1:49" x14ac:dyDescent="0.2">
      <c r="A246" s="192">
        <v>801286</v>
      </c>
      <c r="B246" s="192" t="s">
        <v>817</v>
      </c>
      <c r="AO246" s="192" t="s">
        <v>2130</v>
      </c>
    </row>
    <row r="247" spans="1:49" x14ac:dyDescent="0.2">
      <c r="A247" s="192">
        <v>801853</v>
      </c>
      <c r="B247" s="192" t="s">
        <v>817</v>
      </c>
      <c r="AK247" s="192" t="s">
        <v>2130</v>
      </c>
    </row>
    <row r="248" spans="1:49" x14ac:dyDescent="0.2">
      <c r="A248" s="192">
        <v>802141</v>
      </c>
      <c r="B248" s="192" t="s">
        <v>817</v>
      </c>
      <c r="K248" s="192" t="s">
        <v>2130</v>
      </c>
      <c r="O248" s="192" t="s">
        <v>2130</v>
      </c>
      <c r="AK248" s="192" t="s">
        <v>2130</v>
      </c>
    </row>
    <row r="249" spans="1:49" x14ac:dyDescent="0.2">
      <c r="A249" s="192">
        <v>802236</v>
      </c>
      <c r="B249" s="192" t="s">
        <v>817</v>
      </c>
      <c r="O249" s="192" t="s">
        <v>2130</v>
      </c>
      <c r="AK249" s="192" t="s">
        <v>2130</v>
      </c>
    </row>
    <row r="250" spans="1:49" x14ac:dyDescent="0.2">
      <c r="A250" s="192">
        <v>802284</v>
      </c>
      <c r="B250" s="192" t="s">
        <v>817</v>
      </c>
      <c r="O250" s="192" t="s">
        <v>2130</v>
      </c>
      <c r="AK250" s="192" t="s">
        <v>2130</v>
      </c>
    </row>
    <row r="251" spans="1:49" x14ac:dyDescent="0.2">
      <c r="A251" s="192">
        <v>803587</v>
      </c>
      <c r="B251" s="192" t="s">
        <v>817</v>
      </c>
      <c r="O251" s="192" t="s">
        <v>2130</v>
      </c>
      <c r="AK251" s="192" t="s">
        <v>2130</v>
      </c>
    </row>
    <row r="252" spans="1:49" x14ac:dyDescent="0.2">
      <c r="A252" s="192">
        <v>803722</v>
      </c>
      <c r="B252" s="192" t="s">
        <v>817</v>
      </c>
      <c r="O252" s="192" t="s">
        <v>2130</v>
      </c>
      <c r="AD252" s="192" t="s">
        <v>2130</v>
      </c>
      <c r="AK252" s="192" t="s">
        <v>2130</v>
      </c>
      <c r="AO252" s="192" t="s">
        <v>2130</v>
      </c>
      <c r="AP252" s="192" t="s">
        <v>2130</v>
      </c>
      <c r="AR252" s="192" t="s">
        <v>2130</v>
      </c>
      <c r="AT252" s="192" t="s">
        <v>2130</v>
      </c>
      <c r="AU252" s="192" t="s">
        <v>2130</v>
      </c>
      <c r="AV252" s="192" t="s">
        <v>2130</v>
      </c>
      <c r="AW252" s="192" t="s">
        <v>2130</v>
      </c>
    </row>
    <row r="253" spans="1:49" x14ac:dyDescent="0.2">
      <c r="A253" s="192">
        <v>803834</v>
      </c>
      <c r="B253" s="192" t="s">
        <v>817</v>
      </c>
      <c r="AQ253" s="192" t="s">
        <v>2130</v>
      </c>
      <c r="AT253" s="192" t="s">
        <v>2130</v>
      </c>
      <c r="AW253" s="192" t="s">
        <v>2130</v>
      </c>
    </row>
    <row r="254" spans="1:49" x14ac:dyDescent="0.2">
      <c r="A254" s="192">
        <v>805259</v>
      </c>
      <c r="B254" s="192" t="s">
        <v>817</v>
      </c>
      <c r="O254" s="192" t="s">
        <v>2130</v>
      </c>
      <c r="AD254" s="192" t="s">
        <v>2130</v>
      </c>
      <c r="AH254" s="192" t="s">
        <v>2130</v>
      </c>
      <c r="AK254" s="192" t="s">
        <v>2130</v>
      </c>
      <c r="AO254" s="192" t="s">
        <v>2130</v>
      </c>
      <c r="AQ254" s="192" t="s">
        <v>2130</v>
      </c>
      <c r="AR254" s="192" t="s">
        <v>2130</v>
      </c>
      <c r="AU254" s="192" t="s">
        <v>2130</v>
      </c>
      <c r="AW254" s="192" t="s">
        <v>2130</v>
      </c>
    </row>
    <row r="255" spans="1:49" x14ac:dyDescent="0.2">
      <c r="A255" s="192">
        <v>805479</v>
      </c>
      <c r="B255" s="192" t="s">
        <v>817</v>
      </c>
      <c r="AK255" s="192" t="s">
        <v>2130</v>
      </c>
      <c r="AR255" s="192" t="s">
        <v>2130</v>
      </c>
      <c r="AU255" s="192" t="s">
        <v>2130</v>
      </c>
      <c r="AW255" s="192" t="s">
        <v>2130</v>
      </c>
    </row>
    <row r="256" spans="1:49" x14ac:dyDescent="0.2">
      <c r="A256" s="192">
        <v>806593</v>
      </c>
      <c r="B256" s="192" t="s">
        <v>817</v>
      </c>
      <c r="O256" s="192" t="s">
        <v>2130</v>
      </c>
      <c r="AD256" s="192" t="s">
        <v>2130</v>
      </c>
      <c r="AK256" s="192" t="s">
        <v>2130</v>
      </c>
      <c r="AT256" s="192" t="s">
        <v>2130</v>
      </c>
    </row>
    <row r="257" spans="1:50" x14ac:dyDescent="0.2">
      <c r="A257" s="192">
        <v>808317</v>
      </c>
      <c r="B257" s="192" t="s">
        <v>817</v>
      </c>
      <c r="O257" s="192" t="s">
        <v>2130</v>
      </c>
      <c r="AK257" s="192" t="s">
        <v>2130</v>
      </c>
    </row>
    <row r="258" spans="1:50" x14ac:dyDescent="0.2">
      <c r="A258" s="192">
        <v>802503</v>
      </c>
      <c r="B258" s="192" t="s">
        <v>817</v>
      </c>
      <c r="K258" s="192" t="s">
        <v>137</v>
      </c>
      <c r="W258" s="192" t="s">
        <v>137</v>
      </c>
      <c r="AC258" s="192" t="s">
        <v>137</v>
      </c>
      <c r="AH258" s="192" t="s">
        <v>138</v>
      </c>
      <c r="AQ258" s="192" t="s">
        <v>136</v>
      </c>
      <c r="AR258" s="192" t="s">
        <v>138</v>
      </c>
      <c r="AS258" s="192" t="s">
        <v>136</v>
      </c>
      <c r="AT258" s="192" t="s">
        <v>137</v>
      </c>
      <c r="AU258" s="192" t="s">
        <v>136</v>
      </c>
      <c r="AV258" s="192" t="s">
        <v>137</v>
      </c>
      <c r="AW258" s="192" t="s">
        <v>138</v>
      </c>
      <c r="AX258" s="192" t="s">
        <v>136</v>
      </c>
    </row>
    <row r="259" spans="1:50" x14ac:dyDescent="0.2">
      <c r="A259" s="192">
        <v>800018</v>
      </c>
      <c r="B259" s="192" t="s">
        <v>817</v>
      </c>
      <c r="AK259" s="192" t="s">
        <v>136</v>
      </c>
      <c r="AR259" s="192" t="s">
        <v>136</v>
      </c>
      <c r="AS259" s="192" t="s">
        <v>136</v>
      </c>
      <c r="AU259" s="192" t="s">
        <v>138</v>
      </c>
    </row>
    <row r="260" spans="1:50" x14ac:dyDescent="0.2">
      <c r="A260" s="192">
        <v>800225</v>
      </c>
      <c r="B260" s="192" t="s">
        <v>817</v>
      </c>
      <c r="O260" s="192" t="s">
        <v>137</v>
      </c>
      <c r="R260" s="192" t="s">
        <v>137</v>
      </c>
      <c r="AH260" s="192" t="s">
        <v>138</v>
      </c>
      <c r="AK260" s="192" t="s">
        <v>137</v>
      </c>
      <c r="AN260" s="192" t="s">
        <v>138</v>
      </c>
      <c r="AO260" s="192" t="s">
        <v>137</v>
      </c>
      <c r="AR260" s="192" t="s">
        <v>138</v>
      </c>
      <c r="AS260" s="192" t="s">
        <v>137</v>
      </c>
      <c r="AT260" s="192" t="s">
        <v>137</v>
      </c>
      <c r="AU260" s="192" t="s">
        <v>137</v>
      </c>
      <c r="AV260" s="192" t="s">
        <v>137</v>
      </c>
      <c r="AW260" s="192" t="s">
        <v>137</v>
      </c>
      <c r="AX260" s="192" t="s">
        <v>137</v>
      </c>
    </row>
    <row r="261" spans="1:50" x14ac:dyDescent="0.2">
      <c r="A261" s="192">
        <v>800280</v>
      </c>
      <c r="B261" s="192" t="s">
        <v>817</v>
      </c>
      <c r="AK261" s="192" t="s">
        <v>136</v>
      </c>
      <c r="AO261" s="192" t="s">
        <v>136</v>
      </c>
      <c r="AR261" s="192" t="s">
        <v>136</v>
      </c>
    </row>
    <row r="262" spans="1:50" x14ac:dyDescent="0.2">
      <c r="A262" s="192">
        <v>800321</v>
      </c>
      <c r="B262" s="192" t="s">
        <v>817</v>
      </c>
      <c r="O262" s="192" t="s">
        <v>138</v>
      </c>
      <c r="AH262" s="192" t="s">
        <v>136</v>
      </c>
      <c r="AK262" s="192" t="s">
        <v>138</v>
      </c>
      <c r="AN262" s="192" t="s">
        <v>138</v>
      </c>
      <c r="AR262" s="192" t="s">
        <v>138</v>
      </c>
      <c r="AS262" s="192" t="s">
        <v>138</v>
      </c>
      <c r="AT262" s="192" t="s">
        <v>138</v>
      </c>
      <c r="AU262" s="192" t="s">
        <v>138</v>
      </c>
      <c r="AV262" s="192" t="s">
        <v>138</v>
      </c>
      <c r="AW262" s="192" t="s">
        <v>138</v>
      </c>
      <c r="AX262" s="192" t="s">
        <v>138</v>
      </c>
    </row>
    <row r="263" spans="1:50" x14ac:dyDescent="0.2">
      <c r="A263" s="192">
        <v>800394</v>
      </c>
      <c r="B263" s="192" t="s">
        <v>817</v>
      </c>
      <c r="AD263" s="192" t="s">
        <v>136</v>
      </c>
      <c r="AK263" s="192" t="s">
        <v>136</v>
      </c>
      <c r="AT263" s="192" t="s">
        <v>136</v>
      </c>
      <c r="AU263" s="192" t="s">
        <v>136</v>
      </c>
      <c r="AX263" s="192" t="s">
        <v>136</v>
      </c>
    </row>
    <row r="264" spans="1:50" x14ac:dyDescent="0.2">
      <c r="A264" s="192">
        <v>800395</v>
      </c>
      <c r="B264" s="192" t="s">
        <v>817</v>
      </c>
      <c r="O264" s="192" t="s">
        <v>136</v>
      </c>
      <c r="AH264" s="192" t="s">
        <v>136</v>
      </c>
      <c r="AN264" s="192" t="s">
        <v>136</v>
      </c>
      <c r="AT264" s="192" t="s">
        <v>136</v>
      </c>
      <c r="AU264" s="192" t="s">
        <v>138</v>
      </c>
      <c r="AW264" s="192" t="s">
        <v>136</v>
      </c>
    </row>
    <row r="265" spans="1:50" x14ac:dyDescent="0.2">
      <c r="A265" s="192">
        <v>800442</v>
      </c>
      <c r="B265" s="192" t="s">
        <v>817</v>
      </c>
      <c r="O265" s="192" t="s">
        <v>136</v>
      </c>
      <c r="AD265" s="192" t="s">
        <v>136</v>
      </c>
      <c r="AK265" s="192" t="s">
        <v>137</v>
      </c>
      <c r="AS265" s="192" t="s">
        <v>136</v>
      </c>
      <c r="AT265" s="192" t="s">
        <v>136</v>
      </c>
      <c r="AU265" s="192" t="s">
        <v>137</v>
      </c>
      <c r="AW265" s="192" t="s">
        <v>136</v>
      </c>
    </row>
    <row r="266" spans="1:50" x14ac:dyDescent="0.2">
      <c r="A266" s="192">
        <v>800461</v>
      </c>
      <c r="B266" s="192" t="s">
        <v>817</v>
      </c>
      <c r="O266" s="192" t="s">
        <v>136</v>
      </c>
    </row>
    <row r="267" spans="1:50" x14ac:dyDescent="0.2">
      <c r="A267" s="192">
        <v>800508</v>
      </c>
      <c r="B267" s="192" t="s">
        <v>817</v>
      </c>
      <c r="AR267" s="192" t="s">
        <v>137</v>
      </c>
      <c r="AS267" s="192" t="s">
        <v>137</v>
      </c>
      <c r="AU267" s="192" t="s">
        <v>137</v>
      </c>
      <c r="AV267" s="192" t="s">
        <v>137</v>
      </c>
      <c r="AX267" s="192" t="s">
        <v>137</v>
      </c>
    </row>
    <row r="268" spans="1:50" x14ac:dyDescent="0.2">
      <c r="A268" s="192">
        <v>800689</v>
      </c>
      <c r="B268" s="192" t="s">
        <v>817</v>
      </c>
      <c r="AK268" s="192" t="s">
        <v>136</v>
      </c>
      <c r="AT268" s="192" t="s">
        <v>136</v>
      </c>
      <c r="AV268" s="192" t="s">
        <v>136</v>
      </c>
    </row>
    <row r="269" spans="1:50" x14ac:dyDescent="0.2">
      <c r="A269" s="192">
        <v>800912</v>
      </c>
      <c r="B269" s="192" t="s">
        <v>817</v>
      </c>
      <c r="O269" s="192" t="s">
        <v>138</v>
      </c>
      <c r="R269" s="192" t="s">
        <v>136</v>
      </c>
      <c r="AC269" s="192" t="s">
        <v>137</v>
      </c>
      <c r="AK269" s="192" t="s">
        <v>137</v>
      </c>
      <c r="AO269" s="192" t="s">
        <v>138</v>
      </c>
      <c r="AR269" s="192" t="s">
        <v>137</v>
      </c>
      <c r="AS269" s="192" t="s">
        <v>136</v>
      </c>
      <c r="AT269" s="192" t="s">
        <v>136</v>
      </c>
      <c r="AU269" s="192" t="s">
        <v>138</v>
      </c>
      <c r="AW269" s="192" t="s">
        <v>136</v>
      </c>
      <c r="AX269" s="192" t="s">
        <v>136</v>
      </c>
    </row>
    <row r="270" spans="1:50" x14ac:dyDescent="0.2">
      <c r="A270" s="192">
        <v>800934</v>
      </c>
      <c r="B270" s="192" t="s">
        <v>817</v>
      </c>
      <c r="K270" s="192" t="s">
        <v>136</v>
      </c>
      <c r="R270" s="192" t="s">
        <v>136</v>
      </c>
      <c r="AC270" s="192" t="s">
        <v>138</v>
      </c>
      <c r="AO270" s="192" t="s">
        <v>136</v>
      </c>
    </row>
    <row r="271" spans="1:50" x14ac:dyDescent="0.2">
      <c r="A271" s="192">
        <v>800940</v>
      </c>
      <c r="B271" s="192" t="s">
        <v>817</v>
      </c>
      <c r="O271" s="192" t="s">
        <v>137</v>
      </c>
      <c r="AO271" s="192" t="s">
        <v>137</v>
      </c>
      <c r="AT271" s="192" t="s">
        <v>136</v>
      </c>
      <c r="AW271" s="192" t="s">
        <v>136</v>
      </c>
    </row>
    <row r="272" spans="1:50" x14ac:dyDescent="0.2">
      <c r="A272" s="192">
        <v>800955</v>
      </c>
      <c r="B272" s="192" t="s">
        <v>817</v>
      </c>
      <c r="Y272" s="192" t="s">
        <v>136</v>
      </c>
      <c r="AD272" s="192" t="s">
        <v>138</v>
      </c>
      <c r="AK272" s="192" t="s">
        <v>138</v>
      </c>
      <c r="AM272" s="192" t="s">
        <v>136</v>
      </c>
      <c r="AN272" s="192" t="s">
        <v>136</v>
      </c>
      <c r="AO272" s="192" t="s">
        <v>138</v>
      </c>
      <c r="AP272" s="192" t="s">
        <v>136</v>
      </c>
      <c r="AQ272" s="192" t="s">
        <v>138</v>
      </c>
      <c r="AR272" s="192" t="s">
        <v>136</v>
      </c>
      <c r="AS272" s="192" t="s">
        <v>137</v>
      </c>
      <c r="AT272" s="192" t="s">
        <v>137</v>
      </c>
      <c r="AU272" s="192" t="s">
        <v>137</v>
      </c>
      <c r="AV272" s="192" t="s">
        <v>137</v>
      </c>
      <c r="AW272" s="192" t="s">
        <v>137</v>
      </c>
      <c r="AX272" s="192" t="s">
        <v>137</v>
      </c>
    </row>
    <row r="273" spans="1:50" x14ac:dyDescent="0.2">
      <c r="A273" s="192">
        <v>801123</v>
      </c>
      <c r="B273" s="192" t="s">
        <v>817</v>
      </c>
      <c r="O273" s="192" t="s">
        <v>136</v>
      </c>
      <c r="Z273" s="192" t="s">
        <v>136</v>
      </c>
      <c r="AH273" s="192" t="s">
        <v>138</v>
      </c>
      <c r="AK273" s="192" t="s">
        <v>136</v>
      </c>
      <c r="AN273" s="192" t="s">
        <v>138</v>
      </c>
      <c r="AO273" s="192" t="s">
        <v>138</v>
      </c>
      <c r="AR273" s="192" t="s">
        <v>136</v>
      </c>
      <c r="AT273" s="192" t="s">
        <v>136</v>
      </c>
      <c r="AU273" s="192" t="s">
        <v>138</v>
      </c>
      <c r="AW273" s="192" t="s">
        <v>136</v>
      </c>
      <c r="AX273" s="192" t="s">
        <v>138</v>
      </c>
    </row>
    <row r="274" spans="1:50" x14ac:dyDescent="0.2">
      <c r="A274" s="192">
        <v>801263</v>
      </c>
      <c r="B274" s="192" t="s">
        <v>817</v>
      </c>
      <c r="O274" s="192" t="s">
        <v>137</v>
      </c>
      <c r="AC274" s="192" t="s">
        <v>136</v>
      </c>
      <c r="AE274" s="192" t="s">
        <v>136</v>
      </c>
      <c r="AK274" s="192" t="s">
        <v>137</v>
      </c>
      <c r="AM274" s="192" t="s">
        <v>137</v>
      </c>
      <c r="AN274" s="192" t="s">
        <v>138</v>
      </c>
      <c r="AO274" s="192" t="s">
        <v>137</v>
      </c>
      <c r="AP274" s="192" t="s">
        <v>138</v>
      </c>
      <c r="AQ274" s="192" t="s">
        <v>138</v>
      </c>
      <c r="AR274" s="192" t="s">
        <v>138</v>
      </c>
      <c r="AS274" s="192" t="s">
        <v>137</v>
      </c>
      <c r="AT274" s="192" t="s">
        <v>137</v>
      </c>
      <c r="AU274" s="192" t="s">
        <v>137</v>
      </c>
      <c r="AV274" s="192" t="s">
        <v>137</v>
      </c>
      <c r="AW274" s="192" t="s">
        <v>137</v>
      </c>
      <c r="AX274" s="192" t="s">
        <v>137</v>
      </c>
    </row>
    <row r="275" spans="1:50" x14ac:dyDescent="0.2">
      <c r="A275" s="192">
        <v>801274</v>
      </c>
      <c r="B275" s="192" t="s">
        <v>817</v>
      </c>
      <c r="AU275" s="192" t="s">
        <v>136</v>
      </c>
      <c r="AV275" s="192" t="s">
        <v>138</v>
      </c>
      <c r="AW275" s="192" t="s">
        <v>136</v>
      </c>
    </row>
    <row r="276" spans="1:50" x14ac:dyDescent="0.2">
      <c r="A276" s="192">
        <v>801290</v>
      </c>
      <c r="B276" s="192" t="s">
        <v>817</v>
      </c>
      <c r="AK276" s="192" t="s">
        <v>137</v>
      </c>
      <c r="AO276" s="192" t="s">
        <v>137</v>
      </c>
      <c r="AP276" s="192" t="s">
        <v>138</v>
      </c>
      <c r="AR276" s="192" t="s">
        <v>138</v>
      </c>
      <c r="AS276" s="192" t="s">
        <v>136</v>
      </c>
      <c r="AT276" s="192" t="s">
        <v>136</v>
      </c>
      <c r="AU276" s="192" t="s">
        <v>136</v>
      </c>
      <c r="AW276" s="192" t="s">
        <v>136</v>
      </c>
    </row>
    <row r="277" spans="1:50" x14ac:dyDescent="0.2">
      <c r="A277" s="192">
        <v>801357</v>
      </c>
      <c r="B277" s="192" t="s">
        <v>817</v>
      </c>
      <c r="O277" s="192" t="s">
        <v>138</v>
      </c>
      <c r="Y277" s="192" t="s">
        <v>136</v>
      </c>
      <c r="AD277" s="192" t="s">
        <v>136</v>
      </c>
      <c r="AK277" s="192" t="s">
        <v>137</v>
      </c>
      <c r="AM277" s="192" t="s">
        <v>137</v>
      </c>
      <c r="AN277" s="192" t="s">
        <v>137</v>
      </c>
      <c r="AO277" s="192" t="s">
        <v>137</v>
      </c>
      <c r="AP277" s="192" t="s">
        <v>137</v>
      </c>
      <c r="AQ277" s="192" t="s">
        <v>137</v>
      </c>
      <c r="AR277" s="192" t="s">
        <v>137</v>
      </c>
      <c r="AS277" s="192" t="s">
        <v>137</v>
      </c>
      <c r="AT277" s="192" t="s">
        <v>137</v>
      </c>
      <c r="AU277" s="192" t="s">
        <v>137</v>
      </c>
      <c r="AV277" s="192" t="s">
        <v>137</v>
      </c>
      <c r="AW277" s="192" t="s">
        <v>137</v>
      </c>
      <c r="AX277" s="192" t="s">
        <v>137</v>
      </c>
    </row>
    <row r="278" spans="1:50" x14ac:dyDescent="0.2">
      <c r="A278" s="192">
        <v>801407</v>
      </c>
      <c r="B278" s="192" t="s">
        <v>817</v>
      </c>
      <c r="O278" s="192" t="s">
        <v>136</v>
      </c>
      <c r="Z278" s="192" t="s">
        <v>138</v>
      </c>
      <c r="AK278" s="192" t="s">
        <v>137</v>
      </c>
      <c r="AR278" s="192" t="s">
        <v>136</v>
      </c>
      <c r="AS278" s="192" t="s">
        <v>138</v>
      </c>
      <c r="AT278" s="192" t="s">
        <v>137</v>
      </c>
      <c r="AU278" s="192" t="s">
        <v>137</v>
      </c>
      <c r="AV278" s="192" t="s">
        <v>138</v>
      </c>
      <c r="AW278" s="192" t="s">
        <v>137</v>
      </c>
      <c r="AX278" s="192" t="s">
        <v>137</v>
      </c>
    </row>
    <row r="279" spans="1:50" x14ac:dyDescent="0.2">
      <c r="A279" s="192">
        <v>801495</v>
      </c>
      <c r="B279" s="192" t="s">
        <v>817</v>
      </c>
      <c r="K279" s="192" t="s">
        <v>136</v>
      </c>
      <c r="O279" s="192" t="s">
        <v>136</v>
      </c>
      <c r="AD279" s="192" t="s">
        <v>136</v>
      </c>
      <c r="AK279" s="192" t="s">
        <v>136</v>
      </c>
      <c r="AO279" s="192" t="s">
        <v>136</v>
      </c>
      <c r="AP279" s="192" t="s">
        <v>136</v>
      </c>
      <c r="AR279" s="192" t="s">
        <v>136</v>
      </c>
      <c r="AT279" s="192" t="s">
        <v>136</v>
      </c>
      <c r="AU279" s="192" t="s">
        <v>136</v>
      </c>
      <c r="AV279" s="192" t="s">
        <v>136</v>
      </c>
      <c r="AW279" s="192" t="s">
        <v>136</v>
      </c>
    </row>
    <row r="280" spans="1:50" x14ac:dyDescent="0.2">
      <c r="A280" s="192">
        <v>801563</v>
      </c>
      <c r="B280" s="192" t="s">
        <v>817</v>
      </c>
      <c r="AK280" s="192" t="s">
        <v>138</v>
      </c>
      <c r="AU280" s="192" t="s">
        <v>138</v>
      </c>
    </row>
    <row r="281" spans="1:50" x14ac:dyDescent="0.2">
      <c r="A281" s="192">
        <v>801650</v>
      </c>
      <c r="B281" s="192" t="s">
        <v>817</v>
      </c>
      <c r="K281" s="192" t="s">
        <v>138</v>
      </c>
      <c r="Y281" s="192" t="s">
        <v>137</v>
      </c>
      <c r="AC281" s="192" t="s">
        <v>137</v>
      </c>
      <c r="AK281" s="192" t="s">
        <v>138</v>
      </c>
      <c r="AM281" s="192" t="s">
        <v>138</v>
      </c>
      <c r="AN281" s="192" t="s">
        <v>138</v>
      </c>
      <c r="AO281" s="192" t="s">
        <v>137</v>
      </c>
      <c r="AP281" s="192" t="s">
        <v>138</v>
      </c>
      <c r="AS281" s="192" t="s">
        <v>138</v>
      </c>
      <c r="AT281" s="192" t="s">
        <v>137</v>
      </c>
      <c r="AU281" s="192" t="s">
        <v>137</v>
      </c>
      <c r="AV281" s="192" t="s">
        <v>137</v>
      </c>
      <c r="AW281" s="192" t="s">
        <v>137</v>
      </c>
      <c r="AX281" s="192" t="s">
        <v>138</v>
      </c>
    </row>
    <row r="282" spans="1:50" x14ac:dyDescent="0.2">
      <c r="A282" s="192">
        <v>801688</v>
      </c>
      <c r="B282" s="192" t="s">
        <v>817</v>
      </c>
      <c r="AT282" s="192" t="s">
        <v>136</v>
      </c>
      <c r="AU282" s="192" t="s">
        <v>136</v>
      </c>
      <c r="AW282" s="192" t="s">
        <v>136</v>
      </c>
    </row>
    <row r="283" spans="1:50" x14ac:dyDescent="0.2">
      <c r="A283" s="192">
        <v>801721</v>
      </c>
      <c r="B283" s="192" t="s">
        <v>817</v>
      </c>
      <c r="D283" s="192" t="s">
        <v>136</v>
      </c>
      <c r="AC283" s="192" t="s">
        <v>136</v>
      </c>
      <c r="AG283" s="192" t="s">
        <v>136</v>
      </c>
      <c r="AJ283" s="192" t="s">
        <v>136</v>
      </c>
      <c r="AM283" s="192" t="s">
        <v>137</v>
      </c>
      <c r="AN283" s="192" t="s">
        <v>138</v>
      </c>
      <c r="AO283" s="192" t="s">
        <v>137</v>
      </c>
      <c r="AP283" s="192" t="s">
        <v>138</v>
      </c>
      <c r="AQ283" s="192" t="s">
        <v>137</v>
      </c>
      <c r="AR283" s="192" t="s">
        <v>137</v>
      </c>
      <c r="AT283" s="192" t="s">
        <v>137</v>
      </c>
      <c r="AU283" s="192" t="s">
        <v>137</v>
      </c>
      <c r="AX283" s="192" t="s">
        <v>138</v>
      </c>
    </row>
    <row r="284" spans="1:50" x14ac:dyDescent="0.2">
      <c r="A284" s="192">
        <v>801768</v>
      </c>
      <c r="B284" s="192" t="s">
        <v>817</v>
      </c>
      <c r="O284" s="192" t="s">
        <v>136</v>
      </c>
      <c r="Z284" s="192" t="s">
        <v>136</v>
      </c>
      <c r="AD284" s="192" t="s">
        <v>136</v>
      </c>
      <c r="AK284" s="192" t="s">
        <v>138</v>
      </c>
      <c r="AO284" s="192" t="s">
        <v>137</v>
      </c>
      <c r="AQ284" s="192" t="s">
        <v>138</v>
      </c>
      <c r="AS284" s="192" t="s">
        <v>137</v>
      </c>
      <c r="AT284" s="192" t="s">
        <v>137</v>
      </c>
      <c r="AU284" s="192" t="s">
        <v>137</v>
      </c>
      <c r="AV284" s="192" t="s">
        <v>136</v>
      </c>
      <c r="AW284" s="192" t="s">
        <v>137</v>
      </c>
      <c r="AX284" s="192" t="s">
        <v>137</v>
      </c>
    </row>
    <row r="285" spans="1:50" x14ac:dyDescent="0.2">
      <c r="A285" s="192">
        <v>801790</v>
      </c>
      <c r="B285" s="192" t="s">
        <v>817</v>
      </c>
      <c r="O285" s="192" t="s">
        <v>136</v>
      </c>
      <c r="AK285" s="192" t="s">
        <v>138</v>
      </c>
      <c r="AS285" s="192" t="s">
        <v>137</v>
      </c>
      <c r="AT285" s="192" t="s">
        <v>137</v>
      </c>
      <c r="AU285" s="192" t="s">
        <v>137</v>
      </c>
      <c r="AV285" s="192" t="s">
        <v>137</v>
      </c>
      <c r="AW285" s="192" t="s">
        <v>137</v>
      </c>
      <c r="AX285" s="192" t="s">
        <v>137</v>
      </c>
    </row>
    <row r="286" spans="1:50" x14ac:dyDescent="0.2">
      <c r="A286" s="192">
        <v>801791</v>
      </c>
      <c r="B286" s="192" t="s">
        <v>817</v>
      </c>
      <c r="AU286" s="192" t="s">
        <v>136</v>
      </c>
    </row>
    <row r="287" spans="1:50" x14ac:dyDescent="0.2">
      <c r="A287" s="192">
        <v>801839</v>
      </c>
      <c r="B287" s="192" t="s">
        <v>817</v>
      </c>
      <c r="O287" s="192" t="s">
        <v>136</v>
      </c>
      <c r="Y287" s="192" t="s">
        <v>136</v>
      </c>
      <c r="AK287" s="192" t="s">
        <v>138</v>
      </c>
      <c r="AO287" s="192" t="s">
        <v>136</v>
      </c>
      <c r="AP287" s="192" t="s">
        <v>137</v>
      </c>
      <c r="AT287" s="192" t="s">
        <v>138</v>
      </c>
      <c r="AU287" s="192" t="s">
        <v>137</v>
      </c>
      <c r="AV287" s="192" t="s">
        <v>137</v>
      </c>
    </row>
    <row r="288" spans="1:50" x14ac:dyDescent="0.2">
      <c r="A288" s="192">
        <v>801901</v>
      </c>
      <c r="B288" s="192" t="s">
        <v>817</v>
      </c>
      <c r="O288" s="192" t="s">
        <v>136</v>
      </c>
      <c r="AD288" s="192" t="s">
        <v>136</v>
      </c>
      <c r="AE288" s="192" t="s">
        <v>136</v>
      </c>
      <c r="AK288" s="192" t="s">
        <v>136</v>
      </c>
      <c r="AM288" s="192" t="s">
        <v>137</v>
      </c>
      <c r="AO288" s="192" t="s">
        <v>136</v>
      </c>
      <c r="AQ288" s="192" t="s">
        <v>138</v>
      </c>
      <c r="AS288" s="192" t="s">
        <v>136</v>
      </c>
      <c r="AT288" s="192" t="s">
        <v>136</v>
      </c>
      <c r="AU288" s="192" t="s">
        <v>137</v>
      </c>
      <c r="AV288" s="192" t="s">
        <v>138</v>
      </c>
      <c r="AW288" s="192" t="s">
        <v>138</v>
      </c>
      <c r="AX288" s="192" t="s">
        <v>137</v>
      </c>
    </row>
    <row r="289" spans="1:50" x14ac:dyDescent="0.2">
      <c r="A289" s="192">
        <v>801904</v>
      </c>
      <c r="B289" s="192" t="s">
        <v>817</v>
      </c>
      <c r="K289" s="192" t="s">
        <v>136</v>
      </c>
      <c r="O289" s="192" t="s">
        <v>138</v>
      </c>
      <c r="AC289" s="192" t="s">
        <v>137</v>
      </c>
      <c r="AH289" s="192" t="s">
        <v>137</v>
      </c>
      <c r="AO289" s="192" t="s">
        <v>138</v>
      </c>
      <c r="AP289" s="192" t="s">
        <v>137</v>
      </c>
      <c r="AR289" s="192" t="s">
        <v>138</v>
      </c>
      <c r="AT289" s="192" t="s">
        <v>138</v>
      </c>
      <c r="AV289" s="192" t="s">
        <v>136</v>
      </c>
      <c r="AW289" s="192" t="s">
        <v>137</v>
      </c>
    </row>
    <row r="290" spans="1:50" x14ac:dyDescent="0.2">
      <c r="A290" s="192">
        <v>801984</v>
      </c>
      <c r="B290" s="192" t="s">
        <v>817</v>
      </c>
      <c r="O290" s="192" t="s">
        <v>137</v>
      </c>
      <c r="AD290" s="192" t="s">
        <v>136</v>
      </c>
      <c r="AG290" s="192" t="s">
        <v>136</v>
      </c>
      <c r="AK290" s="192" t="s">
        <v>137</v>
      </c>
      <c r="AM290" s="192" t="s">
        <v>137</v>
      </c>
      <c r="AN290" s="192" t="s">
        <v>138</v>
      </c>
      <c r="AO290" s="192" t="s">
        <v>137</v>
      </c>
      <c r="AP290" s="192" t="s">
        <v>138</v>
      </c>
      <c r="AQ290" s="192" t="s">
        <v>137</v>
      </c>
      <c r="AR290" s="192" t="s">
        <v>137</v>
      </c>
      <c r="AS290" s="192" t="s">
        <v>137</v>
      </c>
      <c r="AT290" s="192" t="s">
        <v>137</v>
      </c>
      <c r="AU290" s="192" t="s">
        <v>137</v>
      </c>
      <c r="AV290" s="192" t="s">
        <v>137</v>
      </c>
      <c r="AW290" s="192" t="s">
        <v>137</v>
      </c>
      <c r="AX290" s="192" t="s">
        <v>137</v>
      </c>
    </row>
    <row r="291" spans="1:50" x14ac:dyDescent="0.2">
      <c r="A291" s="192">
        <v>802005</v>
      </c>
      <c r="B291" s="192" t="s">
        <v>817</v>
      </c>
      <c r="AG291" s="192" t="s">
        <v>136</v>
      </c>
      <c r="AS291" s="192" t="s">
        <v>137</v>
      </c>
      <c r="AT291" s="192" t="s">
        <v>137</v>
      </c>
      <c r="AU291" s="192" t="s">
        <v>137</v>
      </c>
      <c r="AV291" s="192" t="s">
        <v>137</v>
      </c>
      <c r="AW291" s="192" t="s">
        <v>137</v>
      </c>
      <c r="AX291" s="192" t="s">
        <v>137</v>
      </c>
    </row>
    <row r="292" spans="1:50" x14ac:dyDescent="0.2">
      <c r="A292" s="192">
        <v>802017</v>
      </c>
      <c r="B292" s="192" t="s">
        <v>817</v>
      </c>
      <c r="O292" s="192" t="s">
        <v>137</v>
      </c>
      <c r="AD292" s="192" t="s">
        <v>138</v>
      </c>
      <c r="AK292" s="192" t="s">
        <v>138</v>
      </c>
      <c r="AO292" s="192" t="s">
        <v>138</v>
      </c>
      <c r="AP292" s="192" t="s">
        <v>137</v>
      </c>
      <c r="AQ292" s="192" t="s">
        <v>137</v>
      </c>
      <c r="AT292" s="192" t="s">
        <v>137</v>
      </c>
      <c r="AV292" s="192" t="s">
        <v>138</v>
      </c>
      <c r="AW292" s="192" t="s">
        <v>138</v>
      </c>
    </row>
    <row r="293" spans="1:50" x14ac:dyDescent="0.2">
      <c r="A293" s="192">
        <v>802150</v>
      </c>
      <c r="B293" s="192" t="s">
        <v>817</v>
      </c>
      <c r="R293" s="192" t="s">
        <v>136</v>
      </c>
    </row>
    <row r="294" spans="1:50" x14ac:dyDescent="0.2">
      <c r="A294" s="192">
        <v>802189</v>
      </c>
      <c r="B294" s="192" t="s">
        <v>817</v>
      </c>
      <c r="K294" s="192" t="s">
        <v>136</v>
      </c>
      <c r="AO294" s="192" t="s">
        <v>136</v>
      </c>
      <c r="AR294" s="192" t="s">
        <v>138</v>
      </c>
      <c r="AS294" s="192" t="s">
        <v>136</v>
      </c>
      <c r="AT294" s="192" t="s">
        <v>137</v>
      </c>
      <c r="AU294" s="192" t="s">
        <v>136</v>
      </c>
    </row>
    <row r="295" spans="1:50" x14ac:dyDescent="0.2">
      <c r="A295" s="192">
        <v>802206</v>
      </c>
      <c r="B295" s="192" t="s">
        <v>817</v>
      </c>
      <c r="AO295" s="192" t="s">
        <v>137</v>
      </c>
      <c r="AR295" s="192" t="s">
        <v>138</v>
      </c>
      <c r="AT295" s="192" t="s">
        <v>138</v>
      </c>
    </row>
    <row r="296" spans="1:50" x14ac:dyDescent="0.2">
      <c r="A296" s="192">
        <v>802341</v>
      </c>
      <c r="B296" s="192" t="s">
        <v>817</v>
      </c>
      <c r="O296" s="192" t="s">
        <v>138</v>
      </c>
      <c r="Z296" s="192" t="s">
        <v>138</v>
      </c>
      <c r="AI296" s="192" t="s">
        <v>136</v>
      </c>
      <c r="AK296" s="192" t="s">
        <v>137</v>
      </c>
      <c r="AN296" s="192" t="s">
        <v>138</v>
      </c>
      <c r="AP296" s="192" t="s">
        <v>138</v>
      </c>
      <c r="AQ296" s="192" t="s">
        <v>138</v>
      </c>
      <c r="AS296" s="192" t="s">
        <v>137</v>
      </c>
      <c r="AT296" s="192" t="s">
        <v>137</v>
      </c>
      <c r="AU296" s="192" t="s">
        <v>137</v>
      </c>
      <c r="AV296" s="192" t="s">
        <v>137</v>
      </c>
      <c r="AW296" s="192" t="s">
        <v>137</v>
      </c>
      <c r="AX296" s="192" t="s">
        <v>137</v>
      </c>
    </row>
    <row r="297" spans="1:50" x14ac:dyDescent="0.2">
      <c r="A297" s="192">
        <v>802436</v>
      </c>
      <c r="B297" s="192" t="s">
        <v>817</v>
      </c>
      <c r="O297" s="192" t="s">
        <v>137</v>
      </c>
      <c r="Z297" s="192" t="s">
        <v>138</v>
      </c>
      <c r="AK297" s="192" t="s">
        <v>137</v>
      </c>
      <c r="AO297" s="192" t="s">
        <v>136</v>
      </c>
      <c r="AR297" s="192" t="s">
        <v>136</v>
      </c>
      <c r="AT297" s="192" t="s">
        <v>138</v>
      </c>
      <c r="AU297" s="192" t="s">
        <v>137</v>
      </c>
      <c r="AV297" s="192" t="s">
        <v>137</v>
      </c>
      <c r="AW297" s="192" t="s">
        <v>137</v>
      </c>
    </row>
    <row r="298" spans="1:50" x14ac:dyDescent="0.2">
      <c r="A298" s="192">
        <v>802455</v>
      </c>
      <c r="B298" s="192" t="s">
        <v>817</v>
      </c>
      <c r="AO298" s="192" t="s">
        <v>136</v>
      </c>
      <c r="AP298" s="192" t="s">
        <v>136</v>
      </c>
      <c r="AR298" s="192" t="s">
        <v>136</v>
      </c>
      <c r="AU298" s="192" t="s">
        <v>136</v>
      </c>
      <c r="AV298" s="192" t="s">
        <v>136</v>
      </c>
    </row>
    <row r="299" spans="1:50" x14ac:dyDescent="0.2">
      <c r="A299" s="192">
        <v>802513</v>
      </c>
      <c r="B299" s="192" t="s">
        <v>817</v>
      </c>
      <c r="O299" s="192" t="s">
        <v>137</v>
      </c>
      <c r="AC299" s="192" t="s">
        <v>136</v>
      </c>
      <c r="AH299" s="192" t="s">
        <v>136</v>
      </c>
      <c r="AK299" s="192" t="s">
        <v>136</v>
      </c>
      <c r="AO299" s="192" t="s">
        <v>136</v>
      </c>
      <c r="AP299" s="192" t="s">
        <v>136</v>
      </c>
      <c r="AQ299" s="192" t="s">
        <v>136</v>
      </c>
      <c r="AR299" s="192" t="s">
        <v>136</v>
      </c>
      <c r="AT299" s="192" t="s">
        <v>138</v>
      </c>
      <c r="AU299" s="192" t="s">
        <v>136</v>
      </c>
      <c r="AV299" s="192" t="s">
        <v>138</v>
      </c>
      <c r="AW299" s="192" t="s">
        <v>138</v>
      </c>
      <c r="AX299" s="192" t="s">
        <v>136</v>
      </c>
    </row>
    <row r="300" spans="1:50" x14ac:dyDescent="0.2">
      <c r="A300" s="192">
        <v>802528</v>
      </c>
      <c r="B300" s="192" t="s">
        <v>817</v>
      </c>
      <c r="O300" s="192" t="s">
        <v>137</v>
      </c>
      <c r="AK300" s="192" t="s">
        <v>138</v>
      </c>
      <c r="AN300" s="192" t="s">
        <v>138</v>
      </c>
      <c r="AP300" s="192" t="s">
        <v>137</v>
      </c>
      <c r="AS300" s="192" t="s">
        <v>137</v>
      </c>
      <c r="AT300" s="192" t="s">
        <v>137</v>
      </c>
      <c r="AU300" s="192" t="s">
        <v>137</v>
      </c>
      <c r="AV300" s="192" t="s">
        <v>137</v>
      </c>
      <c r="AW300" s="192" t="s">
        <v>137</v>
      </c>
      <c r="AX300" s="192" t="s">
        <v>137</v>
      </c>
    </row>
    <row r="301" spans="1:50" x14ac:dyDescent="0.2">
      <c r="A301" s="192">
        <v>802673</v>
      </c>
      <c r="B301" s="192" t="s">
        <v>817</v>
      </c>
      <c r="AO301" s="192" t="s">
        <v>138</v>
      </c>
      <c r="AT301" s="192" t="s">
        <v>136</v>
      </c>
    </row>
    <row r="302" spans="1:50" x14ac:dyDescent="0.2">
      <c r="A302" s="192">
        <v>802778</v>
      </c>
      <c r="B302" s="192" t="s">
        <v>817</v>
      </c>
      <c r="K302" s="192" t="s">
        <v>136</v>
      </c>
      <c r="AH302" s="192" t="s">
        <v>136</v>
      </c>
      <c r="AS302" s="192" t="s">
        <v>138</v>
      </c>
      <c r="AT302" s="192" t="s">
        <v>138</v>
      </c>
    </row>
    <row r="303" spans="1:50" x14ac:dyDescent="0.2">
      <c r="A303" s="192">
        <v>802797</v>
      </c>
      <c r="B303" s="192" t="s">
        <v>817</v>
      </c>
      <c r="AW303" s="192" t="s">
        <v>136</v>
      </c>
    </row>
    <row r="304" spans="1:50" x14ac:dyDescent="0.2">
      <c r="A304" s="192">
        <v>802872</v>
      </c>
      <c r="B304" s="192" t="s">
        <v>817</v>
      </c>
      <c r="AD304" s="192" t="s">
        <v>136</v>
      </c>
      <c r="AK304" s="192" t="s">
        <v>136</v>
      </c>
      <c r="AN304" s="192" t="s">
        <v>136</v>
      </c>
      <c r="AP304" s="192" t="s">
        <v>136</v>
      </c>
      <c r="AS304" s="192" t="s">
        <v>138</v>
      </c>
      <c r="AT304" s="192" t="s">
        <v>138</v>
      </c>
      <c r="AU304" s="192" t="s">
        <v>138</v>
      </c>
      <c r="AV304" s="192" t="s">
        <v>138</v>
      </c>
      <c r="AW304" s="192" t="s">
        <v>138</v>
      </c>
      <c r="AX304" s="192" t="s">
        <v>138</v>
      </c>
    </row>
    <row r="305" spans="1:50" x14ac:dyDescent="0.2">
      <c r="A305" s="192">
        <v>802888</v>
      </c>
      <c r="B305" s="192" t="s">
        <v>817</v>
      </c>
      <c r="AX305" s="192" t="s">
        <v>138</v>
      </c>
    </row>
    <row r="306" spans="1:50" x14ac:dyDescent="0.2">
      <c r="A306" s="192">
        <v>802890</v>
      </c>
      <c r="B306" s="192" t="s">
        <v>817</v>
      </c>
      <c r="O306" s="192" t="s">
        <v>138</v>
      </c>
      <c r="AK306" s="192" t="s">
        <v>137</v>
      </c>
      <c r="AN306" s="192" t="s">
        <v>138</v>
      </c>
      <c r="AP306" s="192" t="s">
        <v>136</v>
      </c>
      <c r="AQ306" s="192" t="s">
        <v>138</v>
      </c>
      <c r="AS306" s="192" t="s">
        <v>137</v>
      </c>
      <c r="AT306" s="192" t="s">
        <v>137</v>
      </c>
      <c r="AU306" s="192" t="s">
        <v>137</v>
      </c>
      <c r="AV306" s="192" t="s">
        <v>137</v>
      </c>
      <c r="AW306" s="192" t="s">
        <v>137</v>
      </c>
      <c r="AX306" s="192" t="s">
        <v>137</v>
      </c>
    </row>
    <row r="307" spans="1:50" x14ac:dyDescent="0.2">
      <c r="A307" s="192">
        <v>802897</v>
      </c>
      <c r="B307" s="192" t="s">
        <v>817</v>
      </c>
      <c r="AO307" s="192" t="s">
        <v>136</v>
      </c>
    </row>
    <row r="308" spans="1:50" x14ac:dyDescent="0.2">
      <c r="A308" s="192">
        <v>802933</v>
      </c>
      <c r="B308" s="192" t="s">
        <v>817</v>
      </c>
      <c r="O308" s="192" t="s">
        <v>138</v>
      </c>
      <c r="AC308" s="192" t="s">
        <v>136</v>
      </c>
      <c r="AD308" s="192" t="s">
        <v>136</v>
      </c>
      <c r="AK308" s="192" t="s">
        <v>137</v>
      </c>
      <c r="AO308" s="192" t="s">
        <v>137</v>
      </c>
      <c r="AQ308" s="192" t="s">
        <v>138</v>
      </c>
      <c r="AR308" s="192" t="s">
        <v>137</v>
      </c>
      <c r="AS308" s="192" t="s">
        <v>137</v>
      </c>
      <c r="AT308" s="192" t="s">
        <v>137</v>
      </c>
      <c r="AU308" s="192" t="s">
        <v>137</v>
      </c>
      <c r="AV308" s="192" t="s">
        <v>137</v>
      </c>
      <c r="AW308" s="192" t="s">
        <v>137</v>
      </c>
      <c r="AX308" s="192" t="s">
        <v>137</v>
      </c>
    </row>
    <row r="309" spans="1:50" x14ac:dyDescent="0.2">
      <c r="A309" s="192">
        <v>802936</v>
      </c>
      <c r="B309" s="192" t="s">
        <v>817</v>
      </c>
      <c r="AW309" s="192" t="s">
        <v>136</v>
      </c>
    </row>
    <row r="310" spans="1:50" x14ac:dyDescent="0.2">
      <c r="A310" s="192">
        <v>803016</v>
      </c>
      <c r="B310" s="192" t="s">
        <v>817</v>
      </c>
      <c r="O310" s="192" t="s">
        <v>136</v>
      </c>
      <c r="AK310" s="192" t="s">
        <v>136</v>
      </c>
      <c r="AT310" s="192" t="s">
        <v>136</v>
      </c>
      <c r="AU310" s="192" t="s">
        <v>136</v>
      </c>
      <c r="AV310" s="192" t="s">
        <v>136</v>
      </c>
      <c r="AW310" s="192" t="s">
        <v>136</v>
      </c>
    </row>
    <row r="311" spans="1:50" x14ac:dyDescent="0.2">
      <c r="A311" s="192">
        <v>803127</v>
      </c>
      <c r="B311" s="192" t="s">
        <v>817</v>
      </c>
      <c r="J311" s="192" t="s">
        <v>137</v>
      </c>
      <c r="R311" s="192" t="s">
        <v>137</v>
      </c>
      <c r="AL311" s="192" t="s">
        <v>136</v>
      </c>
      <c r="AP311" s="192" t="s">
        <v>138</v>
      </c>
      <c r="AS311" s="192" t="s">
        <v>137</v>
      </c>
      <c r="AT311" s="192" t="s">
        <v>137</v>
      </c>
      <c r="AU311" s="192" t="s">
        <v>137</v>
      </c>
      <c r="AV311" s="192" t="s">
        <v>137</v>
      </c>
      <c r="AW311" s="192" t="s">
        <v>137</v>
      </c>
      <c r="AX311" s="192" t="s">
        <v>137</v>
      </c>
    </row>
    <row r="312" spans="1:50" x14ac:dyDescent="0.2">
      <c r="A312" s="192">
        <v>803158</v>
      </c>
      <c r="B312" s="192" t="s">
        <v>817</v>
      </c>
      <c r="AV312" s="192" t="s">
        <v>136</v>
      </c>
    </row>
    <row r="313" spans="1:50" x14ac:dyDescent="0.2">
      <c r="A313" s="192">
        <v>803327</v>
      </c>
      <c r="B313" s="192" t="s">
        <v>817</v>
      </c>
      <c r="O313" s="192" t="s">
        <v>137</v>
      </c>
      <c r="AD313" s="192" t="s">
        <v>138</v>
      </c>
      <c r="AE313" s="192" t="s">
        <v>137</v>
      </c>
      <c r="AK313" s="192" t="s">
        <v>137</v>
      </c>
      <c r="AM313" s="192" t="s">
        <v>137</v>
      </c>
      <c r="AN313" s="192" t="s">
        <v>137</v>
      </c>
      <c r="AO313" s="192" t="s">
        <v>137</v>
      </c>
      <c r="AP313" s="192" t="s">
        <v>137</v>
      </c>
      <c r="AQ313" s="192" t="s">
        <v>137</v>
      </c>
      <c r="AR313" s="192" t="s">
        <v>137</v>
      </c>
      <c r="AS313" s="192" t="s">
        <v>137</v>
      </c>
      <c r="AT313" s="192" t="s">
        <v>137</v>
      </c>
      <c r="AU313" s="192" t="s">
        <v>137</v>
      </c>
      <c r="AV313" s="192" t="s">
        <v>137</v>
      </c>
      <c r="AW313" s="192" t="s">
        <v>137</v>
      </c>
      <c r="AX313" s="192" t="s">
        <v>137</v>
      </c>
    </row>
    <row r="314" spans="1:50" x14ac:dyDescent="0.2">
      <c r="A314" s="192">
        <v>803383</v>
      </c>
      <c r="B314" s="192" t="s">
        <v>817</v>
      </c>
      <c r="V314" s="192" t="s">
        <v>136</v>
      </c>
    </row>
    <row r="315" spans="1:50" x14ac:dyDescent="0.2">
      <c r="A315" s="192">
        <v>803402</v>
      </c>
      <c r="B315" s="192" t="s">
        <v>817</v>
      </c>
      <c r="AJ315" s="192" t="s">
        <v>136</v>
      </c>
      <c r="AK315" s="192" t="s">
        <v>138</v>
      </c>
      <c r="AS315" s="192" t="s">
        <v>138</v>
      </c>
      <c r="AU315" s="192" t="s">
        <v>137</v>
      </c>
    </row>
    <row r="316" spans="1:50" x14ac:dyDescent="0.2">
      <c r="A316" s="192">
        <v>803449</v>
      </c>
      <c r="B316" s="192" t="s">
        <v>817</v>
      </c>
      <c r="AK316" s="192" t="s">
        <v>137</v>
      </c>
      <c r="AS316" s="192" t="s">
        <v>137</v>
      </c>
      <c r="AU316" s="192" t="s">
        <v>137</v>
      </c>
      <c r="AX316" s="192" t="s">
        <v>138</v>
      </c>
    </row>
    <row r="317" spans="1:50" x14ac:dyDescent="0.2">
      <c r="A317" s="192">
        <v>803534</v>
      </c>
      <c r="B317" s="192" t="s">
        <v>817</v>
      </c>
      <c r="AQ317" s="192" t="s">
        <v>136</v>
      </c>
    </row>
    <row r="318" spans="1:50" x14ac:dyDescent="0.2">
      <c r="A318" s="192">
        <v>803637</v>
      </c>
      <c r="B318" s="192" t="s">
        <v>817</v>
      </c>
      <c r="AO318" s="192" t="s">
        <v>136</v>
      </c>
    </row>
    <row r="319" spans="1:50" x14ac:dyDescent="0.2">
      <c r="A319" s="192">
        <v>803708</v>
      </c>
      <c r="B319" s="192" t="s">
        <v>817</v>
      </c>
      <c r="AW319" s="192" t="s">
        <v>138</v>
      </c>
    </row>
    <row r="320" spans="1:50" x14ac:dyDescent="0.2">
      <c r="A320" s="192">
        <v>803750</v>
      </c>
      <c r="B320" s="192" t="s">
        <v>817</v>
      </c>
      <c r="K320" s="192" t="s">
        <v>136</v>
      </c>
      <c r="AC320" s="192" t="s">
        <v>138</v>
      </c>
      <c r="AO320" s="192" t="s">
        <v>138</v>
      </c>
      <c r="AP320" s="192" t="s">
        <v>138</v>
      </c>
      <c r="AQ320" s="192" t="s">
        <v>138</v>
      </c>
      <c r="AR320" s="192" t="s">
        <v>137</v>
      </c>
      <c r="AS320" s="192" t="s">
        <v>137</v>
      </c>
      <c r="AT320" s="192" t="s">
        <v>137</v>
      </c>
      <c r="AU320" s="192" t="s">
        <v>137</v>
      </c>
      <c r="AV320" s="192" t="s">
        <v>137</v>
      </c>
      <c r="AW320" s="192" t="s">
        <v>137</v>
      </c>
      <c r="AX320" s="192" t="s">
        <v>137</v>
      </c>
    </row>
    <row r="321" spans="1:50" x14ac:dyDescent="0.2">
      <c r="A321" s="192">
        <v>803772</v>
      </c>
      <c r="B321" s="192" t="s">
        <v>817</v>
      </c>
      <c r="AD321" s="192" t="s">
        <v>136</v>
      </c>
    </row>
    <row r="322" spans="1:50" x14ac:dyDescent="0.2">
      <c r="A322" s="192">
        <v>803847</v>
      </c>
      <c r="B322" s="192" t="s">
        <v>817</v>
      </c>
      <c r="AU322" s="192" t="s">
        <v>136</v>
      </c>
    </row>
    <row r="323" spans="1:50" x14ac:dyDescent="0.2">
      <c r="A323" s="192">
        <v>803886</v>
      </c>
      <c r="B323" s="192" t="s">
        <v>817</v>
      </c>
      <c r="AU323" s="192" t="s">
        <v>136</v>
      </c>
    </row>
    <row r="324" spans="1:50" x14ac:dyDescent="0.2">
      <c r="A324" s="192">
        <v>803917</v>
      </c>
      <c r="B324" s="192" t="s">
        <v>817</v>
      </c>
      <c r="V324" s="192" t="s">
        <v>137</v>
      </c>
      <c r="AI324" s="192" t="s">
        <v>137</v>
      </c>
      <c r="AK324" s="192" t="s">
        <v>137</v>
      </c>
      <c r="AS324" s="192" t="s">
        <v>137</v>
      </c>
      <c r="AT324" s="192" t="s">
        <v>137</v>
      </c>
      <c r="AU324" s="192" t="s">
        <v>137</v>
      </c>
      <c r="AV324" s="192" t="s">
        <v>137</v>
      </c>
      <c r="AW324" s="192" t="s">
        <v>137</v>
      </c>
      <c r="AX324" s="192" t="s">
        <v>137</v>
      </c>
    </row>
    <row r="325" spans="1:50" x14ac:dyDescent="0.2">
      <c r="A325" s="192">
        <v>803962</v>
      </c>
      <c r="B325" s="192" t="s">
        <v>817</v>
      </c>
      <c r="O325" s="192" t="s">
        <v>137</v>
      </c>
      <c r="AO325" s="192" t="s">
        <v>137</v>
      </c>
      <c r="AR325" s="192" t="s">
        <v>137</v>
      </c>
      <c r="AT325" s="192" t="s">
        <v>136</v>
      </c>
      <c r="AU325" s="192" t="s">
        <v>137</v>
      </c>
      <c r="AV325" s="192" t="s">
        <v>136</v>
      </c>
    </row>
    <row r="326" spans="1:50" x14ac:dyDescent="0.2">
      <c r="A326" s="192">
        <v>803970</v>
      </c>
      <c r="B326" s="192" t="s">
        <v>817</v>
      </c>
      <c r="K326" s="192" t="s">
        <v>136</v>
      </c>
      <c r="O326" s="192" t="s">
        <v>138</v>
      </c>
      <c r="AK326" s="192" t="s">
        <v>136</v>
      </c>
      <c r="AM326" s="192" t="s">
        <v>136</v>
      </c>
      <c r="AO326" s="192" t="s">
        <v>138</v>
      </c>
      <c r="AR326" s="192" t="s">
        <v>136</v>
      </c>
      <c r="AS326" s="192" t="s">
        <v>138</v>
      </c>
      <c r="AT326" s="192" t="s">
        <v>136</v>
      </c>
      <c r="AU326" s="192" t="s">
        <v>138</v>
      </c>
      <c r="AX326" s="192" t="s">
        <v>137</v>
      </c>
    </row>
    <row r="327" spans="1:50" x14ac:dyDescent="0.2">
      <c r="A327" s="192">
        <v>804001</v>
      </c>
      <c r="B327" s="192" t="s">
        <v>817</v>
      </c>
      <c r="AK327" s="192" t="s">
        <v>137</v>
      </c>
      <c r="AT327" s="192" t="s">
        <v>138</v>
      </c>
      <c r="AU327" s="192" t="s">
        <v>137</v>
      </c>
      <c r="AV327" s="192" t="s">
        <v>137</v>
      </c>
      <c r="AW327" s="192" t="s">
        <v>138</v>
      </c>
      <c r="AX327" s="192" t="s">
        <v>137</v>
      </c>
    </row>
    <row r="328" spans="1:50" x14ac:dyDescent="0.2">
      <c r="A328" s="192">
        <v>804062</v>
      </c>
      <c r="B328" s="192" t="s">
        <v>817</v>
      </c>
      <c r="N328" s="192" t="s">
        <v>136</v>
      </c>
      <c r="O328" s="192" t="s">
        <v>138</v>
      </c>
      <c r="AH328" s="192" t="s">
        <v>136</v>
      </c>
      <c r="AK328" s="192" t="s">
        <v>136</v>
      </c>
      <c r="AM328" s="192" t="s">
        <v>136</v>
      </c>
      <c r="AN328" s="192" t="s">
        <v>136</v>
      </c>
      <c r="AO328" s="192" t="s">
        <v>136</v>
      </c>
      <c r="AP328" s="192" t="s">
        <v>136</v>
      </c>
      <c r="AQ328" s="192" t="s">
        <v>136</v>
      </c>
      <c r="AR328" s="192" t="s">
        <v>136</v>
      </c>
      <c r="AS328" s="192" t="s">
        <v>137</v>
      </c>
      <c r="AT328" s="192" t="s">
        <v>137</v>
      </c>
      <c r="AU328" s="192" t="s">
        <v>137</v>
      </c>
      <c r="AV328" s="192" t="s">
        <v>137</v>
      </c>
      <c r="AW328" s="192" t="s">
        <v>137</v>
      </c>
      <c r="AX328" s="192" t="s">
        <v>137</v>
      </c>
    </row>
    <row r="329" spans="1:50" x14ac:dyDescent="0.2">
      <c r="A329" s="192">
        <v>804071</v>
      </c>
      <c r="B329" s="192" t="s">
        <v>817</v>
      </c>
      <c r="AS329" s="192" t="s">
        <v>138</v>
      </c>
      <c r="AW329" s="192" t="s">
        <v>136</v>
      </c>
    </row>
    <row r="330" spans="1:50" x14ac:dyDescent="0.2">
      <c r="A330" s="192">
        <v>804105</v>
      </c>
      <c r="B330" s="192" t="s">
        <v>817</v>
      </c>
      <c r="AS330" s="192" t="s">
        <v>136</v>
      </c>
      <c r="AT330" s="192" t="s">
        <v>136</v>
      </c>
      <c r="AU330" s="192" t="s">
        <v>136</v>
      </c>
    </row>
    <row r="331" spans="1:50" x14ac:dyDescent="0.2">
      <c r="A331" s="192">
        <v>804112</v>
      </c>
      <c r="B331" s="192" t="s">
        <v>817</v>
      </c>
      <c r="O331" s="192" t="s">
        <v>136</v>
      </c>
      <c r="Z331" s="192" t="s">
        <v>136</v>
      </c>
      <c r="AH331" s="192" t="s">
        <v>136</v>
      </c>
      <c r="AK331" s="192" t="s">
        <v>136</v>
      </c>
      <c r="AM331" s="192" t="s">
        <v>138</v>
      </c>
      <c r="AN331" s="192" t="s">
        <v>138</v>
      </c>
      <c r="AO331" s="192" t="s">
        <v>137</v>
      </c>
      <c r="AP331" s="192" t="s">
        <v>138</v>
      </c>
      <c r="AQ331" s="192" t="s">
        <v>138</v>
      </c>
      <c r="AR331" s="192" t="s">
        <v>137</v>
      </c>
      <c r="AS331" s="192" t="s">
        <v>137</v>
      </c>
      <c r="AT331" s="192" t="s">
        <v>137</v>
      </c>
      <c r="AU331" s="192" t="s">
        <v>137</v>
      </c>
      <c r="AV331" s="192" t="s">
        <v>137</v>
      </c>
      <c r="AW331" s="192" t="s">
        <v>137</v>
      </c>
      <c r="AX331" s="192" t="s">
        <v>137</v>
      </c>
    </row>
    <row r="332" spans="1:50" x14ac:dyDescent="0.2">
      <c r="A332" s="192">
        <v>804133</v>
      </c>
      <c r="B332" s="192" t="s">
        <v>817</v>
      </c>
      <c r="N332" s="192" t="s">
        <v>136</v>
      </c>
      <c r="AK332" s="192" t="s">
        <v>136</v>
      </c>
      <c r="AO332" s="192" t="s">
        <v>136</v>
      </c>
      <c r="AT332" s="192" t="s">
        <v>138</v>
      </c>
      <c r="AU332" s="192" t="s">
        <v>138</v>
      </c>
    </row>
    <row r="333" spans="1:50" x14ac:dyDescent="0.2">
      <c r="A333" s="192">
        <v>804168</v>
      </c>
      <c r="B333" s="192" t="s">
        <v>817</v>
      </c>
      <c r="O333" s="192" t="s">
        <v>137</v>
      </c>
      <c r="R333" s="192" t="s">
        <v>136</v>
      </c>
      <c r="AC333" s="192" t="s">
        <v>137</v>
      </c>
      <c r="AK333" s="192" t="s">
        <v>137</v>
      </c>
      <c r="AM333" s="192" t="s">
        <v>137</v>
      </c>
      <c r="AN333" s="192" t="s">
        <v>137</v>
      </c>
      <c r="AO333" s="192" t="s">
        <v>137</v>
      </c>
      <c r="AP333" s="192" t="s">
        <v>137</v>
      </c>
      <c r="AQ333" s="192" t="s">
        <v>137</v>
      </c>
      <c r="AR333" s="192" t="s">
        <v>137</v>
      </c>
      <c r="AS333" s="192" t="s">
        <v>137</v>
      </c>
      <c r="AT333" s="192" t="s">
        <v>137</v>
      </c>
      <c r="AU333" s="192" t="s">
        <v>137</v>
      </c>
      <c r="AV333" s="192" t="s">
        <v>137</v>
      </c>
      <c r="AW333" s="192" t="s">
        <v>137</v>
      </c>
      <c r="AX333" s="192" t="s">
        <v>137</v>
      </c>
    </row>
    <row r="334" spans="1:50" x14ac:dyDescent="0.2">
      <c r="A334" s="192">
        <v>804213</v>
      </c>
      <c r="B334" s="192" t="s">
        <v>817</v>
      </c>
      <c r="AD334" s="192" t="s">
        <v>136</v>
      </c>
      <c r="AK334" s="192" t="s">
        <v>136</v>
      </c>
      <c r="AL334" s="192" t="s">
        <v>137</v>
      </c>
      <c r="AO334" s="192" t="s">
        <v>138</v>
      </c>
      <c r="AS334" s="192" t="s">
        <v>137</v>
      </c>
      <c r="AT334" s="192" t="s">
        <v>137</v>
      </c>
      <c r="AU334" s="192" t="s">
        <v>137</v>
      </c>
      <c r="AV334" s="192" t="s">
        <v>137</v>
      </c>
      <c r="AW334" s="192" t="s">
        <v>137</v>
      </c>
      <c r="AX334" s="192" t="s">
        <v>137</v>
      </c>
    </row>
    <row r="335" spans="1:50" x14ac:dyDescent="0.2">
      <c r="A335" s="192">
        <v>804224</v>
      </c>
      <c r="B335" s="192" t="s">
        <v>817</v>
      </c>
      <c r="N335" s="192" t="s">
        <v>136</v>
      </c>
      <c r="O335" s="192" t="s">
        <v>138</v>
      </c>
      <c r="AK335" s="192" t="s">
        <v>138</v>
      </c>
      <c r="AU335" s="192" t="s">
        <v>137</v>
      </c>
      <c r="AV335" s="192" t="s">
        <v>138</v>
      </c>
      <c r="AX335" s="192" t="s">
        <v>137</v>
      </c>
    </row>
    <row r="336" spans="1:50" x14ac:dyDescent="0.2">
      <c r="A336" s="192">
        <v>804226</v>
      </c>
      <c r="B336" s="192" t="s">
        <v>817</v>
      </c>
      <c r="AT336" s="192" t="s">
        <v>136</v>
      </c>
      <c r="AU336" s="192" t="s">
        <v>136</v>
      </c>
      <c r="AW336" s="192" t="s">
        <v>136</v>
      </c>
    </row>
    <row r="337" spans="1:50" x14ac:dyDescent="0.2">
      <c r="A337" s="192">
        <v>804240</v>
      </c>
      <c r="B337" s="192" t="s">
        <v>817</v>
      </c>
      <c r="K337" s="192" t="s">
        <v>136</v>
      </c>
      <c r="O337" s="192" t="s">
        <v>137</v>
      </c>
      <c r="AK337" s="192" t="s">
        <v>137</v>
      </c>
      <c r="AN337" s="192" t="s">
        <v>136</v>
      </c>
      <c r="AO337" s="192" t="s">
        <v>137</v>
      </c>
      <c r="AP337" s="192" t="s">
        <v>136</v>
      </c>
      <c r="AR337" s="192" t="s">
        <v>137</v>
      </c>
      <c r="AS337" s="192" t="s">
        <v>138</v>
      </c>
      <c r="AT337" s="192" t="s">
        <v>138</v>
      </c>
      <c r="AU337" s="192" t="s">
        <v>138</v>
      </c>
      <c r="AV337" s="192" t="s">
        <v>138</v>
      </c>
      <c r="AW337" s="192" t="s">
        <v>136</v>
      </c>
      <c r="AX337" s="192" t="s">
        <v>138</v>
      </c>
    </row>
    <row r="338" spans="1:50" x14ac:dyDescent="0.2">
      <c r="A338" s="192">
        <v>804276</v>
      </c>
      <c r="B338" s="192" t="s">
        <v>817</v>
      </c>
      <c r="AA338" s="192" t="s">
        <v>136</v>
      </c>
      <c r="AC338" s="192" t="s">
        <v>136</v>
      </c>
      <c r="AD338" s="192" t="s">
        <v>136</v>
      </c>
      <c r="AK338" s="192" t="s">
        <v>136</v>
      </c>
      <c r="AM338" s="192" t="s">
        <v>136</v>
      </c>
      <c r="AN338" s="192" t="s">
        <v>136</v>
      </c>
      <c r="AO338" s="192" t="s">
        <v>136</v>
      </c>
      <c r="AP338" s="192" t="s">
        <v>138</v>
      </c>
      <c r="AQ338" s="192" t="s">
        <v>138</v>
      </c>
      <c r="AR338" s="192" t="s">
        <v>138</v>
      </c>
      <c r="AS338" s="192" t="s">
        <v>137</v>
      </c>
      <c r="AT338" s="192" t="s">
        <v>137</v>
      </c>
      <c r="AU338" s="192" t="s">
        <v>137</v>
      </c>
      <c r="AV338" s="192" t="s">
        <v>137</v>
      </c>
      <c r="AW338" s="192" t="s">
        <v>137</v>
      </c>
      <c r="AX338" s="192" t="s">
        <v>137</v>
      </c>
    </row>
    <row r="339" spans="1:50" x14ac:dyDescent="0.2">
      <c r="A339" s="192">
        <v>804298</v>
      </c>
      <c r="B339" s="192" t="s">
        <v>817</v>
      </c>
      <c r="V339" s="192" t="s">
        <v>136</v>
      </c>
      <c r="AC339" s="192" t="s">
        <v>138</v>
      </c>
      <c r="AH339" s="192" t="s">
        <v>136</v>
      </c>
      <c r="AO339" s="192" t="s">
        <v>138</v>
      </c>
      <c r="AP339" s="192" t="s">
        <v>138</v>
      </c>
      <c r="AQ339" s="192" t="s">
        <v>136</v>
      </c>
      <c r="AR339" s="192" t="s">
        <v>138</v>
      </c>
      <c r="AS339" s="192" t="s">
        <v>138</v>
      </c>
      <c r="AT339" s="192" t="s">
        <v>136</v>
      </c>
      <c r="AU339" s="192" t="s">
        <v>137</v>
      </c>
      <c r="AV339" s="192" t="s">
        <v>138</v>
      </c>
    </row>
    <row r="340" spans="1:50" x14ac:dyDescent="0.2">
      <c r="A340" s="192">
        <v>804376</v>
      </c>
      <c r="B340" s="192" t="s">
        <v>817</v>
      </c>
      <c r="R340" s="192" t="s">
        <v>136</v>
      </c>
      <c r="AE340" s="192" t="s">
        <v>136</v>
      </c>
      <c r="AK340" s="192" t="s">
        <v>136</v>
      </c>
      <c r="AM340" s="192" t="s">
        <v>136</v>
      </c>
      <c r="AN340" s="192" t="s">
        <v>136</v>
      </c>
      <c r="AP340" s="192" t="s">
        <v>138</v>
      </c>
      <c r="AQ340" s="192" t="s">
        <v>138</v>
      </c>
      <c r="AR340" s="192" t="s">
        <v>138</v>
      </c>
      <c r="AS340" s="192" t="s">
        <v>137</v>
      </c>
      <c r="AT340" s="192" t="s">
        <v>137</v>
      </c>
      <c r="AU340" s="192" t="s">
        <v>137</v>
      </c>
      <c r="AV340" s="192" t="s">
        <v>137</v>
      </c>
      <c r="AW340" s="192" t="s">
        <v>137</v>
      </c>
      <c r="AX340" s="192" t="s">
        <v>137</v>
      </c>
    </row>
    <row r="341" spans="1:50" x14ac:dyDescent="0.2">
      <c r="A341" s="192">
        <v>804379</v>
      </c>
      <c r="B341" s="192" t="s">
        <v>817</v>
      </c>
      <c r="AS341" s="192" t="s">
        <v>136</v>
      </c>
      <c r="AT341" s="192" t="s">
        <v>136</v>
      </c>
      <c r="AU341" s="192" t="s">
        <v>136</v>
      </c>
      <c r="AW341" s="192" t="s">
        <v>136</v>
      </c>
    </row>
    <row r="342" spans="1:50" x14ac:dyDescent="0.2">
      <c r="A342" s="192">
        <v>804387</v>
      </c>
      <c r="B342" s="192" t="s">
        <v>817</v>
      </c>
      <c r="O342" s="192" t="s">
        <v>137</v>
      </c>
      <c r="AH342" s="192" t="s">
        <v>136</v>
      </c>
      <c r="AK342" s="192" t="s">
        <v>137</v>
      </c>
      <c r="AN342" s="192" t="s">
        <v>136</v>
      </c>
      <c r="AR342" s="192" t="s">
        <v>136</v>
      </c>
      <c r="AU342" s="192" t="s">
        <v>138</v>
      </c>
      <c r="AW342" s="192" t="s">
        <v>136</v>
      </c>
    </row>
    <row r="343" spans="1:50" x14ac:dyDescent="0.2">
      <c r="A343" s="192">
        <v>804391</v>
      </c>
      <c r="B343" s="192" t="s">
        <v>817</v>
      </c>
      <c r="K343" s="192" t="s">
        <v>136</v>
      </c>
      <c r="O343" s="192" t="s">
        <v>136</v>
      </c>
      <c r="AE343" s="192" t="s">
        <v>136</v>
      </c>
      <c r="AK343" s="192" t="s">
        <v>138</v>
      </c>
      <c r="AM343" s="192" t="s">
        <v>137</v>
      </c>
      <c r="AN343" s="192" t="s">
        <v>137</v>
      </c>
      <c r="AO343" s="192" t="s">
        <v>137</v>
      </c>
      <c r="AP343" s="192" t="s">
        <v>137</v>
      </c>
      <c r="AQ343" s="192" t="s">
        <v>137</v>
      </c>
      <c r="AR343" s="192" t="s">
        <v>137</v>
      </c>
      <c r="AS343" s="192" t="s">
        <v>137</v>
      </c>
      <c r="AT343" s="192" t="s">
        <v>137</v>
      </c>
      <c r="AU343" s="192" t="s">
        <v>137</v>
      </c>
      <c r="AV343" s="192" t="s">
        <v>137</v>
      </c>
      <c r="AW343" s="192" t="s">
        <v>137</v>
      </c>
      <c r="AX343" s="192" t="s">
        <v>137</v>
      </c>
    </row>
    <row r="344" spans="1:50" x14ac:dyDescent="0.2">
      <c r="A344" s="192">
        <v>804396</v>
      </c>
      <c r="B344" s="192" t="s">
        <v>817</v>
      </c>
      <c r="K344" s="192" t="s">
        <v>136</v>
      </c>
      <c r="AC344" s="192" t="s">
        <v>137</v>
      </c>
      <c r="AK344" s="192" t="s">
        <v>137</v>
      </c>
      <c r="AO344" s="192" t="s">
        <v>137</v>
      </c>
      <c r="AQ344" s="192" t="s">
        <v>136</v>
      </c>
      <c r="AR344" s="192" t="s">
        <v>137</v>
      </c>
      <c r="AS344" s="192" t="s">
        <v>137</v>
      </c>
      <c r="AT344" s="192" t="s">
        <v>136</v>
      </c>
      <c r="AU344" s="192" t="s">
        <v>137</v>
      </c>
      <c r="AV344" s="192" t="s">
        <v>138</v>
      </c>
      <c r="AW344" s="192" t="s">
        <v>138</v>
      </c>
    </row>
    <row r="345" spans="1:50" x14ac:dyDescent="0.2">
      <c r="A345" s="192">
        <v>804421</v>
      </c>
      <c r="B345" s="192" t="s">
        <v>817</v>
      </c>
      <c r="O345" s="192" t="s">
        <v>137</v>
      </c>
      <c r="AD345" s="192" t="s">
        <v>138</v>
      </c>
      <c r="AG345" s="192" t="s">
        <v>136</v>
      </c>
      <c r="AK345" s="192" t="s">
        <v>138</v>
      </c>
      <c r="AN345" s="192" t="s">
        <v>138</v>
      </c>
      <c r="AP345" s="192" t="s">
        <v>138</v>
      </c>
      <c r="AQ345" s="192" t="s">
        <v>136</v>
      </c>
      <c r="AV345" s="192" t="s">
        <v>137</v>
      </c>
      <c r="AW345" s="192" t="s">
        <v>137</v>
      </c>
    </row>
    <row r="346" spans="1:50" x14ac:dyDescent="0.2">
      <c r="A346" s="192">
        <v>804426</v>
      </c>
      <c r="B346" s="192" t="s">
        <v>817</v>
      </c>
      <c r="AK346" s="192" t="s">
        <v>136</v>
      </c>
      <c r="AM346" s="192" t="s">
        <v>137</v>
      </c>
      <c r="AN346" s="192" t="s">
        <v>138</v>
      </c>
      <c r="AO346" s="192" t="s">
        <v>137</v>
      </c>
      <c r="AP346" s="192" t="s">
        <v>138</v>
      </c>
      <c r="AQ346" s="192" t="s">
        <v>137</v>
      </c>
      <c r="AR346" s="192" t="s">
        <v>138</v>
      </c>
      <c r="AS346" s="192" t="s">
        <v>137</v>
      </c>
      <c r="AT346" s="192" t="s">
        <v>137</v>
      </c>
      <c r="AU346" s="192" t="s">
        <v>137</v>
      </c>
      <c r="AV346" s="192" t="s">
        <v>137</v>
      </c>
      <c r="AW346" s="192" t="s">
        <v>137</v>
      </c>
      <c r="AX346" s="192" t="s">
        <v>137</v>
      </c>
    </row>
    <row r="347" spans="1:50" x14ac:dyDescent="0.2">
      <c r="A347" s="192">
        <v>804449</v>
      </c>
      <c r="B347" s="192" t="s">
        <v>817</v>
      </c>
      <c r="O347" s="192" t="s">
        <v>138</v>
      </c>
      <c r="AD347" s="192" t="s">
        <v>138</v>
      </c>
      <c r="AK347" s="192" t="s">
        <v>136</v>
      </c>
      <c r="AU347" s="192" t="s">
        <v>137</v>
      </c>
    </row>
    <row r="348" spans="1:50" x14ac:dyDescent="0.2">
      <c r="A348" s="192">
        <v>804491</v>
      </c>
      <c r="B348" s="192" t="s">
        <v>817</v>
      </c>
      <c r="AH348" s="192" t="s">
        <v>136</v>
      </c>
      <c r="AM348" s="192" t="s">
        <v>136</v>
      </c>
      <c r="AN348" s="192" t="s">
        <v>136</v>
      </c>
      <c r="AO348" s="192" t="s">
        <v>136</v>
      </c>
      <c r="AP348" s="192" t="s">
        <v>136</v>
      </c>
      <c r="AQ348" s="192" t="s">
        <v>136</v>
      </c>
      <c r="AR348" s="192" t="s">
        <v>136</v>
      </c>
      <c r="AS348" s="192" t="s">
        <v>138</v>
      </c>
      <c r="AT348" s="192" t="s">
        <v>138</v>
      </c>
      <c r="AU348" s="192" t="s">
        <v>138</v>
      </c>
      <c r="AV348" s="192" t="s">
        <v>138</v>
      </c>
      <c r="AW348" s="192" t="s">
        <v>138</v>
      </c>
      <c r="AX348" s="192" t="s">
        <v>138</v>
      </c>
    </row>
    <row r="349" spans="1:50" x14ac:dyDescent="0.2">
      <c r="A349" s="192">
        <v>804562</v>
      </c>
      <c r="B349" s="192" t="s">
        <v>817</v>
      </c>
      <c r="AN349" s="192" t="s">
        <v>136</v>
      </c>
      <c r="AT349" s="192" t="s">
        <v>136</v>
      </c>
      <c r="AW349" s="192" t="s">
        <v>136</v>
      </c>
    </row>
    <row r="350" spans="1:50" x14ac:dyDescent="0.2">
      <c r="A350" s="192">
        <v>804566</v>
      </c>
      <c r="B350" s="192" t="s">
        <v>817</v>
      </c>
      <c r="R350" s="192" t="s">
        <v>136</v>
      </c>
      <c r="AC350" s="192" t="s">
        <v>136</v>
      </c>
      <c r="AH350" s="192" t="s">
        <v>136</v>
      </c>
      <c r="AT350" s="192" t="s">
        <v>136</v>
      </c>
      <c r="AW350" s="192" t="s">
        <v>136</v>
      </c>
    </row>
    <row r="351" spans="1:50" x14ac:dyDescent="0.2">
      <c r="A351" s="192">
        <v>804603</v>
      </c>
      <c r="B351" s="192" t="s">
        <v>817</v>
      </c>
      <c r="O351" s="192" t="s">
        <v>138</v>
      </c>
      <c r="R351" s="192" t="s">
        <v>136</v>
      </c>
      <c r="Y351" s="192" t="s">
        <v>136</v>
      </c>
      <c r="AK351" s="192" t="s">
        <v>137</v>
      </c>
      <c r="AN351" s="192" t="s">
        <v>138</v>
      </c>
      <c r="AS351" s="192" t="s">
        <v>138</v>
      </c>
      <c r="AT351" s="192" t="s">
        <v>137</v>
      </c>
      <c r="AU351" s="192" t="s">
        <v>138</v>
      </c>
      <c r="AW351" s="192" t="s">
        <v>138</v>
      </c>
    </row>
    <row r="352" spans="1:50" x14ac:dyDescent="0.2">
      <c r="A352" s="192">
        <v>804618</v>
      </c>
      <c r="B352" s="192" t="s">
        <v>817</v>
      </c>
      <c r="O352" s="192" t="s">
        <v>137</v>
      </c>
      <c r="AD352" s="192" t="s">
        <v>136</v>
      </c>
      <c r="AH352" s="192" t="s">
        <v>136</v>
      </c>
      <c r="AK352" s="192" t="s">
        <v>137</v>
      </c>
      <c r="AM352" s="192" t="s">
        <v>137</v>
      </c>
      <c r="AN352" s="192" t="s">
        <v>137</v>
      </c>
      <c r="AO352" s="192" t="s">
        <v>137</v>
      </c>
      <c r="AP352" s="192" t="s">
        <v>137</v>
      </c>
      <c r="AQ352" s="192" t="s">
        <v>137</v>
      </c>
      <c r="AR352" s="192" t="s">
        <v>137</v>
      </c>
      <c r="AS352" s="192" t="s">
        <v>137</v>
      </c>
      <c r="AT352" s="192" t="s">
        <v>137</v>
      </c>
      <c r="AU352" s="192" t="s">
        <v>137</v>
      </c>
      <c r="AV352" s="192" t="s">
        <v>137</v>
      </c>
      <c r="AW352" s="192" t="s">
        <v>137</v>
      </c>
      <c r="AX352" s="192" t="s">
        <v>137</v>
      </c>
    </row>
    <row r="353" spans="1:50" x14ac:dyDescent="0.2">
      <c r="A353" s="192">
        <v>804632</v>
      </c>
      <c r="B353" s="192" t="s">
        <v>817</v>
      </c>
      <c r="R353" s="192" t="s">
        <v>136</v>
      </c>
      <c r="AT353" s="192" t="s">
        <v>136</v>
      </c>
      <c r="AU353" s="192" t="s">
        <v>136</v>
      </c>
    </row>
    <row r="354" spans="1:50" x14ac:dyDescent="0.2">
      <c r="A354" s="192">
        <v>804676</v>
      </c>
      <c r="B354" s="192" t="s">
        <v>817</v>
      </c>
      <c r="AS354" s="192" t="s">
        <v>138</v>
      </c>
    </row>
    <row r="355" spans="1:50" x14ac:dyDescent="0.2">
      <c r="A355" s="192">
        <v>804713</v>
      </c>
      <c r="B355" s="192" t="s">
        <v>817</v>
      </c>
      <c r="N355" s="192" t="s">
        <v>136</v>
      </c>
      <c r="AK355" s="192" t="s">
        <v>136</v>
      </c>
      <c r="AP355" s="192" t="s">
        <v>138</v>
      </c>
      <c r="AR355" s="192" t="s">
        <v>138</v>
      </c>
      <c r="AS355" s="192" t="s">
        <v>138</v>
      </c>
      <c r="AT355" s="192" t="s">
        <v>138</v>
      </c>
      <c r="AU355" s="192" t="s">
        <v>138</v>
      </c>
      <c r="AW355" s="192" t="s">
        <v>138</v>
      </c>
    </row>
    <row r="356" spans="1:50" x14ac:dyDescent="0.2">
      <c r="A356" s="192">
        <v>804772</v>
      </c>
      <c r="B356" s="192" t="s">
        <v>817</v>
      </c>
      <c r="O356" s="192" t="s">
        <v>136</v>
      </c>
      <c r="AK356" s="192" t="s">
        <v>136</v>
      </c>
      <c r="AO356" s="192" t="s">
        <v>136</v>
      </c>
      <c r="AT356" s="192" t="s">
        <v>136</v>
      </c>
    </row>
    <row r="357" spans="1:50" x14ac:dyDescent="0.2">
      <c r="A357" s="192">
        <v>804774</v>
      </c>
      <c r="B357" s="192" t="s">
        <v>817</v>
      </c>
      <c r="O357" s="192" t="s">
        <v>138</v>
      </c>
      <c r="AD357" s="192" t="s">
        <v>136</v>
      </c>
      <c r="AK357" s="192" t="s">
        <v>138</v>
      </c>
      <c r="AO357" s="192" t="s">
        <v>137</v>
      </c>
      <c r="AQ357" s="192" t="s">
        <v>138</v>
      </c>
      <c r="AR357" s="192" t="s">
        <v>136</v>
      </c>
      <c r="AS357" s="192" t="s">
        <v>138</v>
      </c>
      <c r="AT357" s="192" t="s">
        <v>138</v>
      </c>
      <c r="AU357" s="192" t="s">
        <v>138</v>
      </c>
      <c r="AV357" s="192" t="s">
        <v>138</v>
      </c>
      <c r="AW357" s="192" t="s">
        <v>138</v>
      </c>
      <c r="AX357" s="192" t="s">
        <v>137</v>
      </c>
    </row>
    <row r="358" spans="1:50" x14ac:dyDescent="0.2">
      <c r="A358" s="192">
        <v>804778</v>
      </c>
      <c r="B358" s="192" t="s">
        <v>817</v>
      </c>
      <c r="AM358" s="192" t="s">
        <v>137</v>
      </c>
      <c r="AU358" s="192" t="s">
        <v>137</v>
      </c>
      <c r="AW358" s="192" t="s">
        <v>137</v>
      </c>
      <c r="AX358" s="192" t="s">
        <v>137</v>
      </c>
    </row>
    <row r="359" spans="1:50" x14ac:dyDescent="0.2">
      <c r="A359" s="192">
        <v>804788</v>
      </c>
      <c r="B359" s="192" t="s">
        <v>817</v>
      </c>
      <c r="AO359" s="192" t="s">
        <v>137</v>
      </c>
      <c r="AQ359" s="192" t="s">
        <v>136</v>
      </c>
      <c r="AS359" s="192" t="s">
        <v>137</v>
      </c>
      <c r="AT359" s="192" t="s">
        <v>137</v>
      </c>
      <c r="AV359" s="192" t="s">
        <v>137</v>
      </c>
      <c r="AW359" s="192" t="s">
        <v>137</v>
      </c>
      <c r="AX359" s="192" t="s">
        <v>137</v>
      </c>
    </row>
    <row r="360" spans="1:50" x14ac:dyDescent="0.2">
      <c r="A360" s="192">
        <v>804799</v>
      </c>
      <c r="B360" s="192" t="s">
        <v>817</v>
      </c>
      <c r="AK360" s="192" t="s">
        <v>137</v>
      </c>
      <c r="AP360" s="192" t="s">
        <v>138</v>
      </c>
      <c r="AQ360" s="192" t="s">
        <v>138</v>
      </c>
      <c r="AS360" s="192" t="s">
        <v>136</v>
      </c>
      <c r="AT360" s="192" t="s">
        <v>136</v>
      </c>
      <c r="AU360" s="192" t="s">
        <v>137</v>
      </c>
      <c r="AW360" s="192" t="s">
        <v>136</v>
      </c>
    </row>
    <row r="361" spans="1:50" x14ac:dyDescent="0.2">
      <c r="A361" s="192">
        <v>804815</v>
      </c>
      <c r="B361" s="192" t="s">
        <v>817</v>
      </c>
      <c r="AK361" s="192" t="s">
        <v>137</v>
      </c>
      <c r="AM361" s="192" t="s">
        <v>138</v>
      </c>
      <c r="AP361" s="192" t="s">
        <v>138</v>
      </c>
      <c r="AR361" s="192" t="s">
        <v>136</v>
      </c>
      <c r="AS361" s="192" t="s">
        <v>138</v>
      </c>
      <c r="AT361" s="192" t="s">
        <v>138</v>
      </c>
      <c r="AU361" s="192" t="s">
        <v>138</v>
      </c>
      <c r="AV361" s="192" t="s">
        <v>138</v>
      </c>
      <c r="AW361" s="192" t="s">
        <v>138</v>
      </c>
      <c r="AX361" s="192" t="s">
        <v>137</v>
      </c>
    </row>
    <row r="362" spans="1:50" x14ac:dyDescent="0.2">
      <c r="A362" s="192">
        <v>804832</v>
      </c>
      <c r="B362" s="192" t="s">
        <v>817</v>
      </c>
      <c r="AK362" s="192" t="s">
        <v>138</v>
      </c>
      <c r="AQ362" s="192" t="s">
        <v>136</v>
      </c>
      <c r="AU362" s="192" t="s">
        <v>138</v>
      </c>
    </row>
    <row r="363" spans="1:50" x14ac:dyDescent="0.2">
      <c r="A363" s="192">
        <v>804840</v>
      </c>
      <c r="B363" s="192" t="s">
        <v>817</v>
      </c>
      <c r="O363" s="192" t="s">
        <v>137</v>
      </c>
      <c r="Z363" s="192" t="s">
        <v>137</v>
      </c>
      <c r="AH363" s="192" t="s">
        <v>136</v>
      </c>
      <c r="AK363" s="192" t="s">
        <v>137</v>
      </c>
      <c r="AM363" s="192" t="s">
        <v>137</v>
      </c>
      <c r="AN363" s="192" t="s">
        <v>137</v>
      </c>
      <c r="AO363" s="192" t="s">
        <v>137</v>
      </c>
      <c r="AP363" s="192" t="s">
        <v>137</v>
      </c>
      <c r="AQ363" s="192" t="s">
        <v>137</v>
      </c>
      <c r="AR363" s="192" t="s">
        <v>137</v>
      </c>
      <c r="AS363" s="192" t="s">
        <v>137</v>
      </c>
      <c r="AT363" s="192" t="s">
        <v>137</v>
      </c>
      <c r="AU363" s="192" t="s">
        <v>137</v>
      </c>
      <c r="AV363" s="192" t="s">
        <v>137</v>
      </c>
      <c r="AW363" s="192" t="s">
        <v>137</v>
      </c>
      <c r="AX363" s="192" t="s">
        <v>137</v>
      </c>
    </row>
    <row r="364" spans="1:50" x14ac:dyDescent="0.2">
      <c r="A364" s="192">
        <v>804844</v>
      </c>
      <c r="B364" s="192" t="s">
        <v>817</v>
      </c>
      <c r="L364" s="192" t="s">
        <v>136</v>
      </c>
      <c r="O364" s="192" t="s">
        <v>136</v>
      </c>
      <c r="AD364" s="192" t="s">
        <v>136</v>
      </c>
      <c r="AK364" s="192" t="s">
        <v>138</v>
      </c>
      <c r="AM364" s="192" t="s">
        <v>138</v>
      </c>
      <c r="AN364" s="192" t="s">
        <v>138</v>
      </c>
      <c r="AO364" s="192" t="s">
        <v>137</v>
      </c>
      <c r="AP364" s="192" t="s">
        <v>137</v>
      </c>
      <c r="AQ364" s="192" t="s">
        <v>137</v>
      </c>
      <c r="AR364" s="192" t="s">
        <v>137</v>
      </c>
      <c r="AS364" s="192" t="s">
        <v>138</v>
      </c>
      <c r="AT364" s="192" t="s">
        <v>138</v>
      </c>
      <c r="AU364" s="192" t="s">
        <v>137</v>
      </c>
      <c r="AV364" s="192" t="s">
        <v>137</v>
      </c>
      <c r="AW364" s="192" t="s">
        <v>137</v>
      </c>
      <c r="AX364" s="192" t="s">
        <v>137</v>
      </c>
    </row>
    <row r="365" spans="1:50" x14ac:dyDescent="0.2">
      <c r="A365" s="192">
        <v>804894</v>
      </c>
      <c r="B365" s="192" t="s">
        <v>817</v>
      </c>
      <c r="AP365" s="192" t="s">
        <v>136</v>
      </c>
      <c r="AS365" s="192" t="s">
        <v>136</v>
      </c>
    </row>
    <row r="366" spans="1:50" x14ac:dyDescent="0.2">
      <c r="A366" s="192">
        <v>804910</v>
      </c>
      <c r="B366" s="192" t="s">
        <v>817</v>
      </c>
      <c r="O366" s="192" t="s">
        <v>136</v>
      </c>
      <c r="AK366" s="192" t="s">
        <v>136</v>
      </c>
      <c r="AU366" s="192" t="s">
        <v>138</v>
      </c>
      <c r="AX366" s="192" t="s">
        <v>136</v>
      </c>
    </row>
    <row r="367" spans="1:50" x14ac:dyDescent="0.2">
      <c r="A367" s="192">
        <v>804923</v>
      </c>
      <c r="B367" s="192" t="s">
        <v>817</v>
      </c>
      <c r="K367" s="192" t="s">
        <v>136</v>
      </c>
      <c r="AH367" s="192" t="s">
        <v>136</v>
      </c>
      <c r="AO367" s="192" t="s">
        <v>136</v>
      </c>
      <c r="AR367" s="192" t="s">
        <v>136</v>
      </c>
    </row>
    <row r="368" spans="1:50" x14ac:dyDescent="0.2">
      <c r="A368" s="192">
        <v>804933</v>
      </c>
      <c r="B368" s="192" t="s">
        <v>817</v>
      </c>
      <c r="N368" s="192" t="s">
        <v>136</v>
      </c>
      <c r="AE368" s="192" t="s">
        <v>136</v>
      </c>
      <c r="AK368" s="192" t="s">
        <v>138</v>
      </c>
      <c r="AN368" s="192" t="s">
        <v>138</v>
      </c>
      <c r="AO368" s="192" t="s">
        <v>137</v>
      </c>
      <c r="AR368" s="192" t="s">
        <v>137</v>
      </c>
      <c r="AT368" s="192" t="s">
        <v>138</v>
      </c>
      <c r="AU368" s="192" t="s">
        <v>138</v>
      </c>
      <c r="AV368" s="192" t="s">
        <v>138</v>
      </c>
      <c r="AW368" s="192" t="s">
        <v>138</v>
      </c>
      <c r="AX368" s="192" t="s">
        <v>138</v>
      </c>
    </row>
    <row r="369" spans="1:50" x14ac:dyDescent="0.2">
      <c r="A369" s="192">
        <v>804939</v>
      </c>
      <c r="B369" s="192" t="s">
        <v>817</v>
      </c>
      <c r="AO369" s="192" t="s">
        <v>137</v>
      </c>
      <c r="AP369" s="192" t="s">
        <v>138</v>
      </c>
      <c r="AS369" s="192" t="s">
        <v>138</v>
      </c>
      <c r="AV369" s="192" t="s">
        <v>138</v>
      </c>
      <c r="AW369" s="192" t="s">
        <v>138</v>
      </c>
      <c r="AX369" s="192" t="s">
        <v>138</v>
      </c>
    </row>
    <row r="370" spans="1:50" x14ac:dyDescent="0.2">
      <c r="A370" s="192">
        <v>804951</v>
      </c>
      <c r="B370" s="192" t="s">
        <v>817</v>
      </c>
      <c r="AO370" s="192" t="s">
        <v>136</v>
      </c>
      <c r="AW370" s="192" t="s">
        <v>136</v>
      </c>
    </row>
    <row r="371" spans="1:50" x14ac:dyDescent="0.2">
      <c r="A371" s="192">
        <v>804970</v>
      </c>
      <c r="B371" s="192" t="s">
        <v>817</v>
      </c>
      <c r="O371" s="192" t="s">
        <v>137</v>
      </c>
      <c r="Z371" s="192" t="s">
        <v>138</v>
      </c>
      <c r="AH371" s="192" t="s">
        <v>136</v>
      </c>
      <c r="AM371" s="192" t="s">
        <v>138</v>
      </c>
      <c r="AN371" s="192" t="s">
        <v>138</v>
      </c>
      <c r="AO371" s="192" t="s">
        <v>137</v>
      </c>
      <c r="AP371" s="192" t="s">
        <v>138</v>
      </c>
      <c r="AQ371" s="192" t="s">
        <v>138</v>
      </c>
      <c r="AR371" s="192" t="s">
        <v>137</v>
      </c>
      <c r="AS371" s="192" t="s">
        <v>137</v>
      </c>
      <c r="AT371" s="192" t="s">
        <v>137</v>
      </c>
      <c r="AU371" s="192" t="s">
        <v>137</v>
      </c>
      <c r="AV371" s="192" t="s">
        <v>137</v>
      </c>
      <c r="AW371" s="192" t="s">
        <v>137</v>
      </c>
      <c r="AX371" s="192" t="s">
        <v>137</v>
      </c>
    </row>
    <row r="372" spans="1:50" x14ac:dyDescent="0.2">
      <c r="A372" s="192">
        <v>804975</v>
      </c>
      <c r="B372" s="192" t="s">
        <v>817</v>
      </c>
      <c r="AK372" s="192" t="s">
        <v>137</v>
      </c>
      <c r="AP372" s="192" t="s">
        <v>138</v>
      </c>
      <c r="AQ372" s="192" t="s">
        <v>138</v>
      </c>
      <c r="AS372" s="192" t="s">
        <v>138</v>
      </c>
      <c r="AT372" s="192" t="s">
        <v>138</v>
      </c>
      <c r="AV372" s="192" t="s">
        <v>138</v>
      </c>
      <c r="AW372" s="192" t="s">
        <v>138</v>
      </c>
    </row>
    <row r="373" spans="1:50" x14ac:dyDescent="0.2">
      <c r="A373" s="192">
        <v>804980</v>
      </c>
      <c r="B373" s="192" t="s">
        <v>817</v>
      </c>
      <c r="AO373" s="192" t="s">
        <v>138</v>
      </c>
      <c r="AP373" s="192" t="s">
        <v>138</v>
      </c>
      <c r="AT373" s="192" t="s">
        <v>137</v>
      </c>
      <c r="AU373" s="192" t="s">
        <v>137</v>
      </c>
      <c r="AX373" s="192" t="s">
        <v>137</v>
      </c>
    </row>
    <row r="374" spans="1:50" x14ac:dyDescent="0.2">
      <c r="A374" s="192">
        <v>804985</v>
      </c>
      <c r="B374" s="192" t="s">
        <v>817</v>
      </c>
      <c r="AG374" s="192" t="s">
        <v>136</v>
      </c>
      <c r="AT374" s="192" t="s">
        <v>136</v>
      </c>
      <c r="AU374" s="192" t="s">
        <v>136</v>
      </c>
      <c r="AV374" s="192" t="s">
        <v>136</v>
      </c>
      <c r="AW374" s="192" t="s">
        <v>136</v>
      </c>
      <c r="AX374" s="192" t="s">
        <v>136</v>
      </c>
    </row>
    <row r="375" spans="1:50" x14ac:dyDescent="0.2">
      <c r="A375" s="192">
        <v>804994</v>
      </c>
      <c r="B375" s="192" t="s">
        <v>817</v>
      </c>
      <c r="M375" s="192" t="s">
        <v>136</v>
      </c>
      <c r="R375" s="192" t="s">
        <v>136</v>
      </c>
      <c r="AK375" s="192" t="s">
        <v>136</v>
      </c>
      <c r="AN375" s="192" t="s">
        <v>136</v>
      </c>
      <c r="AT375" s="192" t="s">
        <v>136</v>
      </c>
      <c r="AU375" s="192" t="s">
        <v>138</v>
      </c>
      <c r="AV375" s="192" t="s">
        <v>138</v>
      </c>
      <c r="AW375" s="192" t="s">
        <v>138</v>
      </c>
    </row>
    <row r="376" spans="1:50" x14ac:dyDescent="0.2">
      <c r="A376" s="192">
        <v>804998</v>
      </c>
      <c r="B376" s="192" t="s">
        <v>817</v>
      </c>
      <c r="N376" s="192" t="s">
        <v>136</v>
      </c>
      <c r="O376" s="192" t="s">
        <v>138</v>
      </c>
      <c r="AK376" s="192" t="s">
        <v>138</v>
      </c>
      <c r="AU376" s="192" t="s">
        <v>138</v>
      </c>
      <c r="AW376" s="192" t="s">
        <v>136</v>
      </c>
    </row>
    <row r="377" spans="1:50" x14ac:dyDescent="0.2">
      <c r="A377" s="192">
        <v>805011</v>
      </c>
      <c r="B377" s="192" t="s">
        <v>817</v>
      </c>
      <c r="AG377" s="192" t="s">
        <v>136</v>
      </c>
      <c r="AH377" s="192" t="s">
        <v>136</v>
      </c>
      <c r="AK377" s="192" t="s">
        <v>136</v>
      </c>
      <c r="AM377" s="192" t="s">
        <v>138</v>
      </c>
      <c r="AN377" s="192" t="s">
        <v>138</v>
      </c>
      <c r="AO377" s="192" t="s">
        <v>138</v>
      </c>
      <c r="AQ377" s="192" t="s">
        <v>138</v>
      </c>
      <c r="AR377" s="192" t="s">
        <v>138</v>
      </c>
      <c r="AS377" s="192" t="s">
        <v>137</v>
      </c>
      <c r="AT377" s="192" t="s">
        <v>137</v>
      </c>
      <c r="AU377" s="192" t="s">
        <v>137</v>
      </c>
      <c r="AV377" s="192" t="s">
        <v>137</v>
      </c>
      <c r="AW377" s="192" t="s">
        <v>137</v>
      </c>
      <c r="AX377" s="192" t="s">
        <v>137</v>
      </c>
    </row>
    <row r="378" spans="1:50" x14ac:dyDescent="0.2">
      <c r="A378" s="192">
        <v>805012</v>
      </c>
      <c r="B378" s="192" t="s">
        <v>817</v>
      </c>
      <c r="O378" s="192" t="s">
        <v>137</v>
      </c>
      <c r="AK378" s="192" t="s">
        <v>138</v>
      </c>
      <c r="AM378" s="192" t="s">
        <v>138</v>
      </c>
      <c r="AN378" s="192" t="s">
        <v>137</v>
      </c>
      <c r="AO378" s="192" t="s">
        <v>137</v>
      </c>
      <c r="AP378" s="192" t="s">
        <v>137</v>
      </c>
      <c r="AQ378" s="192" t="s">
        <v>138</v>
      </c>
      <c r="AR378" s="192" t="s">
        <v>137</v>
      </c>
      <c r="AS378" s="192" t="s">
        <v>137</v>
      </c>
      <c r="AT378" s="192" t="s">
        <v>137</v>
      </c>
      <c r="AU378" s="192" t="s">
        <v>137</v>
      </c>
      <c r="AV378" s="192" t="s">
        <v>137</v>
      </c>
      <c r="AW378" s="192" t="s">
        <v>137</v>
      </c>
      <c r="AX378" s="192" t="s">
        <v>137</v>
      </c>
    </row>
    <row r="379" spans="1:50" x14ac:dyDescent="0.2">
      <c r="A379" s="192">
        <v>805027</v>
      </c>
      <c r="B379" s="192" t="s">
        <v>817</v>
      </c>
      <c r="AK379" s="192" t="s">
        <v>136</v>
      </c>
    </row>
    <row r="380" spans="1:50" x14ac:dyDescent="0.2">
      <c r="A380" s="192">
        <v>805035</v>
      </c>
      <c r="B380" s="192" t="s">
        <v>817</v>
      </c>
      <c r="N380" s="192" t="s">
        <v>136</v>
      </c>
      <c r="O380" s="192" t="s">
        <v>138</v>
      </c>
      <c r="AK380" s="192" t="s">
        <v>138</v>
      </c>
      <c r="AM380" s="192" t="s">
        <v>138</v>
      </c>
      <c r="AO380" s="192" t="s">
        <v>138</v>
      </c>
      <c r="AR380" s="192" t="s">
        <v>136</v>
      </c>
      <c r="AS380" s="192" t="s">
        <v>138</v>
      </c>
      <c r="AU380" s="192" t="s">
        <v>138</v>
      </c>
      <c r="AW380" s="192" t="s">
        <v>138</v>
      </c>
      <c r="AX380" s="192" t="s">
        <v>138</v>
      </c>
    </row>
    <row r="381" spans="1:50" x14ac:dyDescent="0.2">
      <c r="A381" s="192">
        <v>805039</v>
      </c>
      <c r="B381" s="192" t="s">
        <v>817</v>
      </c>
      <c r="O381" s="192" t="s">
        <v>137</v>
      </c>
      <c r="AK381" s="192" t="s">
        <v>137</v>
      </c>
      <c r="AR381" s="192" t="s">
        <v>136</v>
      </c>
      <c r="AU381" s="192" t="s">
        <v>138</v>
      </c>
    </row>
    <row r="382" spans="1:50" x14ac:dyDescent="0.2">
      <c r="A382" s="192">
        <v>805044</v>
      </c>
      <c r="B382" s="192" t="s">
        <v>817</v>
      </c>
      <c r="O382" s="192" t="s">
        <v>136</v>
      </c>
      <c r="AE382" s="192" t="s">
        <v>136</v>
      </c>
      <c r="AH382" s="192" t="s">
        <v>136</v>
      </c>
      <c r="AK382" s="192" t="s">
        <v>136</v>
      </c>
      <c r="AM382" s="192" t="s">
        <v>136</v>
      </c>
      <c r="AO382" s="192" t="s">
        <v>136</v>
      </c>
      <c r="AP382" s="192" t="s">
        <v>138</v>
      </c>
      <c r="AQ382" s="192" t="s">
        <v>136</v>
      </c>
      <c r="AR382" s="192" t="s">
        <v>137</v>
      </c>
      <c r="AS382" s="192" t="s">
        <v>138</v>
      </c>
      <c r="AT382" s="192" t="s">
        <v>136</v>
      </c>
      <c r="AU382" s="192" t="s">
        <v>137</v>
      </c>
      <c r="AV382" s="192" t="s">
        <v>138</v>
      </c>
      <c r="AW382" s="192" t="s">
        <v>137</v>
      </c>
      <c r="AX382" s="192" t="s">
        <v>138</v>
      </c>
    </row>
    <row r="383" spans="1:50" x14ac:dyDescent="0.2">
      <c r="A383" s="192">
        <v>805052</v>
      </c>
      <c r="B383" s="192" t="s">
        <v>817</v>
      </c>
      <c r="AN383" s="192" t="s">
        <v>136</v>
      </c>
      <c r="AR383" s="192" t="s">
        <v>136</v>
      </c>
      <c r="AU383" s="192" t="s">
        <v>136</v>
      </c>
      <c r="AW383" s="192" t="s">
        <v>136</v>
      </c>
    </row>
    <row r="384" spans="1:50" x14ac:dyDescent="0.2">
      <c r="A384" s="192">
        <v>805056</v>
      </c>
      <c r="B384" s="192" t="s">
        <v>817</v>
      </c>
      <c r="AK384" s="192" t="s">
        <v>136</v>
      </c>
      <c r="AU384" s="192" t="s">
        <v>136</v>
      </c>
    </row>
    <row r="385" spans="1:50" x14ac:dyDescent="0.2">
      <c r="A385" s="192">
        <v>805058</v>
      </c>
      <c r="B385" s="192" t="s">
        <v>817</v>
      </c>
      <c r="O385" s="192" t="s">
        <v>136</v>
      </c>
      <c r="AD385" s="192" t="s">
        <v>136</v>
      </c>
      <c r="AH385" s="192" t="s">
        <v>136</v>
      </c>
      <c r="AK385" s="192" t="s">
        <v>136</v>
      </c>
      <c r="AM385" s="192" t="s">
        <v>137</v>
      </c>
      <c r="AN385" s="192" t="s">
        <v>137</v>
      </c>
      <c r="AO385" s="192" t="s">
        <v>137</v>
      </c>
      <c r="AP385" s="192" t="s">
        <v>137</v>
      </c>
      <c r="AQ385" s="192" t="s">
        <v>137</v>
      </c>
      <c r="AR385" s="192" t="s">
        <v>137</v>
      </c>
      <c r="AS385" s="192" t="s">
        <v>137</v>
      </c>
      <c r="AT385" s="192" t="s">
        <v>137</v>
      </c>
      <c r="AU385" s="192" t="s">
        <v>137</v>
      </c>
      <c r="AV385" s="192" t="s">
        <v>137</v>
      </c>
      <c r="AW385" s="192" t="s">
        <v>137</v>
      </c>
      <c r="AX385" s="192" t="s">
        <v>137</v>
      </c>
    </row>
    <row r="386" spans="1:50" x14ac:dyDescent="0.2">
      <c r="A386" s="192">
        <v>805067</v>
      </c>
      <c r="B386" s="192" t="s">
        <v>817</v>
      </c>
      <c r="Y386" s="192" t="s">
        <v>136</v>
      </c>
      <c r="AG386" s="192" t="s">
        <v>138</v>
      </c>
      <c r="AK386" s="192" t="s">
        <v>138</v>
      </c>
      <c r="AM386" s="192" t="s">
        <v>138</v>
      </c>
      <c r="AP386" s="192" t="s">
        <v>136</v>
      </c>
      <c r="AQ386" s="192" t="s">
        <v>138</v>
      </c>
      <c r="AS386" s="192" t="s">
        <v>137</v>
      </c>
      <c r="AV386" s="192" t="s">
        <v>138</v>
      </c>
      <c r="AW386" s="192" t="s">
        <v>138</v>
      </c>
      <c r="AX386" s="192" t="s">
        <v>138</v>
      </c>
    </row>
    <row r="387" spans="1:50" x14ac:dyDescent="0.2">
      <c r="A387" s="192">
        <v>805176</v>
      </c>
      <c r="B387" s="192" t="s">
        <v>817</v>
      </c>
      <c r="AK387" s="192" t="s">
        <v>138</v>
      </c>
      <c r="AR387" s="192" t="s">
        <v>136</v>
      </c>
      <c r="AS387" s="192" t="s">
        <v>138</v>
      </c>
      <c r="AU387" s="192" t="s">
        <v>138</v>
      </c>
      <c r="AX387" s="192" t="s">
        <v>138</v>
      </c>
    </row>
    <row r="388" spans="1:50" x14ac:dyDescent="0.2">
      <c r="A388" s="192">
        <v>805178</v>
      </c>
      <c r="B388" s="192" t="s">
        <v>817</v>
      </c>
      <c r="N388" s="192" t="s">
        <v>136</v>
      </c>
      <c r="AE388" s="192" t="s">
        <v>136</v>
      </c>
      <c r="AG388" s="192" t="s">
        <v>136</v>
      </c>
      <c r="AO388" s="192" t="s">
        <v>136</v>
      </c>
      <c r="AP388" s="192" t="s">
        <v>136</v>
      </c>
      <c r="AQ388" s="192" t="s">
        <v>136</v>
      </c>
      <c r="AR388" s="192" t="s">
        <v>138</v>
      </c>
      <c r="AS388" s="192" t="s">
        <v>138</v>
      </c>
      <c r="AT388" s="192" t="s">
        <v>138</v>
      </c>
      <c r="AU388" s="192" t="s">
        <v>137</v>
      </c>
      <c r="AW388" s="192" t="s">
        <v>138</v>
      </c>
      <c r="AX388" s="192" t="s">
        <v>137</v>
      </c>
    </row>
    <row r="389" spans="1:50" x14ac:dyDescent="0.2">
      <c r="A389" s="192">
        <v>805186</v>
      </c>
      <c r="B389" s="192" t="s">
        <v>817</v>
      </c>
      <c r="AK389" s="192" t="s">
        <v>136</v>
      </c>
      <c r="AP389" s="192" t="s">
        <v>138</v>
      </c>
      <c r="AS389" s="192" t="s">
        <v>138</v>
      </c>
      <c r="AT389" s="192" t="s">
        <v>138</v>
      </c>
      <c r="AV389" s="192" t="s">
        <v>136</v>
      </c>
    </row>
    <row r="390" spans="1:50" x14ac:dyDescent="0.2">
      <c r="A390" s="192">
        <v>805191</v>
      </c>
      <c r="B390" s="192" t="s">
        <v>817</v>
      </c>
      <c r="J390" s="192" t="s">
        <v>136</v>
      </c>
      <c r="O390" s="192" t="s">
        <v>137</v>
      </c>
      <c r="AG390" s="192" t="s">
        <v>136</v>
      </c>
      <c r="AK390" s="192" t="s">
        <v>137</v>
      </c>
      <c r="AN390" s="192" t="s">
        <v>138</v>
      </c>
      <c r="AQ390" s="192" t="s">
        <v>138</v>
      </c>
      <c r="AR390" s="192" t="s">
        <v>138</v>
      </c>
      <c r="AS390" s="192" t="s">
        <v>137</v>
      </c>
      <c r="AT390" s="192" t="s">
        <v>137</v>
      </c>
      <c r="AU390" s="192" t="s">
        <v>137</v>
      </c>
      <c r="AV390" s="192" t="s">
        <v>137</v>
      </c>
      <c r="AW390" s="192" t="s">
        <v>137</v>
      </c>
      <c r="AX390" s="192" t="s">
        <v>137</v>
      </c>
    </row>
    <row r="391" spans="1:50" x14ac:dyDescent="0.2">
      <c r="A391" s="192">
        <v>805226</v>
      </c>
      <c r="B391" s="192" t="s">
        <v>817</v>
      </c>
      <c r="O391" s="192" t="s">
        <v>136</v>
      </c>
      <c r="AC391" s="192" t="s">
        <v>136</v>
      </c>
      <c r="AJ391" s="192" t="s">
        <v>136</v>
      </c>
      <c r="AK391" s="192" t="s">
        <v>138</v>
      </c>
      <c r="AM391" s="192" t="s">
        <v>137</v>
      </c>
      <c r="AN391" s="192" t="s">
        <v>137</v>
      </c>
      <c r="AO391" s="192" t="s">
        <v>137</v>
      </c>
      <c r="AP391" s="192" t="s">
        <v>137</v>
      </c>
      <c r="AQ391" s="192" t="s">
        <v>137</v>
      </c>
      <c r="AR391" s="192" t="s">
        <v>137</v>
      </c>
      <c r="AS391" s="192" t="s">
        <v>137</v>
      </c>
      <c r="AT391" s="192" t="s">
        <v>137</v>
      </c>
      <c r="AU391" s="192" t="s">
        <v>137</v>
      </c>
      <c r="AV391" s="192" t="s">
        <v>137</v>
      </c>
      <c r="AW391" s="192" t="s">
        <v>137</v>
      </c>
      <c r="AX391" s="192" t="s">
        <v>137</v>
      </c>
    </row>
    <row r="392" spans="1:50" x14ac:dyDescent="0.2">
      <c r="A392" s="192">
        <v>805258</v>
      </c>
      <c r="B392" s="192" t="s">
        <v>817</v>
      </c>
      <c r="O392" s="192" t="s">
        <v>136</v>
      </c>
      <c r="V392" s="192" t="s">
        <v>136</v>
      </c>
      <c r="AK392" s="192" t="s">
        <v>136</v>
      </c>
      <c r="AR392" s="192" t="s">
        <v>136</v>
      </c>
      <c r="AS392" s="192" t="s">
        <v>138</v>
      </c>
      <c r="AT392" s="192" t="s">
        <v>138</v>
      </c>
      <c r="AU392" s="192" t="s">
        <v>138</v>
      </c>
      <c r="AV392" s="192" t="s">
        <v>138</v>
      </c>
      <c r="AW392" s="192" t="s">
        <v>138</v>
      </c>
      <c r="AX392" s="192" t="s">
        <v>138</v>
      </c>
    </row>
    <row r="393" spans="1:50" x14ac:dyDescent="0.2">
      <c r="A393" s="192">
        <v>805263</v>
      </c>
      <c r="B393" s="192" t="s">
        <v>817</v>
      </c>
      <c r="O393" s="192" t="s">
        <v>138</v>
      </c>
      <c r="AG393" s="192" t="s">
        <v>136</v>
      </c>
      <c r="AH393" s="192" t="s">
        <v>138</v>
      </c>
      <c r="AM393" s="192" t="s">
        <v>137</v>
      </c>
      <c r="AN393" s="192" t="s">
        <v>137</v>
      </c>
      <c r="AO393" s="192" t="s">
        <v>137</v>
      </c>
      <c r="AP393" s="192" t="s">
        <v>137</v>
      </c>
      <c r="AQ393" s="192" t="s">
        <v>137</v>
      </c>
      <c r="AR393" s="192" t="s">
        <v>137</v>
      </c>
      <c r="AS393" s="192" t="s">
        <v>137</v>
      </c>
      <c r="AT393" s="192" t="s">
        <v>137</v>
      </c>
      <c r="AU393" s="192" t="s">
        <v>137</v>
      </c>
      <c r="AV393" s="192" t="s">
        <v>137</v>
      </c>
      <c r="AW393" s="192" t="s">
        <v>137</v>
      </c>
      <c r="AX393" s="192" t="s">
        <v>137</v>
      </c>
    </row>
    <row r="394" spans="1:50" x14ac:dyDescent="0.2">
      <c r="A394" s="192">
        <v>805265</v>
      </c>
      <c r="B394" s="192" t="s">
        <v>817</v>
      </c>
      <c r="Y394" s="192" t="s">
        <v>136</v>
      </c>
      <c r="AJ394" s="192" t="s">
        <v>136</v>
      </c>
      <c r="AQ394" s="192" t="s">
        <v>136</v>
      </c>
      <c r="AR394" s="192" t="s">
        <v>136</v>
      </c>
      <c r="AU394" s="192" t="s">
        <v>136</v>
      </c>
    </row>
    <row r="395" spans="1:50" x14ac:dyDescent="0.2">
      <c r="A395" s="192">
        <v>805281</v>
      </c>
      <c r="B395" s="192" t="s">
        <v>817</v>
      </c>
      <c r="AR395" s="192" t="s">
        <v>136</v>
      </c>
    </row>
    <row r="396" spans="1:50" x14ac:dyDescent="0.2">
      <c r="A396" s="192">
        <v>805289</v>
      </c>
      <c r="B396" s="192" t="s">
        <v>817</v>
      </c>
      <c r="K396" s="192" t="s">
        <v>137</v>
      </c>
      <c r="O396" s="192" t="s">
        <v>138</v>
      </c>
      <c r="AC396" s="192" t="s">
        <v>136</v>
      </c>
      <c r="AK396" s="192" t="s">
        <v>136</v>
      </c>
      <c r="AO396" s="192" t="s">
        <v>136</v>
      </c>
      <c r="AQ396" s="192" t="s">
        <v>136</v>
      </c>
      <c r="AS396" s="192" t="s">
        <v>138</v>
      </c>
      <c r="AU396" s="192" t="s">
        <v>137</v>
      </c>
      <c r="AV396" s="192" t="s">
        <v>138</v>
      </c>
      <c r="AW396" s="192" t="s">
        <v>136</v>
      </c>
    </row>
    <row r="397" spans="1:50" x14ac:dyDescent="0.2">
      <c r="A397" s="192">
        <v>805300</v>
      </c>
      <c r="B397" s="192" t="s">
        <v>817</v>
      </c>
      <c r="O397" s="192" t="s">
        <v>137</v>
      </c>
      <c r="AD397" s="192" t="s">
        <v>136</v>
      </c>
      <c r="AK397" s="192" t="s">
        <v>138</v>
      </c>
      <c r="AM397" s="192" t="s">
        <v>138</v>
      </c>
      <c r="AN397" s="192" t="s">
        <v>136</v>
      </c>
      <c r="AP397" s="192" t="s">
        <v>136</v>
      </c>
      <c r="AS397" s="192" t="s">
        <v>137</v>
      </c>
      <c r="AT397" s="192" t="s">
        <v>137</v>
      </c>
      <c r="AU397" s="192" t="s">
        <v>137</v>
      </c>
      <c r="AV397" s="192" t="s">
        <v>137</v>
      </c>
      <c r="AW397" s="192" t="s">
        <v>137</v>
      </c>
      <c r="AX397" s="192" t="s">
        <v>137</v>
      </c>
    </row>
    <row r="398" spans="1:50" x14ac:dyDescent="0.2">
      <c r="A398" s="192">
        <v>805310</v>
      </c>
      <c r="B398" s="192" t="s">
        <v>817</v>
      </c>
      <c r="Z398" s="192" t="s">
        <v>136</v>
      </c>
      <c r="AK398" s="192" t="s">
        <v>137</v>
      </c>
      <c r="AN398" s="192" t="s">
        <v>138</v>
      </c>
      <c r="AP398" s="192" t="s">
        <v>138</v>
      </c>
      <c r="AS398" s="192" t="s">
        <v>137</v>
      </c>
      <c r="AT398" s="192" t="s">
        <v>137</v>
      </c>
      <c r="AU398" s="192" t="s">
        <v>137</v>
      </c>
      <c r="AV398" s="192" t="s">
        <v>137</v>
      </c>
      <c r="AW398" s="192" t="s">
        <v>137</v>
      </c>
      <c r="AX398" s="192" t="s">
        <v>137</v>
      </c>
    </row>
    <row r="399" spans="1:50" x14ac:dyDescent="0.2">
      <c r="A399" s="192">
        <v>805322</v>
      </c>
      <c r="B399" s="192" t="s">
        <v>817</v>
      </c>
      <c r="AK399" s="192" t="s">
        <v>138</v>
      </c>
      <c r="AU399" s="192" t="s">
        <v>136</v>
      </c>
      <c r="AW399" s="192" t="s">
        <v>138</v>
      </c>
    </row>
    <row r="400" spans="1:50" x14ac:dyDescent="0.2">
      <c r="A400" s="192">
        <v>805347</v>
      </c>
      <c r="B400" s="192" t="s">
        <v>817</v>
      </c>
      <c r="N400" s="192" t="s">
        <v>138</v>
      </c>
      <c r="O400" s="192" t="s">
        <v>138</v>
      </c>
      <c r="AK400" s="192" t="s">
        <v>137</v>
      </c>
      <c r="AO400" s="192" t="s">
        <v>137</v>
      </c>
      <c r="AP400" s="192" t="s">
        <v>138</v>
      </c>
      <c r="AT400" s="192" t="s">
        <v>138</v>
      </c>
      <c r="AU400" s="192" t="s">
        <v>137</v>
      </c>
      <c r="AV400" s="192" t="s">
        <v>138</v>
      </c>
      <c r="AW400" s="192" t="s">
        <v>136</v>
      </c>
    </row>
    <row r="401" spans="1:50" x14ac:dyDescent="0.2">
      <c r="A401" s="192">
        <v>805374</v>
      </c>
      <c r="B401" s="192" t="s">
        <v>817</v>
      </c>
      <c r="N401" s="192" t="s">
        <v>136</v>
      </c>
      <c r="V401" s="192" t="s">
        <v>136</v>
      </c>
      <c r="AC401" s="192" t="s">
        <v>136</v>
      </c>
      <c r="AM401" s="192" t="s">
        <v>138</v>
      </c>
      <c r="AN401" s="192" t="s">
        <v>138</v>
      </c>
      <c r="AO401" s="192" t="s">
        <v>138</v>
      </c>
      <c r="AQ401" s="192" t="s">
        <v>138</v>
      </c>
      <c r="AR401" s="192" t="s">
        <v>138</v>
      </c>
      <c r="AS401" s="192" t="s">
        <v>137</v>
      </c>
      <c r="AT401" s="192" t="s">
        <v>137</v>
      </c>
      <c r="AU401" s="192" t="s">
        <v>137</v>
      </c>
      <c r="AV401" s="192" t="s">
        <v>137</v>
      </c>
      <c r="AW401" s="192" t="s">
        <v>137</v>
      </c>
      <c r="AX401" s="192" t="s">
        <v>137</v>
      </c>
    </row>
    <row r="402" spans="1:50" x14ac:dyDescent="0.2">
      <c r="A402" s="192">
        <v>805377</v>
      </c>
      <c r="B402" s="192" t="s">
        <v>817</v>
      </c>
      <c r="K402" s="192" t="s">
        <v>136</v>
      </c>
      <c r="V402" s="192" t="s">
        <v>136</v>
      </c>
      <c r="AH402" s="192" t="s">
        <v>136</v>
      </c>
      <c r="AR402" s="192" t="s">
        <v>136</v>
      </c>
      <c r="AS402" s="192" t="s">
        <v>138</v>
      </c>
      <c r="AT402" s="192" t="s">
        <v>137</v>
      </c>
      <c r="AU402" s="192" t="s">
        <v>137</v>
      </c>
      <c r="AV402" s="192" t="s">
        <v>137</v>
      </c>
      <c r="AW402" s="192" t="s">
        <v>137</v>
      </c>
      <c r="AX402" s="192" t="s">
        <v>137</v>
      </c>
    </row>
    <row r="403" spans="1:50" x14ac:dyDescent="0.2">
      <c r="A403" s="192">
        <v>805380</v>
      </c>
      <c r="B403" s="192" t="s">
        <v>817</v>
      </c>
      <c r="O403" s="192" t="s">
        <v>137</v>
      </c>
      <c r="AM403" s="192" t="s">
        <v>138</v>
      </c>
      <c r="AO403" s="192" t="s">
        <v>137</v>
      </c>
      <c r="AP403" s="192" t="s">
        <v>137</v>
      </c>
      <c r="AQ403" s="192" t="s">
        <v>137</v>
      </c>
      <c r="AR403" s="192" t="s">
        <v>137</v>
      </c>
      <c r="AS403" s="192" t="s">
        <v>137</v>
      </c>
      <c r="AT403" s="192" t="s">
        <v>137</v>
      </c>
      <c r="AU403" s="192" t="s">
        <v>137</v>
      </c>
      <c r="AW403" s="192" t="s">
        <v>138</v>
      </c>
      <c r="AX403" s="192" t="s">
        <v>137</v>
      </c>
    </row>
    <row r="404" spans="1:50" x14ac:dyDescent="0.2">
      <c r="A404" s="192">
        <v>805387</v>
      </c>
      <c r="B404" s="192" t="s">
        <v>817</v>
      </c>
      <c r="O404" s="192" t="s">
        <v>137</v>
      </c>
      <c r="AK404" s="192" t="s">
        <v>137</v>
      </c>
      <c r="AQ404" s="192" t="s">
        <v>138</v>
      </c>
      <c r="AR404" s="192" t="s">
        <v>136</v>
      </c>
      <c r="AS404" s="192" t="s">
        <v>137</v>
      </c>
      <c r="AT404" s="192" t="s">
        <v>137</v>
      </c>
      <c r="AU404" s="192" t="s">
        <v>137</v>
      </c>
      <c r="AV404" s="192" t="s">
        <v>137</v>
      </c>
      <c r="AW404" s="192" t="s">
        <v>137</v>
      </c>
      <c r="AX404" s="192" t="s">
        <v>137</v>
      </c>
    </row>
    <row r="405" spans="1:50" x14ac:dyDescent="0.2">
      <c r="A405" s="192">
        <v>805394</v>
      </c>
      <c r="B405" s="192" t="s">
        <v>817</v>
      </c>
      <c r="O405" s="192" t="s">
        <v>137</v>
      </c>
      <c r="Z405" s="192" t="s">
        <v>138</v>
      </c>
      <c r="AQ405" s="192" t="s">
        <v>137</v>
      </c>
      <c r="AS405" s="192" t="s">
        <v>137</v>
      </c>
      <c r="AT405" s="192" t="s">
        <v>138</v>
      </c>
      <c r="AU405" s="192" t="s">
        <v>137</v>
      </c>
      <c r="AV405" s="192" t="s">
        <v>137</v>
      </c>
      <c r="AW405" s="192" t="s">
        <v>138</v>
      </c>
      <c r="AX405" s="192" t="s">
        <v>137</v>
      </c>
    </row>
    <row r="406" spans="1:50" x14ac:dyDescent="0.2">
      <c r="A406" s="192">
        <v>805396</v>
      </c>
      <c r="B406" s="192" t="s">
        <v>817</v>
      </c>
      <c r="Y406" s="192" t="s">
        <v>136</v>
      </c>
      <c r="AD406" s="192" t="s">
        <v>136</v>
      </c>
      <c r="AG406" s="192" t="s">
        <v>136</v>
      </c>
      <c r="AM406" s="192" t="s">
        <v>138</v>
      </c>
      <c r="AN406" s="192" t="s">
        <v>138</v>
      </c>
      <c r="AP406" s="192" t="s">
        <v>138</v>
      </c>
      <c r="AQ406" s="192" t="s">
        <v>138</v>
      </c>
      <c r="AS406" s="192" t="s">
        <v>138</v>
      </c>
      <c r="AU406" s="192" t="s">
        <v>136</v>
      </c>
      <c r="AW406" s="192" t="s">
        <v>136</v>
      </c>
      <c r="AX406" s="192" t="s">
        <v>138</v>
      </c>
    </row>
    <row r="407" spans="1:50" x14ac:dyDescent="0.2">
      <c r="A407" s="192">
        <v>805406</v>
      </c>
      <c r="B407" s="192" t="s">
        <v>817</v>
      </c>
      <c r="H407" s="192" t="s">
        <v>136</v>
      </c>
      <c r="AK407" s="192" t="s">
        <v>137</v>
      </c>
      <c r="AO407" s="192" t="s">
        <v>137</v>
      </c>
      <c r="AP407" s="192" t="s">
        <v>138</v>
      </c>
      <c r="AQ407" s="192" t="s">
        <v>138</v>
      </c>
      <c r="AT407" s="192" t="s">
        <v>136</v>
      </c>
      <c r="AU407" s="192" t="s">
        <v>137</v>
      </c>
      <c r="AV407" s="192" t="s">
        <v>138</v>
      </c>
      <c r="AW407" s="192" t="s">
        <v>136</v>
      </c>
    </row>
    <row r="408" spans="1:50" x14ac:dyDescent="0.2">
      <c r="A408" s="192">
        <v>805411</v>
      </c>
      <c r="B408" s="192" t="s">
        <v>817</v>
      </c>
      <c r="AT408" s="192" t="s">
        <v>136</v>
      </c>
      <c r="AW408" s="192" t="s">
        <v>136</v>
      </c>
    </row>
    <row r="409" spans="1:50" x14ac:dyDescent="0.2">
      <c r="A409" s="192">
        <v>805417</v>
      </c>
      <c r="B409" s="192" t="s">
        <v>817</v>
      </c>
      <c r="R409" s="192" t="s">
        <v>136</v>
      </c>
      <c r="AK409" s="192" t="s">
        <v>136</v>
      </c>
      <c r="AO409" s="192" t="s">
        <v>138</v>
      </c>
      <c r="AR409" s="192" t="s">
        <v>138</v>
      </c>
    </row>
    <row r="410" spans="1:50" x14ac:dyDescent="0.2">
      <c r="A410" s="192">
        <v>805436</v>
      </c>
      <c r="B410" s="192" t="s">
        <v>817</v>
      </c>
      <c r="Q410" s="192" t="s">
        <v>136</v>
      </c>
      <c r="AR410" s="192" t="s">
        <v>138</v>
      </c>
      <c r="AS410" s="192" t="s">
        <v>137</v>
      </c>
      <c r="AT410" s="192" t="s">
        <v>137</v>
      </c>
      <c r="AU410" s="192" t="s">
        <v>137</v>
      </c>
      <c r="AV410" s="192" t="s">
        <v>137</v>
      </c>
      <c r="AW410" s="192" t="s">
        <v>137</v>
      </c>
      <c r="AX410" s="192" t="s">
        <v>137</v>
      </c>
    </row>
    <row r="411" spans="1:50" x14ac:dyDescent="0.2">
      <c r="A411" s="192">
        <v>805458</v>
      </c>
      <c r="B411" s="192" t="s">
        <v>817</v>
      </c>
      <c r="R411" s="192" t="s">
        <v>136</v>
      </c>
      <c r="AC411" s="192" t="s">
        <v>137</v>
      </c>
      <c r="AG411" s="192" t="s">
        <v>138</v>
      </c>
      <c r="AR411" s="192" t="s">
        <v>136</v>
      </c>
      <c r="AS411" s="192" t="s">
        <v>138</v>
      </c>
      <c r="AT411" s="192" t="s">
        <v>138</v>
      </c>
      <c r="AU411" s="192" t="s">
        <v>138</v>
      </c>
      <c r="AW411" s="192" t="s">
        <v>138</v>
      </c>
    </row>
    <row r="412" spans="1:50" x14ac:dyDescent="0.2">
      <c r="A412" s="192">
        <v>805466</v>
      </c>
      <c r="B412" s="192" t="s">
        <v>817</v>
      </c>
      <c r="AR412" s="192" t="s">
        <v>136</v>
      </c>
      <c r="AW412" s="192" t="s">
        <v>138</v>
      </c>
    </row>
    <row r="413" spans="1:50" x14ac:dyDescent="0.2">
      <c r="A413" s="192">
        <v>805475</v>
      </c>
      <c r="B413" s="192" t="s">
        <v>817</v>
      </c>
      <c r="J413" s="192" t="s">
        <v>136</v>
      </c>
      <c r="AH413" s="192" t="s">
        <v>136</v>
      </c>
      <c r="AK413" s="192" t="s">
        <v>136</v>
      </c>
      <c r="AM413" s="192" t="s">
        <v>137</v>
      </c>
      <c r="AN413" s="192" t="s">
        <v>138</v>
      </c>
      <c r="AO413" s="192" t="s">
        <v>137</v>
      </c>
      <c r="AP413" s="192" t="s">
        <v>138</v>
      </c>
      <c r="AQ413" s="192" t="s">
        <v>138</v>
      </c>
      <c r="AS413" s="192" t="s">
        <v>137</v>
      </c>
      <c r="AT413" s="192" t="s">
        <v>137</v>
      </c>
      <c r="AU413" s="192" t="s">
        <v>137</v>
      </c>
      <c r="AV413" s="192" t="s">
        <v>137</v>
      </c>
      <c r="AW413" s="192" t="s">
        <v>137</v>
      </c>
      <c r="AX413" s="192" t="s">
        <v>137</v>
      </c>
    </row>
    <row r="414" spans="1:50" x14ac:dyDescent="0.2">
      <c r="A414" s="192">
        <v>805513</v>
      </c>
      <c r="B414" s="192" t="s">
        <v>817</v>
      </c>
      <c r="AD414" s="192" t="s">
        <v>136</v>
      </c>
      <c r="AK414" s="192" t="s">
        <v>138</v>
      </c>
      <c r="AN414" s="192" t="s">
        <v>137</v>
      </c>
      <c r="AO414" s="192" t="s">
        <v>137</v>
      </c>
      <c r="AQ414" s="192" t="s">
        <v>137</v>
      </c>
      <c r="AT414" s="192" t="s">
        <v>138</v>
      </c>
      <c r="AU414" s="192" t="s">
        <v>137</v>
      </c>
      <c r="AV414" s="192" t="s">
        <v>137</v>
      </c>
      <c r="AW414" s="192" t="s">
        <v>137</v>
      </c>
      <c r="AX414" s="192" t="s">
        <v>138</v>
      </c>
    </row>
    <row r="415" spans="1:50" x14ac:dyDescent="0.2">
      <c r="A415" s="192">
        <v>805522</v>
      </c>
      <c r="B415" s="192" t="s">
        <v>817</v>
      </c>
      <c r="L415" s="192" t="s">
        <v>136</v>
      </c>
      <c r="AC415" s="192" t="s">
        <v>136</v>
      </c>
      <c r="AO415" s="192" t="s">
        <v>136</v>
      </c>
      <c r="AS415" s="192" t="s">
        <v>138</v>
      </c>
      <c r="AT415" s="192" t="s">
        <v>136</v>
      </c>
      <c r="AU415" s="192" t="s">
        <v>136</v>
      </c>
      <c r="AV415" s="192" t="s">
        <v>136</v>
      </c>
      <c r="AW415" s="192" t="s">
        <v>136</v>
      </c>
    </row>
    <row r="416" spans="1:50" x14ac:dyDescent="0.2">
      <c r="A416" s="192">
        <v>805535</v>
      </c>
      <c r="B416" s="192" t="s">
        <v>817</v>
      </c>
      <c r="AK416" s="192" t="s">
        <v>138</v>
      </c>
      <c r="AS416" s="192" t="s">
        <v>136</v>
      </c>
      <c r="AT416" s="192" t="s">
        <v>136</v>
      </c>
      <c r="AW416" s="192" t="s">
        <v>136</v>
      </c>
    </row>
    <row r="417" spans="1:50" x14ac:dyDescent="0.2">
      <c r="A417" s="192">
        <v>805551</v>
      </c>
      <c r="B417" s="192" t="s">
        <v>817</v>
      </c>
      <c r="AK417" s="192" t="s">
        <v>136</v>
      </c>
      <c r="AO417" s="192" t="s">
        <v>136</v>
      </c>
      <c r="AT417" s="192" t="s">
        <v>136</v>
      </c>
      <c r="AU417" s="192" t="s">
        <v>136</v>
      </c>
      <c r="AW417" s="192" t="s">
        <v>136</v>
      </c>
    </row>
    <row r="418" spans="1:50" x14ac:dyDescent="0.2">
      <c r="A418" s="192">
        <v>805565</v>
      </c>
      <c r="B418" s="192" t="s">
        <v>817</v>
      </c>
      <c r="AG418" s="192" t="s">
        <v>136</v>
      </c>
      <c r="AK418" s="192" t="s">
        <v>137</v>
      </c>
      <c r="AS418" s="192" t="s">
        <v>137</v>
      </c>
      <c r="AT418" s="192" t="s">
        <v>137</v>
      </c>
      <c r="AU418" s="192" t="s">
        <v>137</v>
      </c>
      <c r="AV418" s="192" t="s">
        <v>137</v>
      </c>
      <c r="AW418" s="192" t="s">
        <v>137</v>
      </c>
      <c r="AX418" s="192" t="s">
        <v>137</v>
      </c>
    </row>
    <row r="419" spans="1:50" x14ac:dyDescent="0.2">
      <c r="A419" s="192">
        <v>805611</v>
      </c>
      <c r="B419" s="192" t="s">
        <v>817</v>
      </c>
      <c r="AQ419" s="192" t="s">
        <v>136</v>
      </c>
      <c r="AT419" s="192" t="s">
        <v>138</v>
      </c>
    </row>
    <row r="420" spans="1:50" x14ac:dyDescent="0.2">
      <c r="A420" s="192">
        <v>805623</v>
      </c>
      <c r="B420" s="192" t="s">
        <v>817</v>
      </c>
      <c r="AK420" s="192" t="s">
        <v>136</v>
      </c>
      <c r="AP420" s="192" t="s">
        <v>136</v>
      </c>
      <c r="AR420" s="192" t="s">
        <v>136</v>
      </c>
      <c r="AS420" s="192" t="s">
        <v>136</v>
      </c>
      <c r="AU420" s="192" t="s">
        <v>136</v>
      </c>
      <c r="AV420" s="192" t="s">
        <v>136</v>
      </c>
      <c r="AW420" s="192" t="s">
        <v>136</v>
      </c>
    </row>
    <row r="421" spans="1:50" x14ac:dyDescent="0.2">
      <c r="A421" s="192">
        <v>805642</v>
      </c>
      <c r="B421" s="192" t="s">
        <v>817</v>
      </c>
      <c r="O421" s="192" t="s">
        <v>138</v>
      </c>
      <c r="AD421" s="192" t="s">
        <v>137</v>
      </c>
      <c r="AK421" s="192" t="s">
        <v>137</v>
      </c>
      <c r="AN421" s="192" t="s">
        <v>137</v>
      </c>
      <c r="AP421" s="192" t="s">
        <v>136</v>
      </c>
      <c r="AS421" s="192" t="s">
        <v>138</v>
      </c>
      <c r="AU421" s="192" t="s">
        <v>137</v>
      </c>
      <c r="AV421" s="192" t="s">
        <v>137</v>
      </c>
      <c r="AW421" s="192" t="s">
        <v>137</v>
      </c>
      <c r="AX421" s="192" t="s">
        <v>137</v>
      </c>
    </row>
    <row r="422" spans="1:50" x14ac:dyDescent="0.2">
      <c r="A422" s="192">
        <v>805653</v>
      </c>
      <c r="B422" s="192" t="s">
        <v>817</v>
      </c>
      <c r="O422" s="192" t="s">
        <v>136</v>
      </c>
      <c r="AJ422" s="192" t="s">
        <v>136</v>
      </c>
      <c r="AN422" s="192" t="s">
        <v>136</v>
      </c>
      <c r="AP422" s="192" t="s">
        <v>136</v>
      </c>
      <c r="AQ422" s="192" t="s">
        <v>136</v>
      </c>
      <c r="AR422" s="192" t="s">
        <v>136</v>
      </c>
      <c r="AS422" s="192" t="s">
        <v>137</v>
      </c>
      <c r="AT422" s="192" t="s">
        <v>138</v>
      </c>
      <c r="AU422" s="192" t="s">
        <v>137</v>
      </c>
      <c r="AV422" s="192" t="s">
        <v>137</v>
      </c>
      <c r="AW422" s="192" t="s">
        <v>137</v>
      </c>
      <c r="AX422" s="192" t="s">
        <v>137</v>
      </c>
    </row>
    <row r="423" spans="1:50" x14ac:dyDescent="0.2">
      <c r="A423" s="192">
        <v>805657</v>
      </c>
      <c r="B423" s="192" t="s">
        <v>817</v>
      </c>
      <c r="O423" s="192" t="s">
        <v>138</v>
      </c>
      <c r="AD423" s="192" t="s">
        <v>138</v>
      </c>
      <c r="AK423" s="192" t="s">
        <v>137</v>
      </c>
      <c r="AM423" s="192" t="s">
        <v>138</v>
      </c>
      <c r="AN423" s="192" t="s">
        <v>138</v>
      </c>
      <c r="AO423" s="192" t="s">
        <v>137</v>
      </c>
      <c r="AP423" s="192" t="s">
        <v>137</v>
      </c>
      <c r="AQ423" s="192" t="s">
        <v>137</v>
      </c>
      <c r="AR423" s="192" t="s">
        <v>137</v>
      </c>
      <c r="AS423" s="192" t="s">
        <v>137</v>
      </c>
      <c r="AT423" s="192" t="s">
        <v>137</v>
      </c>
      <c r="AU423" s="192" t="s">
        <v>137</v>
      </c>
      <c r="AV423" s="192" t="s">
        <v>137</v>
      </c>
      <c r="AW423" s="192" t="s">
        <v>137</v>
      </c>
      <c r="AX423" s="192" t="s">
        <v>137</v>
      </c>
    </row>
    <row r="424" spans="1:50" x14ac:dyDescent="0.2">
      <c r="A424" s="192">
        <v>805667</v>
      </c>
      <c r="B424" s="192" t="s">
        <v>817</v>
      </c>
      <c r="J424" s="192" t="s">
        <v>136</v>
      </c>
      <c r="R424" s="192" t="s">
        <v>136</v>
      </c>
      <c r="AC424" s="192" t="s">
        <v>138</v>
      </c>
      <c r="AD424" s="192" t="s">
        <v>138</v>
      </c>
      <c r="AM424" s="192" t="s">
        <v>137</v>
      </c>
      <c r="AN424" s="192" t="s">
        <v>138</v>
      </c>
      <c r="AO424" s="192" t="s">
        <v>137</v>
      </c>
      <c r="AP424" s="192" t="s">
        <v>138</v>
      </c>
      <c r="AQ424" s="192" t="s">
        <v>138</v>
      </c>
      <c r="AR424" s="192" t="s">
        <v>138</v>
      </c>
      <c r="AS424" s="192" t="s">
        <v>137</v>
      </c>
      <c r="AT424" s="192" t="s">
        <v>137</v>
      </c>
      <c r="AU424" s="192" t="s">
        <v>137</v>
      </c>
      <c r="AV424" s="192" t="s">
        <v>137</v>
      </c>
      <c r="AW424" s="192" t="s">
        <v>137</v>
      </c>
      <c r="AX424" s="192" t="s">
        <v>137</v>
      </c>
    </row>
    <row r="425" spans="1:50" x14ac:dyDescent="0.2">
      <c r="A425" s="192">
        <v>805682</v>
      </c>
      <c r="B425" s="192" t="s">
        <v>817</v>
      </c>
      <c r="O425" s="192" t="s">
        <v>137</v>
      </c>
      <c r="AJ425" s="192" t="s">
        <v>138</v>
      </c>
      <c r="AK425" s="192" t="s">
        <v>138</v>
      </c>
      <c r="AS425" s="192" t="s">
        <v>136</v>
      </c>
      <c r="AV425" s="192" t="s">
        <v>138</v>
      </c>
      <c r="AW425" s="192" t="s">
        <v>136</v>
      </c>
    </row>
    <row r="426" spans="1:50" x14ac:dyDescent="0.2">
      <c r="A426" s="192">
        <v>805684</v>
      </c>
      <c r="B426" s="192" t="s">
        <v>817</v>
      </c>
      <c r="AK426" s="192" t="s">
        <v>136</v>
      </c>
      <c r="AO426" s="192" t="s">
        <v>136</v>
      </c>
      <c r="AQ426" s="192" t="s">
        <v>136</v>
      </c>
      <c r="AR426" s="192" t="s">
        <v>136</v>
      </c>
      <c r="AW426" s="192" t="s">
        <v>136</v>
      </c>
    </row>
    <row r="427" spans="1:50" x14ac:dyDescent="0.2">
      <c r="A427" s="192">
        <v>805702</v>
      </c>
      <c r="B427" s="192" t="s">
        <v>817</v>
      </c>
      <c r="AG427" s="192" t="s">
        <v>136</v>
      </c>
      <c r="AK427" s="192" t="s">
        <v>138</v>
      </c>
      <c r="AM427" s="192" t="s">
        <v>138</v>
      </c>
      <c r="AN427" s="192" t="s">
        <v>138</v>
      </c>
      <c r="AO427" s="192" t="s">
        <v>136</v>
      </c>
      <c r="AP427" s="192" t="s">
        <v>138</v>
      </c>
      <c r="AQ427" s="192" t="s">
        <v>138</v>
      </c>
      <c r="AR427" s="192" t="s">
        <v>138</v>
      </c>
      <c r="AS427" s="192" t="s">
        <v>137</v>
      </c>
      <c r="AT427" s="192" t="s">
        <v>137</v>
      </c>
      <c r="AU427" s="192" t="s">
        <v>137</v>
      </c>
      <c r="AV427" s="192" t="s">
        <v>137</v>
      </c>
      <c r="AW427" s="192" t="s">
        <v>137</v>
      </c>
      <c r="AX427" s="192" t="s">
        <v>137</v>
      </c>
    </row>
    <row r="428" spans="1:50" x14ac:dyDescent="0.2">
      <c r="A428" s="192">
        <v>805737</v>
      </c>
      <c r="B428" s="192" t="s">
        <v>817</v>
      </c>
      <c r="O428" s="192" t="s">
        <v>136</v>
      </c>
      <c r="AK428" s="192" t="s">
        <v>136</v>
      </c>
    </row>
    <row r="429" spans="1:50" x14ac:dyDescent="0.2">
      <c r="A429" s="192">
        <v>805772</v>
      </c>
      <c r="B429" s="192" t="s">
        <v>817</v>
      </c>
      <c r="L429" s="192" t="s">
        <v>137</v>
      </c>
      <c r="O429" s="192" t="s">
        <v>137</v>
      </c>
      <c r="AD429" s="192" t="s">
        <v>137</v>
      </c>
      <c r="AK429" s="192" t="s">
        <v>137</v>
      </c>
      <c r="AM429" s="192" t="s">
        <v>136</v>
      </c>
      <c r="AN429" s="192" t="s">
        <v>138</v>
      </c>
      <c r="AP429" s="192" t="s">
        <v>138</v>
      </c>
      <c r="AQ429" s="192" t="s">
        <v>138</v>
      </c>
      <c r="AR429" s="192" t="s">
        <v>137</v>
      </c>
      <c r="AS429" s="192" t="s">
        <v>137</v>
      </c>
      <c r="AT429" s="192" t="s">
        <v>137</v>
      </c>
      <c r="AU429" s="192" t="s">
        <v>137</v>
      </c>
      <c r="AV429" s="192" t="s">
        <v>138</v>
      </c>
      <c r="AW429" s="192" t="s">
        <v>137</v>
      </c>
      <c r="AX429" s="192" t="s">
        <v>137</v>
      </c>
    </row>
    <row r="430" spans="1:50" x14ac:dyDescent="0.2">
      <c r="A430" s="192">
        <v>805789</v>
      </c>
      <c r="B430" s="192" t="s">
        <v>817</v>
      </c>
      <c r="O430" s="192" t="s">
        <v>138</v>
      </c>
      <c r="AK430" s="192" t="s">
        <v>138</v>
      </c>
      <c r="AM430" s="192" t="s">
        <v>137</v>
      </c>
      <c r="AP430" s="192" t="s">
        <v>138</v>
      </c>
      <c r="AQ430" s="192" t="s">
        <v>138</v>
      </c>
      <c r="AS430" s="192" t="s">
        <v>138</v>
      </c>
      <c r="AT430" s="192" t="s">
        <v>137</v>
      </c>
      <c r="AU430" s="192" t="s">
        <v>137</v>
      </c>
      <c r="AV430" s="192" t="s">
        <v>136</v>
      </c>
      <c r="AW430" s="192" t="s">
        <v>137</v>
      </c>
      <c r="AX430" s="192" t="s">
        <v>138</v>
      </c>
    </row>
    <row r="431" spans="1:50" x14ac:dyDescent="0.2">
      <c r="A431" s="192">
        <v>805798</v>
      </c>
      <c r="B431" s="192" t="s">
        <v>817</v>
      </c>
      <c r="K431" s="192" t="s">
        <v>136</v>
      </c>
      <c r="R431" s="192" t="s">
        <v>136</v>
      </c>
      <c r="AC431" s="192" t="s">
        <v>136</v>
      </c>
      <c r="AH431" s="192" t="s">
        <v>136</v>
      </c>
      <c r="AN431" s="192" t="s">
        <v>138</v>
      </c>
      <c r="AO431" s="192" t="s">
        <v>136</v>
      </c>
      <c r="AP431" s="192" t="s">
        <v>136</v>
      </c>
      <c r="AQ431" s="192" t="s">
        <v>136</v>
      </c>
      <c r="AR431" s="192" t="s">
        <v>138</v>
      </c>
      <c r="AS431" s="192" t="s">
        <v>137</v>
      </c>
      <c r="AT431" s="192" t="s">
        <v>137</v>
      </c>
      <c r="AU431" s="192" t="s">
        <v>137</v>
      </c>
      <c r="AV431" s="192" t="s">
        <v>137</v>
      </c>
      <c r="AW431" s="192" t="s">
        <v>137</v>
      </c>
      <c r="AX431" s="192" t="s">
        <v>137</v>
      </c>
    </row>
    <row r="432" spans="1:50" x14ac:dyDescent="0.2">
      <c r="A432" s="192">
        <v>805817</v>
      </c>
      <c r="B432" s="192" t="s">
        <v>817</v>
      </c>
      <c r="O432" s="192" t="s">
        <v>138</v>
      </c>
      <c r="AK432" s="192" t="s">
        <v>138</v>
      </c>
      <c r="AN432" s="192" t="s">
        <v>136</v>
      </c>
      <c r="AO432" s="192" t="s">
        <v>138</v>
      </c>
      <c r="AT432" s="192" t="s">
        <v>136</v>
      </c>
      <c r="AU432" s="192" t="s">
        <v>138</v>
      </c>
    </row>
    <row r="433" spans="1:50" x14ac:dyDescent="0.2">
      <c r="A433" s="192">
        <v>805840</v>
      </c>
      <c r="B433" s="192" t="s">
        <v>817</v>
      </c>
      <c r="AE433" s="192" t="s">
        <v>136</v>
      </c>
      <c r="AO433" s="192" t="s">
        <v>136</v>
      </c>
      <c r="AP433" s="192" t="s">
        <v>136</v>
      </c>
      <c r="AR433" s="192" t="s">
        <v>138</v>
      </c>
      <c r="AS433" s="192" t="s">
        <v>136</v>
      </c>
      <c r="AW433" s="192" t="s">
        <v>138</v>
      </c>
    </row>
    <row r="434" spans="1:50" x14ac:dyDescent="0.2">
      <c r="A434" s="192">
        <v>805867</v>
      </c>
      <c r="B434" s="192" t="s">
        <v>817</v>
      </c>
      <c r="O434" s="192" t="s">
        <v>138</v>
      </c>
      <c r="AJ434" s="192" t="s">
        <v>136</v>
      </c>
      <c r="AK434" s="192" t="s">
        <v>137</v>
      </c>
      <c r="AN434" s="192" t="s">
        <v>136</v>
      </c>
      <c r="AO434" s="192" t="s">
        <v>137</v>
      </c>
      <c r="AT434" s="192" t="s">
        <v>137</v>
      </c>
      <c r="AU434" s="192" t="s">
        <v>137</v>
      </c>
      <c r="AW434" s="192" t="s">
        <v>137</v>
      </c>
      <c r="AX434" s="192" t="s">
        <v>137</v>
      </c>
    </row>
    <row r="435" spans="1:50" x14ac:dyDescent="0.2">
      <c r="A435" s="192">
        <v>805868</v>
      </c>
      <c r="B435" s="192" t="s">
        <v>817</v>
      </c>
      <c r="AK435" s="192" t="s">
        <v>138</v>
      </c>
      <c r="AL435" s="192" t="s">
        <v>136</v>
      </c>
      <c r="AO435" s="192" t="s">
        <v>138</v>
      </c>
      <c r="AS435" s="192" t="s">
        <v>137</v>
      </c>
      <c r="AT435" s="192" t="s">
        <v>137</v>
      </c>
      <c r="AU435" s="192" t="s">
        <v>137</v>
      </c>
      <c r="AV435" s="192" t="s">
        <v>137</v>
      </c>
      <c r="AW435" s="192" t="s">
        <v>137</v>
      </c>
      <c r="AX435" s="192" t="s">
        <v>137</v>
      </c>
    </row>
    <row r="436" spans="1:50" x14ac:dyDescent="0.2">
      <c r="A436" s="192">
        <v>805869</v>
      </c>
      <c r="B436" s="192" t="s">
        <v>817</v>
      </c>
      <c r="AX436" s="192" t="s">
        <v>136</v>
      </c>
    </row>
    <row r="437" spans="1:50" x14ac:dyDescent="0.2">
      <c r="A437" s="192">
        <v>805874</v>
      </c>
      <c r="B437" s="192" t="s">
        <v>817</v>
      </c>
      <c r="AD437" s="192" t="s">
        <v>136</v>
      </c>
      <c r="AG437" s="192" t="s">
        <v>136</v>
      </c>
      <c r="AI437" s="192" t="s">
        <v>138</v>
      </c>
      <c r="AK437" s="192" t="s">
        <v>136</v>
      </c>
      <c r="AM437" s="192" t="s">
        <v>137</v>
      </c>
      <c r="AN437" s="192" t="s">
        <v>137</v>
      </c>
      <c r="AP437" s="192" t="s">
        <v>137</v>
      </c>
      <c r="AQ437" s="192" t="s">
        <v>137</v>
      </c>
      <c r="AS437" s="192" t="s">
        <v>137</v>
      </c>
      <c r="AT437" s="192" t="s">
        <v>137</v>
      </c>
      <c r="AU437" s="192" t="s">
        <v>137</v>
      </c>
      <c r="AV437" s="192" t="s">
        <v>137</v>
      </c>
      <c r="AW437" s="192" t="s">
        <v>137</v>
      </c>
      <c r="AX437" s="192" t="s">
        <v>137</v>
      </c>
    </row>
    <row r="438" spans="1:50" x14ac:dyDescent="0.2">
      <c r="A438" s="192">
        <v>805876</v>
      </c>
      <c r="B438" s="192" t="s">
        <v>817</v>
      </c>
      <c r="Y438" s="192" t="s">
        <v>136</v>
      </c>
      <c r="AK438" s="192" t="s">
        <v>138</v>
      </c>
      <c r="AP438" s="192" t="s">
        <v>136</v>
      </c>
      <c r="AS438" s="192" t="s">
        <v>138</v>
      </c>
    </row>
    <row r="439" spans="1:50" x14ac:dyDescent="0.2">
      <c r="A439" s="192">
        <v>805928</v>
      </c>
      <c r="B439" s="192" t="s">
        <v>817</v>
      </c>
      <c r="O439" s="192" t="s">
        <v>138</v>
      </c>
      <c r="Z439" s="192" t="s">
        <v>138</v>
      </c>
      <c r="AK439" s="192" t="s">
        <v>136</v>
      </c>
      <c r="AO439" s="192" t="s">
        <v>136</v>
      </c>
      <c r="AQ439" s="192" t="s">
        <v>138</v>
      </c>
      <c r="AR439" s="192" t="s">
        <v>137</v>
      </c>
      <c r="AS439" s="192" t="s">
        <v>138</v>
      </c>
      <c r="AT439" s="192" t="s">
        <v>137</v>
      </c>
      <c r="AU439" s="192" t="s">
        <v>137</v>
      </c>
      <c r="AV439" s="192" t="s">
        <v>138</v>
      </c>
      <c r="AW439" s="192" t="s">
        <v>138</v>
      </c>
      <c r="AX439" s="192" t="s">
        <v>138</v>
      </c>
    </row>
    <row r="440" spans="1:50" x14ac:dyDescent="0.2">
      <c r="A440" s="192">
        <v>805945</v>
      </c>
      <c r="B440" s="192" t="s">
        <v>817</v>
      </c>
      <c r="O440" s="192" t="s">
        <v>138</v>
      </c>
      <c r="AK440" s="192" t="s">
        <v>136</v>
      </c>
      <c r="AP440" s="192" t="s">
        <v>137</v>
      </c>
      <c r="AU440" s="192" t="s">
        <v>138</v>
      </c>
      <c r="AW440" s="192" t="s">
        <v>138</v>
      </c>
    </row>
    <row r="441" spans="1:50" x14ac:dyDescent="0.2">
      <c r="A441" s="192">
        <v>805949</v>
      </c>
      <c r="B441" s="192" t="s">
        <v>817</v>
      </c>
      <c r="AO441" s="192" t="s">
        <v>136</v>
      </c>
      <c r="AW441" s="192" t="s">
        <v>136</v>
      </c>
    </row>
    <row r="442" spans="1:50" x14ac:dyDescent="0.2">
      <c r="A442" s="192">
        <v>805950</v>
      </c>
      <c r="B442" s="192" t="s">
        <v>817</v>
      </c>
      <c r="O442" s="192" t="s">
        <v>138</v>
      </c>
      <c r="Z442" s="192" t="s">
        <v>136</v>
      </c>
      <c r="AK442" s="192" t="s">
        <v>138</v>
      </c>
      <c r="AM442" s="192" t="s">
        <v>138</v>
      </c>
      <c r="AN442" s="192" t="s">
        <v>138</v>
      </c>
      <c r="AO442" s="192" t="s">
        <v>138</v>
      </c>
      <c r="AP442" s="192" t="s">
        <v>138</v>
      </c>
      <c r="AQ442" s="192" t="s">
        <v>138</v>
      </c>
      <c r="AR442" s="192" t="s">
        <v>138</v>
      </c>
      <c r="AS442" s="192" t="s">
        <v>137</v>
      </c>
      <c r="AT442" s="192" t="s">
        <v>137</v>
      </c>
      <c r="AU442" s="192" t="s">
        <v>137</v>
      </c>
      <c r="AV442" s="192" t="s">
        <v>137</v>
      </c>
      <c r="AW442" s="192" t="s">
        <v>137</v>
      </c>
      <c r="AX442" s="192" t="s">
        <v>137</v>
      </c>
    </row>
    <row r="443" spans="1:50" x14ac:dyDescent="0.2">
      <c r="A443" s="192">
        <v>806006</v>
      </c>
      <c r="B443" s="192" t="s">
        <v>817</v>
      </c>
      <c r="AP443" s="192" t="s">
        <v>138</v>
      </c>
      <c r="AR443" s="192" t="s">
        <v>136</v>
      </c>
      <c r="AU443" s="192" t="s">
        <v>136</v>
      </c>
      <c r="AW443" s="192" t="s">
        <v>136</v>
      </c>
      <c r="AX443" s="192" t="s">
        <v>136</v>
      </c>
    </row>
    <row r="444" spans="1:50" x14ac:dyDescent="0.2">
      <c r="A444" s="192">
        <v>806016</v>
      </c>
      <c r="B444" s="192" t="s">
        <v>817</v>
      </c>
      <c r="O444" s="192" t="s">
        <v>137</v>
      </c>
      <c r="Z444" s="192" t="s">
        <v>138</v>
      </c>
      <c r="AH444" s="192" t="s">
        <v>136</v>
      </c>
      <c r="AK444" s="192" t="s">
        <v>137</v>
      </c>
      <c r="AM444" s="192" t="s">
        <v>137</v>
      </c>
      <c r="AO444" s="192" t="s">
        <v>137</v>
      </c>
      <c r="AP444" s="192" t="s">
        <v>137</v>
      </c>
      <c r="AQ444" s="192" t="s">
        <v>137</v>
      </c>
      <c r="AR444" s="192" t="s">
        <v>138</v>
      </c>
      <c r="AS444" s="192" t="s">
        <v>137</v>
      </c>
      <c r="AT444" s="192" t="s">
        <v>137</v>
      </c>
      <c r="AU444" s="192" t="s">
        <v>137</v>
      </c>
      <c r="AV444" s="192" t="s">
        <v>137</v>
      </c>
      <c r="AW444" s="192" t="s">
        <v>137</v>
      </c>
      <c r="AX444" s="192" t="s">
        <v>137</v>
      </c>
    </row>
    <row r="445" spans="1:50" x14ac:dyDescent="0.2">
      <c r="A445" s="192">
        <v>806054</v>
      </c>
      <c r="B445" s="192" t="s">
        <v>817</v>
      </c>
      <c r="R445" s="192" t="s">
        <v>136</v>
      </c>
      <c r="AC445" s="192" t="s">
        <v>136</v>
      </c>
      <c r="AD445" s="192" t="s">
        <v>136</v>
      </c>
      <c r="AH445" s="192" t="s">
        <v>136</v>
      </c>
      <c r="AO445" s="192" t="s">
        <v>138</v>
      </c>
      <c r="AR445" s="192" t="s">
        <v>138</v>
      </c>
      <c r="AS445" s="192" t="s">
        <v>138</v>
      </c>
      <c r="AT445" s="192" t="s">
        <v>138</v>
      </c>
      <c r="AU445" s="192" t="s">
        <v>138</v>
      </c>
      <c r="AV445" s="192" t="s">
        <v>138</v>
      </c>
      <c r="AW445" s="192" t="s">
        <v>138</v>
      </c>
    </row>
    <row r="446" spans="1:50" x14ac:dyDescent="0.2">
      <c r="A446" s="192">
        <v>806056</v>
      </c>
      <c r="B446" s="192" t="s">
        <v>817</v>
      </c>
      <c r="O446" s="192" t="s">
        <v>137</v>
      </c>
      <c r="Z446" s="192" t="s">
        <v>137</v>
      </c>
      <c r="AK446" s="192" t="s">
        <v>137</v>
      </c>
      <c r="AO446" s="192" t="s">
        <v>138</v>
      </c>
      <c r="AT446" s="192" t="s">
        <v>138</v>
      </c>
      <c r="AU446" s="192" t="s">
        <v>137</v>
      </c>
      <c r="AV446" s="192" t="s">
        <v>137</v>
      </c>
      <c r="AW446" s="192" t="s">
        <v>138</v>
      </c>
    </row>
    <row r="447" spans="1:50" x14ac:dyDescent="0.2">
      <c r="A447" s="192">
        <v>806094</v>
      </c>
      <c r="B447" s="192" t="s">
        <v>817</v>
      </c>
      <c r="O447" s="192" t="s">
        <v>138</v>
      </c>
      <c r="AH447" s="192" t="s">
        <v>136</v>
      </c>
      <c r="AK447" s="192" t="s">
        <v>137</v>
      </c>
      <c r="AO447" s="192" t="s">
        <v>138</v>
      </c>
      <c r="AQ447" s="192" t="s">
        <v>138</v>
      </c>
      <c r="AR447" s="192" t="s">
        <v>137</v>
      </c>
      <c r="AS447" s="192" t="s">
        <v>138</v>
      </c>
      <c r="AT447" s="192" t="s">
        <v>137</v>
      </c>
      <c r="AU447" s="192" t="s">
        <v>137</v>
      </c>
      <c r="AW447" s="192" t="s">
        <v>138</v>
      </c>
      <c r="AX447" s="192" t="s">
        <v>138</v>
      </c>
    </row>
    <row r="448" spans="1:50" x14ac:dyDescent="0.2">
      <c r="A448" s="192">
        <v>806097</v>
      </c>
      <c r="B448" s="192" t="s">
        <v>817</v>
      </c>
      <c r="AU448" s="192" t="s">
        <v>136</v>
      </c>
    </row>
    <row r="449" spans="1:50" x14ac:dyDescent="0.2">
      <c r="A449" s="192">
        <v>806100</v>
      </c>
      <c r="B449" s="192" t="s">
        <v>817</v>
      </c>
      <c r="AR449" s="192" t="s">
        <v>136</v>
      </c>
      <c r="AS449" s="192" t="s">
        <v>136</v>
      </c>
      <c r="AW449" s="192" t="s">
        <v>136</v>
      </c>
    </row>
    <row r="450" spans="1:50" x14ac:dyDescent="0.2">
      <c r="A450" s="192">
        <v>806119</v>
      </c>
      <c r="B450" s="192" t="s">
        <v>817</v>
      </c>
      <c r="AK450" s="192" t="s">
        <v>136</v>
      </c>
      <c r="AM450" s="192" t="s">
        <v>138</v>
      </c>
      <c r="AP450" s="192" t="s">
        <v>138</v>
      </c>
      <c r="AQ450" s="192" t="s">
        <v>138</v>
      </c>
      <c r="AR450" s="192" t="s">
        <v>136</v>
      </c>
      <c r="AS450" s="192" t="s">
        <v>138</v>
      </c>
      <c r="AT450" s="192" t="s">
        <v>138</v>
      </c>
      <c r="AU450" s="192" t="s">
        <v>137</v>
      </c>
      <c r="AW450" s="192" t="s">
        <v>138</v>
      </c>
      <c r="AX450" s="192" t="s">
        <v>138</v>
      </c>
    </row>
    <row r="451" spans="1:50" x14ac:dyDescent="0.2">
      <c r="A451" s="192">
        <v>806128</v>
      </c>
      <c r="B451" s="192" t="s">
        <v>817</v>
      </c>
      <c r="AQ451" s="192" t="s">
        <v>136</v>
      </c>
      <c r="AR451" s="192" t="s">
        <v>136</v>
      </c>
      <c r="AU451" s="192" t="s">
        <v>136</v>
      </c>
      <c r="AW451" s="192" t="s">
        <v>136</v>
      </c>
    </row>
    <row r="452" spans="1:50" x14ac:dyDescent="0.2">
      <c r="A452" s="192">
        <v>806132</v>
      </c>
      <c r="B452" s="192" t="s">
        <v>817</v>
      </c>
      <c r="O452" s="192" t="s">
        <v>138</v>
      </c>
    </row>
    <row r="453" spans="1:50" x14ac:dyDescent="0.2">
      <c r="A453" s="192">
        <v>806135</v>
      </c>
      <c r="B453" s="192" t="s">
        <v>817</v>
      </c>
      <c r="N453" s="192" t="s">
        <v>136</v>
      </c>
      <c r="O453" s="192" t="s">
        <v>136</v>
      </c>
      <c r="AD453" s="192" t="s">
        <v>136</v>
      </c>
      <c r="AK453" s="192" t="s">
        <v>136</v>
      </c>
      <c r="AO453" s="192" t="s">
        <v>136</v>
      </c>
      <c r="AQ453" s="192" t="s">
        <v>136</v>
      </c>
      <c r="AR453" s="192" t="s">
        <v>136</v>
      </c>
      <c r="AU453" s="192" t="s">
        <v>136</v>
      </c>
      <c r="AV453" s="192" t="s">
        <v>136</v>
      </c>
      <c r="AW453" s="192" t="s">
        <v>136</v>
      </c>
      <c r="AX453" s="192" t="s">
        <v>136</v>
      </c>
    </row>
    <row r="454" spans="1:50" x14ac:dyDescent="0.2">
      <c r="A454" s="192">
        <v>806167</v>
      </c>
      <c r="B454" s="192" t="s">
        <v>817</v>
      </c>
      <c r="AD454" s="192" t="s">
        <v>137</v>
      </c>
      <c r="AU454" s="192" t="s">
        <v>137</v>
      </c>
      <c r="AW454" s="192" t="s">
        <v>138</v>
      </c>
    </row>
    <row r="455" spans="1:50" x14ac:dyDescent="0.2">
      <c r="A455" s="192">
        <v>806170</v>
      </c>
      <c r="B455" s="192" t="s">
        <v>817</v>
      </c>
      <c r="AR455" s="192" t="s">
        <v>136</v>
      </c>
    </row>
    <row r="456" spans="1:50" x14ac:dyDescent="0.2">
      <c r="A456" s="192">
        <v>806190</v>
      </c>
      <c r="B456" s="192" t="s">
        <v>817</v>
      </c>
      <c r="O456" s="192" t="s">
        <v>136</v>
      </c>
      <c r="AK456" s="192" t="s">
        <v>138</v>
      </c>
      <c r="AP456" s="192" t="s">
        <v>136</v>
      </c>
      <c r="AR456" s="192" t="s">
        <v>138</v>
      </c>
      <c r="AV456" s="192" t="s">
        <v>136</v>
      </c>
    </row>
    <row r="457" spans="1:50" x14ac:dyDescent="0.2">
      <c r="A457" s="192">
        <v>806207</v>
      </c>
      <c r="B457" s="192" t="s">
        <v>817</v>
      </c>
      <c r="AG457" s="192" t="s">
        <v>138</v>
      </c>
      <c r="AH457" s="192" t="s">
        <v>136</v>
      </c>
      <c r="AK457" s="192" t="s">
        <v>138</v>
      </c>
      <c r="AN457" s="192" t="s">
        <v>138</v>
      </c>
      <c r="AO457" s="192" t="s">
        <v>137</v>
      </c>
      <c r="AP457" s="192" t="s">
        <v>138</v>
      </c>
      <c r="AR457" s="192" t="s">
        <v>138</v>
      </c>
      <c r="AS457" s="192" t="s">
        <v>137</v>
      </c>
      <c r="AT457" s="192" t="s">
        <v>137</v>
      </c>
      <c r="AU457" s="192" t="s">
        <v>137</v>
      </c>
      <c r="AV457" s="192" t="s">
        <v>137</v>
      </c>
      <c r="AW457" s="192" t="s">
        <v>137</v>
      </c>
      <c r="AX457" s="192" t="s">
        <v>137</v>
      </c>
    </row>
    <row r="458" spans="1:50" x14ac:dyDescent="0.2">
      <c r="A458" s="192">
        <v>806229</v>
      </c>
      <c r="B458" s="192" t="s">
        <v>817</v>
      </c>
      <c r="Y458" s="192" t="s">
        <v>136</v>
      </c>
      <c r="AH458" s="192" t="s">
        <v>138</v>
      </c>
      <c r="AK458" s="192" t="s">
        <v>136</v>
      </c>
      <c r="AN458" s="192" t="s">
        <v>136</v>
      </c>
      <c r="AO458" s="192" t="s">
        <v>136</v>
      </c>
      <c r="AP458" s="192" t="s">
        <v>136</v>
      </c>
      <c r="AQ458" s="192" t="s">
        <v>136</v>
      </c>
      <c r="AR458" s="192" t="s">
        <v>137</v>
      </c>
      <c r="AS458" s="192" t="s">
        <v>137</v>
      </c>
      <c r="AT458" s="192" t="s">
        <v>137</v>
      </c>
      <c r="AU458" s="192" t="s">
        <v>137</v>
      </c>
      <c r="AV458" s="192" t="s">
        <v>137</v>
      </c>
      <c r="AW458" s="192" t="s">
        <v>137</v>
      </c>
      <c r="AX458" s="192" t="s">
        <v>137</v>
      </c>
    </row>
    <row r="459" spans="1:50" x14ac:dyDescent="0.2">
      <c r="A459" s="192">
        <v>806235</v>
      </c>
      <c r="B459" s="192" t="s">
        <v>817</v>
      </c>
      <c r="AC459" s="192" t="s">
        <v>136</v>
      </c>
      <c r="AD459" s="192" t="s">
        <v>136</v>
      </c>
      <c r="AG459" s="192" t="s">
        <v>136</v>
      </c>
      <c r="AK459" s="192" t="s">
        <v>136</v>
      </c>
      <c r="AM459" s="192" t="s">
        <v>138</v>
      </c>
      <c r="AN459" s="192" t="s">
        <v>138</v>
      </c>
      <c r="AO459" s="192" t="s">
        <v>138</v>
      </c>
      <c r="AP459" s="192" t="s">
        <v>138</v>
      </c>
      <c r="AQ459" s="192" t="s">
        <v>138</v>
      </c>
      <c r="AR459" s="192" t="s">
        <v>138</v>
      </c>
      <c r="AS459" s="192" t="s">
        <v>137</v>
      </c>
      <c r="AT459" s="192" t="s">
        <v>137</v>
      </c>
      <c r="AU459" s="192" t="s">
        <v>137</v>
      </c>
      <c r="AV459" s="192" t="s">
        <v>137</v>
      </c>
      <c r="AW459" s="192" t="s">
        <v>137</v>
      </c>
      <c r="AX459" s="192" t="s">
        <v>137</v>
      </c>
    </row>
    <row r="460" spans="1:50" x14ac:dyDescent="0.2">
      <c r="A460" s="192">
        <v>806236</v>
      </c>
      <c r="B460" s="192" t="s">
        <v>817</v>
      </c>
      <c r="N460" s="192" t="s">
        <v>136</v>
      </c>
      <c r="AK460" s="192" t="s">
        <v>138</v>
      </c>
      <c r="AN460" s="192" t="s">
        <v>136</v>
      </c>
      <c r="AS460" s="192" t="s">
        <v>137</v>
      </c>
      <c r="AU460" s="192" t="s">
        <v>138</v>
      </c>
      <c r="AV460" s="192" t="s">
        <v>138</v>
      </c>
      <c r="AW460" s="192" t="s">
        <v>138</v>
      </c>
      <c r="AX460" s="192" t="s">
        <v>137</v>
      </c>
    </row>
    <row r="461" spans="1:50" x14ac:dyDescent="0.2">
      <c r="A461" s="192">
        <v>806237</v>
      </c>
      <c r="B461" s="192" t="s">
        <v>817</v>
      </c>
      <c r="O461" s="192" t="s">
        <v>137</v>
      </c>
      <c r="Y461" s="192" t="s">
        <v>138</v>
      </c>
      <c r="AH461" s="192" t="s">
        <v>136</v>
      </c>
      <c r="AK461" s="192" t="s">
        <v>137</v>
      </c>
      <c r="AM461" s="192" t="s">
        <v>137</v>
      </c>
      <c r="AN461" s="192" t="s">
        <v>138</v>
      </c>
      <c r="AO461" s="192" t="s">
        <v>137</v>
      </c>
      <c r="AP461" s="192" t="s">
        <v>137</v>
      </c>
      <c r="AQ461" s="192" t="s">
        <v>137</v>
      </c>
      <c r="AR461" s="192" t="s">
        <v>137</v>
      </c>
      <c r="AS461" s="192" t="s">
        <v>137</v>
      </c>
      <c r="AT461" s="192" t="s">
        <v>138</v>
      </c>
      <c r="AU461" s="192" t="s">
        <v>137</v>
      </c>
      <c r="AV461" s="192" t="s">
        <v>137</v>
      </c>
      <c r="AW461" s="192" t="s">
        <v>137</v>
      </c>
      <c r="AX461" s="192" t="s">
        <v>137</v>
      </c>
    </row>
    <row r="462" spans="1:50" x14ac:dyDescent="0.2">
      <c r="A462" s="192">
        <v>806251</v>
      </c>
      <c r="B462" s="192" t="s">
        <v>817</v>
      </c>
      <c r="K462" s="192" t="s">
        <v>136</v>
      </c>
      <c r="R462" s="192" t="s">
        <v>136</v>
      </c>
      <c r="AC462" s="192" t="s">
        <v>137</v>
      </c>
      <c r="AK462" s="192" t="s">
        <v>136</v>
      </c>
      <c r="AO462" s="192" t="s">
        <v>138</v>
      </c>
      <c r="AP462" s="192" t="s">
        <v>136</v>
      </c>
      <c r="AR462" s="192" t="s">
        <v>136</v>
      </c>
      <c r="AS462" s="192" t="s">
        <v>136</v>
      </c>
      <c r="AT462" s="192" t="s">
        <v>138</v>
      </c>
      <c r="AU462" s="192" t="s">
        <v>138</v>
      </c>
      <c r="AW462" s="192" t="s">
        <v>136</v>
      </c>
    </row>
    <row r="463" spans="1:50" x14ac:dyDescent="0.2">
      <c r="A463" s="192">
        <v>806253</v>
      </c>
      <c r="B463" s="192" t="s">
        <v>817</v>
      </c>
      <c r="AH463" s="192" t="s">
        <v>137</v>
      </c>
      <c r="AU463" s="192" t="s">
        <v>137</v>
      </c>
    </row>
    <row r="464" spans="1:50" x14ac:dyDescent="0.2">
      <c r="A464" s="192">
        <v>806262</v>
      </c>
      <c r="B464" s="192" t="s">
        <v>817</v>
      </c>
      <c r="AQ464" s="192" t="s">
        <v>136</v>
      </c>
      <c r="AR464" s="192" t="s">
        <v>138</v>
      </c>
      <c r="AT464" s="192" t="s">
        <v>138</v>
      </c>
      <c r="AU464" s="192" t="s">
        <v>138</v>
      </c>
      <c r="AV464" s="192" t="s">
        <v>138</v>
      </c>
    </row>
    <row r="465" spans="1:50" x14ac:dyDescent="0.2">
      <c r="A465" s="192">
        <v>806301</v>
      </c>
      <c r="B465" s="192" t="s">
        <v>817</v>
      </c>
      <c r="O465" s="192" t="s">
        <v>137</v>
      </c>
      <c r="V465" s="192" t="s">
        <v>138</v>
      </c>
      <c r="AJ465" s="192" t="s">
        <v>136</v>
      </c>
      <c r="AK465" s="192" t="s">
        <v>136</v>
      </c>
      <c r="AM465" s="192" t="s">
        <v>137</v>
      </c>
      <c r="AN465" s="192" t="s">
        <v>137</v>
      </c>
      <c r="AO465" s="192" t="s">
        <v>137</v>
      </c>
      <c r="AP465" s="192" t="s">
        <v>137</v>
      </c>
      <c r="AQ465" s="192" t="s">
        <v>137</v>
      </c>
      <c r="AR465" s="192" t="s">
        <v>137</v>
      </c>
      <c r="AS465" s="192" t="s">
        <v>136</v>
      </c>
      <c r="AV465" s="192" t="s">
        <v>136</v>
      </c>
      <c r="AW465" s="192" t="s">
        <v>136</v>
      </c>
      <c r="AX465" s="192" t="s">
        <v>136</v>
      </c>
    </row>
    <row r="466" spans="1:50" x14ac:dyDescent="0.2">
      <c r="A466" s="192">
        <v>806307</v>
      </c>
      <c r="B466" s="192" t="s">
        <v>817</v>
      </c>
      <c r="O466" s="192" t="s">
        <v>136</v>
      </c>
      <c r="AH466" s="192" t="s">
        <v>136</v>
      </c>
      <c r="AJ466" s="192" t="s">
        <v>138</v>
      </c>
      <c r="AK466" s="192" t="s">
        <v>136</v>
      </c>
      <c r="AM466" s="192" t="s">
        <v>137</v>
      </c>
      <c r="AN466" s="192" t="s">
        <v>138</v>
      </c>
      <c r="AO466" s="192" t="s">
        <v>137</v>
      </c>
      <c r="AP466" s="192" t="s">
        <v>138</v>
      </c>
      <c r="AQ466" s="192" t="s">
        <v>138</v>
      </c>
      <c r="AR466" s="192" t="s">
        <v>137</v>
      </c>
      <c r="AS466" s="192" t="s">
        <v>137</v>
      </c>
      <c r="AT466" s="192" t="s">
        <v>137</v>
      </c>
      <c r="AU466" s="192" t="s">
        <v>137</v>
      </c>
      <c r="AV466" s="192" t="s">
        <v>137</v>
      </c>
      <c r="AW466" s="192" t="s">
        <v>137</v>
      </c>
      <c r="AX466" s="192" t="s">
        <v>137</v>
      </c>
    </row>
    <row r="467" spans="1:50" x14ac:dyDescent="0.2">
      <c r="A467" s="192">
        <v>806328</v>
      </c>
      <c r="B467" s="192" t="s">
        <v>817</v>
      </c>
      <c r="O467" s="192" t="s">
        <v>136</v>
      </c>
      <c r="AK467" s="192" t="s">
        <v>138</v>
      </c>
      <c r="AP467" s="192" t="s">
        <v>136</v>
      </c>
      <c r="AS467" s="192" t="s">
        <v>137</v>
      </c>
      <c r="AT467" s="192" t="s">
        <v>137</v>
      </c>
      <c r="AU467" s="192" t="s">
        <v>137</v>
      </c>
      <c r="AV467" s="192" t="s">
        <v>137</v>
      </c>
      <c r="AW467" s="192" t="s">
        <v>137</v>
      </c>
      <c r="AX467" s="192" t="s">
        <v>137</v>
      </c>
    </row>
    <row r="468" spans="1:50" x14ac:dyDescent="0.2">
      <c r="A468" s="192">
        <v>806331</v>
      </c>
      <c r="B468" s="192" t="s">
        <v>817</v>
      </c>
      <c r="N468" s="192" t="s">
        <v>136</v>
      </c>
      <c r="AE468" s="192" t="s">
        <v>138</v>
      </c>
      <c r="AI468" s="192" t="s">
        <v>138</v>
      </c>
      <c r="AK468" s="192" t="s">
        <v>138</v>
      </c>
      <c r="AM468" s="192" t="s">
        <v>138</v>
      </c>
      <c r="AN468" s="192" t="s">
        <v>138</v>
      </c>
      <c r="AO468" s="192" t="s">
        <v>138</v>
      </c>
      <c r="AP468" s="192" t="s">
        <v>136</v>
      </c>
      <c r="AS468" s="192" t="s">
        <v>137</v>
      </c>
      <c r="AT468" s="192" t="s">
        <v>137</v>
      </c>
      <c r="AU468" s="192" t="s">
        <v>137</v>
      </c>
      <c r="AV468" s="192" t="s">
        <v>138</v>
      </c>
      <c r="AW468" s="192" t="s">
        <v>137</v>
      </c>
      <c r="AX468" s="192" t="s">
        <v>137</v>
      </c>
    </row>
    <row r="469" spans="1:50" x14ac:dyDescent="0.2">
      <c r="A469" s="192">
        <v>806340</v>
      </c>
      <c r="B469" s="192" t="s">
        <v>817</v>
      </c>
      <c r="AO469" s="192" t="s">
        <v>138</v>
      </c>
      <c r="AP469" s="192" t="s">
        <v>136</v>
      </c>
      <c r="AR469" s="192" t="s">
        <v>138</v>
      </c>
      <c r="AS469" s="192" t="s">
        <v>136</v>
      </c>
      <c r="AT469" s="192" t="s">
        <v>138</v>
      </c>
      <c r="AU469" s="192" t="s">
        <v>138</v>
      </c>
      <c r="AV469" s="192" t="s">
        <v>138</v>
      </c>
      <c r="AW469" s="192" t="s">
        <v>138</v>
      </c>
    </row>
    <row r="470" spans="1:50" x14ac:dyDescent="0.2">
      <c r="A470" s="192">
        <v>806348</v>
      </c>
      <c r="B470" s="192" t="s">
        <v>817</v>
      </c>
      <c r="O470" s="192" t="s">
        <v>138</v>
      </c>
      <c r="AK470" s="192" t="s">
        <v>138</v>
      </c>
      <c r="AU470" s="192" t="s">
        <v>138</v>
      </c>
    </row>
    <row r="471" spans="1:50" x14ac:dyDescent="0.2">
      <c r="A471" s="192">
        <v>806361</v>
      </c>
      <c r="B471" s="192" t="s">
        <v>817</v>
      </c>
      <c r="O471" s="192" t="s">
        <v>136</v>
      </c>
      <c r="AK471" s="192" t="s">
        <v>137</v>
      </c>
      <c r="AU471" s="192" t="s">
        <v>137</v>
      </c>
    </row>
    <row r="472" spans="1:50" x14ac:dyDescent="0.2">
      <c r="A472" s="192">
        <v>806369</v>
      </c>
      <c r="B472" s="192" t="s">
        <v>817</v>
      </c>
      <c r="H472" s="192" t="s">
        <v>136</v>
      </c>
      <c r="O472" s="192" t="s">
        <v>138</v>
      </c>
      <c r="AH472" s="192" t="s">
        <v>136</v>
      </c>
      <c r="AK472" s="192" t="s">
        <v>137</v>
      </c>
      <c r="AM472" s="192" t="s">
        <v>138</v>
      </c>
      <c r="AN472" s="192" t="s">
        <v>138</v>
      </c>
      <c r="AO472" s="192" t="s">
        <v>137</v>
      </c>
      <c r="AP472" s="192" t="s">
        <v>138</v>
      </c>
      <c r="AQ472" s="192" t="s">
        <v>138</v>
      </c>
      <c r="AR472" s="192" t="s">
        <v>138</v>
      </c>
      <c r="AS472" s="192" t="s">
        <v>137</v>
      </c>
      <c r="AT472" s="192" t="s">
        <v>137</v>
      </c>
      <c r="AU472" s="192" t="s">
        <v>137</v>
      </c>
      <c r="AV472" s="192" t="s">
        <v>137</v>
      </c>
      <c r="AW472" s="192" t="s">
        <v>137</v>
      </c>
      <c r="AX472" s="192" t="s">
        <v>137</v>
      </c>
    </row>
    <row r="473" spans="1:50" x14ac:dyDescent="0.2">
      <c r="A473" s="192">
        <v>806382</v>
      </c>
      <c r="B473" s="192" t="s">
        <v>817</v>
      </c>
      <c r="R473" s="192" t="s">
        <v>136</v>
      </c>
      <c r="AN473" s="192" t="s">
        <v>138</v>
      </c>
      <c r="AO473" s="192" t="s">
        <v>138</v>
      </c>
      <c r="AQ473" s="192" t="s">
        <v>138</v>
      </c>
      <c r="AS473" s="192" t="s">
        <v>137</v>
      </c>
      <c r="AU473" s="192" t="s">
        <v>137</v>
      </c>
      <c r="AV473" s="192" t="s">
        <v>137</v>
      </c>
    </row>
    <row r="474" spans="1:50" x14ac:dyDescent="0.2">
      <c r="A474" s="192">
        <v>806449</v>
      </c>
      <c r="B474" s="192" t="s">
        <v>817</v>
      </c>
      <c r="AD474" s="192" t="s">
        <v>136</v>
      </c>
      <c r="AN474" s="192" t="s">
        <v>136</v>
      </c>
      <c r="AO474" s="192" t="s">
        <v>138</v>
      </c>
      <c r="AP474" s="192" t="s">
        <v>136</v>
      </c>
      <c r="AQ474" s="192" t="s">
        <v>138</v>
      </c>
      <c r="AR474" s="192" t="s">
        <v>138</v>
      </c>
      <c r="AS474" s="192" t="s">
        <v>137</v>
      </c>
      <c r="AT474" s="192" t="s">
        <v>137</v>
      </c>
      <c r="AU474" s="192" t="s">
        <v>137</v>
      </c>
      <c r="AV474" s="192" t="s">
        <v>137</v>
      </c>
      <c r="AW474" s="192" t="s">
        <v>137</v>
      </c>
      <c r="AX474" s="192" t="s">
        <v>137</v>
      </c>
    </row>
    <row r="475" spans="1:50" x14ac:dyDescent="0.2">
      <c r="A475" s="192">
        <v>806454</v>
      </c>
      <c r="B475" s="192" t="s">
        <v>817</v>
      </c>
      <c r="O475" s="192" t="s">
        <v>138</v>
      </c>
      <c r="AH475" s="192" t="s">
        <v>136</v>
      </c>
      <c r="AK475" s="192" t="s">
        <v>138</v>
      </c>
      <c r="AM475" s="192" t="s">
        <v>138</v>
      </c>
      <c r="AR475" s="192" t="s">
        <v>136</v>
      </c>
      <c r="AU475" s="192" t="s">
        <v>136</v>
      </c>
      <c r="AV475" s="192" t="s">
        <v>138</v>
      </c>
      <c r="AW475" s="192" t="s">
        <v>138</v>
      </c>
      <c r="AX475" s="192" t="s">
        <v>138</v>
      </c>
    </row>
    <row r="476" spans="1:50" x14ac:dyDescent="0.2">
      <c r="A476" s="192">
        <v>806456</v>
      </c>
      <c r="B476" s="192" t="s">
        <v>817</v>
      </c>
      <c r="O476" s="192" t="s">
        <v>138</v>
      </c>
      <c r="AD476" s="192" t="s">
        <v>136</v>
      </c>
      <c r="AK476" s="192" t="s">
        <v>137</v>
      </c>
      <c r="AM476" s="192" t="s">
        <v>138</v>
      </c>
      <c r="AO476" s="192" t="s">
        <v>137</v>
      </c>
      <c r="AQ476" s="192" t="s">
        <v>137</v>
      </c>
      <c r="AR476" s="192" t="s">
        <v>137</v>
      </c>
      <c r="AS476" s="192" t="s">
        <v>138</v>
      </c>
      <c r="AT476" s="192" t="s">
        <v>138</v>
      </c>
      <c r="AU476" s="192" t="s">
        <v>137</v>
      </c>
      <c r="AV476" s="192" t="s">
        <v>137</v>
      </c>
      <c r="AW476" s="192" t="s">
        <v>137</v>
      </c>
      <c r="AX476" s="192" t="s">
        <v>138</v>
      </c>
    </row>
    <row r="477" spans="1:50" x14ac:dyDescent="0.2">
      <c r="A477" s="192">
        <v>806467</v>
      </c>
      <c r="B477" s="192" t="s">
        <v>817</v>
      </c>
      <c r="AK477" s="192" t="s">
        <v>136</v>
      </c>
      <c r="AO477" s="192" t="s">
        <v>136</v>
      </c>
      <c r="AP477" s="192" t="s">
        <v>136</v>
      </c>
      <c r="AQ477" s="192" t="s">
        <v>136</v>
      </c>
      <c r="AR477" s="192" t="s">
        <v>136</v>
      </c>
      <c r="AT477" s="192" t="s">
        <v>136</v>
      </c>
      <c r="AU477" s="192" t="s">
        <v>136</v>
      </c>
      <c r="AV477" s="192" t="s">
        <v>136</v>
      </c>
    </row>
    <row r="478" spans="1:50" x14ac:dyDescent="0.2">
      <c r="A478" s="192">
        <v>806496</v>
      </c>
      <c r="B478" s="192" t="s">
        <v>817</v>
      </c>
      <c r="AM478" s="192" t="s">
        <v>137</v>
      </c>
      <c r="AO478" s="192" t="s">
        <v>137</v>
      </c>
      <c r="AP478" s="192" t="s">
        <v>137</v>
      </c>
      <c r="AR478" s="192" t="s">
        <v>137</v>
      </c>
      <c r="AS478" s="192" t="s">
        <v>137</v>
      </c>
      <c r="AT478" s="192" t="s">
        <v>137</v>
      </c>
      <c r="AU478" s="192" t="s">
        <v>137</v>
      </c>
      <c r="AV478" s="192" t="s">
        <v>137</v>
      </c>
      <c r="AW478" s="192" t="s">
        <v>137</v>
      </c>
      <c r="AX478" s="192" t="s">
        <v>137</v>
      </c>
    </row>
    <row r="479" spans="1:50" x14ac:dyDescent="0.2">
      <c r="A479" s="192">
        <v>806498</v>
      </c>
      <c r="B479" s="192" t="s">
        <v>817</v>
      </c>
      <c r="AX479" s="192" t="s">
        <v>136</v>
      </c>
    </row>
    <row r="480" spans="1:50" x14ac:dyDescent="0.2">
      <c r="A480" s="192">
        <v>806501</v>
      </c>
      <c r="B480" s="192" t="s">
        <v>817</v>
      </c>
      <c r="AK480" s="192" t="s">
        <v>137</v>
      </c>
      <c r="AN480" s="192" t="s">
        <v>138</v>
      </c>
      <c r="AO480" s="192" t="s">
        <v>137</v>
      </c>
      <c r="AP480" s="192" t="s">
        <v>137</v>
      </c>
      <c r="AR480" s="192" t="s">
        <v>137</v>
      </c>
      <c r="AS480" s="192" t="s">
        <v>137</v>
      </c>
      <c r="AT480" s="192" t="s">
        <v>137</v>
      </c>
      <c r="AU480" s="192" t="s">
        <v>137</v>
      </c>
      <c r="AV480" s="192" t="s">
        <v>137</v>
      </c>
      <c r="AW480" s="192" t="s">
        <v>137</v>
      </c>
      <c r="AX480" s="192" t="s">
        <v>137</v>
      </c>
    </row>
    <row r="481" spans="1:50" x14ac:dyDescent="0.2">
      <c r="A481" s="192">
        <v>806503</v>
      </c>
      <c r="B481" s="192" t="s">
        <v>817</v>
      </c>
      <c r="AR481" s="192" t="s">
        <v>136</v>
      </c>
      <c r="AU481" s="192" t="s">
        <v>138</v>
      </c>
    </row>
    <row r="482" spans="1:50" x14ac:dyDescent="0.2">
      <c r="A482" s="192">
        <v>806511</v>
      </c>
      <c r="B482" s="192" t="s">
        <v>817</v>
      </c>
      <c r="O482" s="192" t="s">
        <v>137</v>
      </c>
      <c r="AK482" s="192" t="s">
        <v>137</v>
      </c>
      <c r="AO482" s="192" t="s">
        <v>137</v>
      </c>
      <c r="AR482" s="192" t="s">
        <v>137</v>
      </c>
      <c r="AT482" s="192" t="s">
        <v>138</v>
      </c>
      <c r="AX482" s="192" t="s">
        <v>137</v>
      </c>
    </row>
    <row r="483" spans="1:50" x14ac:dyDescent="0.2">
      <c r="A483" s="192">
        <v>806538</v>
      </c>
      <c r="B483" s="192" t="s">
        <v>817</v>
      </c>
      <c r="O483" s="192" t="s">
        <v>138</v>
      </c>
      <c r="AH483" s="192" t="s">
        <v>136</v>
      </c>
      <c r="AK483" s="192" t="s">
        <v>138</v>
      </c>
      <c r="AS483" s="192" t="s">
        <v>138</v>
      </c>
      <c r="AT483" s="192" t="s">
        <v>138</v>
      </c>
      <c r="AU483" s="192" t="s">
        <v>138</v>
      </c>
      <c r="AV483" s="192" t="s">
        <v>138</v>
      </c>
    </row>
    <row r="484" spans="1:50" x14ac:dyDescent="0.2">
      <c r="A484" s="192">
        <v>806552</v>
      </c>
      <c r="B484" s="192" t="s">
        <v>817</v>
      </c>
      <c r="O484" s="192" t="s">
        <v>138</v>
      </c>
      <c r="AG484" s="192" t="s">
        <v>138</v>
      </c>
      <c r="AK484" s="192" t="s">
        <v>137</v>
      </c>
      <c r="AN484" s="192" t="s">
        <v>137</v>
      </c>
      <c r="AP484" s="192" t="s">
        <v>137</v>
      </c>
      <c r="AQ484" s="192" t="s">
        <v>138</v>
      </c>
      <c r="AR484" s="192" t="s">
        <v>138</v>
      </c>
      <c r="AS484" s="192" t="s">
        <v>137</v>
      </c>
      <c r="AT484" s="192" t="s">
        <v>137</v>
      </c>
      <c r="AU484" s="192" t="s">
        <v>137</v>
      </c>
      <c r="AV484" s="192" t="s">
        <v>137</v>
      </c>
      <c r="AW484" s="192" t="s">
        <v>137</v>
      </c>
      <c r="AX484" s="192" t="s">
        <v>137</v>
      </c>
    </row>
    <row r="485" spans="1:50" x14ac:dyDescent="0.2">
      <c r="A485" s="192">
        <v>806577</v>
      </c>
      <c r="B485" s="192" t="s">
        <v>817</v>
      </c>
      <c r="O485" s="192" t="s">
        <v>137</v>
      </c>
      <c r="AD485" s="192" t="s">
        <v>138</v>
      </c>
      <c r="AE485" s="192" t="s">
        <v>138</v>
      </c>
      <c r="AK485" s="192" t="s">
        <v>136</v>
      </c>
      <c r="AP485" s="192" t="s">
        <v>136</v>
      </c>
      <c r="AR485" s="192" t="s">
        <v>136</v>
      </c>
      <c r="AS485" s="192" t="s">
        <v>136</v>
      </c>
      <c r="AT485" s="192" t="s">
        <v>136</v>
      </c>
      <c r="AU485" s="192" t="s">
        <v>136</v>
      </c>
      <c r="AV485" s="192" t="s">
        <v>136</v>
      </c>
      <c r="AW485" s="192" t="s">
        <v>136</v>
      </c>
      <c r="AX485" s="192" t="s">
        <v>138</v>
      </c>
    </row>
    <row r="486" spans="1:50" x14ac:dyDescent="0.2">
      <c r="A486" s="192">
        <v>806581</v>
      </c>
      <c r="B486" s="192" t="s">
        <v>817</v>
      </c>
      <c r="AQ486" s="192" t="s">
        <v>136</v>
      </c>
    </row>
    <row r="487" spans="1:50" x14ac:dyDescent="0.2">
      <c r="A487" s="192">
        <v>806583</v>
      </c>
      <c r="B487" s="192" t="s">
        <v>817</v>
      </c>
      <c r="AU487" s="192" t="s">
        <v>138</v>
      </c>
    </row>
    <row r="488" spans="1:50" x14ac:dyDescent="0.2">
      <c r="A488" s="192">
        <v>806584</v>
      </c>
      <c r="B488" s="192" t="s">
        <v>817</v>
      </c>
      <c r="AV488" s="192" t="s">
        <v>136</v>
      </c>
      <c r="AW488" s="192" t="s">
        <v>136</v>
      </c>
    </row>
    <row r="489" spans="1:50" x14ac:dyDescent="0.2">
      <c r="A489" s="192">
        <v>806586</v>
      </c>
      <c r="B489" s="192" t="s">
        <v>817</v>
      </c>
      <c r="L489" s="192" t="s">
        <v>137</v>
      </c>
      <c r="O489" s="192" t="s">
        <v>138</v>
      </c>
      <c r="AK489" s="192" t="s">
        <v>138</v>
      </c>
      <c r="AO489" s="192" t="s">
        <v>138</v>
      </c>
      <c r="AR489" s="192" t="s">
        <v>138</v>
      </c>
      <c r="AS489" s="192" t="s">
        <v>137</v>
      </c>
      <c r="AT489" s="192" t="s">
        <v>137</v>
      </c>
      <c r="AU489" s="192" t="s">
        <v>138</v>
      </c>
      <c r="AV489" s="192" t="s">
        <v>138</v>
      </c>
      <c r="AW489" s="192" t="s">
        <v>138</v>
      </c>
      <c r="AX489" s="192" t="s">
        <v>138</v>
      </c>
    </row>
    <row r="490" spans="1:50" x14ac:dyDescent="0.2">
      <c r="A490" s="192">
        <v>806588</v>
      </c>
      <c r="B490" s="192" t="s">
        <v>817</v>
      </c>
      <c r="Z490" s="192" t="s">
        <v>138</v>
      </c>
      <c r="AC490" s="192" t="s">
        <v>136</v>
      </c>
      <c r="AP490" s="192" t="s">
        <v>136</v>
      </c>
      <c r="AS490" s="192" t="s">
        <v>137</v>
      </c>
      <c r="AU490" s="192" t="s">
        <v>137</v>
      </c>
      <c r="AV490" s="192" t="s">
        <v>138</v>
      </c>
      <c r="AX490" s="192" t="s">
        <v>137</v>
      </c>
    </row>
    <row r="491" spans="1:50" x14ac:dyDescent="0.2">
      <c r="A491" s="192">
        <v>806598</v>
      </c>
      <c r="B491" s="192" t="s">
        <v>817</v>
      </c>
      <c r="O491" s="192" t="s">
        <v>137</v>
      </c>
      <c r="AM491" s="192" t="s">
        <v>137</v>
      </c>
      <c r="AO491" s="192" t="s">
        <v>137</v>
      </c>
      <c r="AP491" s="192" t="s">
        <v>138</v>
      </c>
      <c r="AS491" s="192" t="s">
        <v>137</v>
      </c>
      <c r="AT491" s="192" t="s">
        <v>137</v>
      </c>
      <c r="AU491" s="192" t="s">
        <v>137</v>
      </c>
      <c r="AV491" s="192" t="s">
        <v>137</v>
      </c>
      <c r="AW491" s="192" t="s">
        <v>137</v>
      </c>
      <c r="AX491" s="192" t="s">
        <v>137</v>
      </c>
    </row>
    <row r="492" spans="1:50" x14ac:dyDescent="0.2">
      <c r="A492" s="192">
        <v>806607</v>
      </c>
      <c r="B492" s="192" t="s">
        <v>817</v>
      </c>
      <c r="O492" s="192" t="s">
        <v>136</v>
      </c>
      <c r="Y492" s="192" t="s">
        <v>136</v>
      </c>
      <c r="Z492" s="192" t="s">
        <v>136</v>
      </c>
      <c r="AK492" s="192" t="s">
        <v>138</v>
      </c>
      <c r="AM492" s="192" t="s">
        <v>138</v>
      </c>
      <c r="AN492" s="192" t="s">
        <v>138</v>
      </c>
      <c r="AO492" s="192" t="s">
        <v>138</v>
      </c>
      <c r="AP492" s="192" t="s">
        <v>138</v>
      </c>
      <c r="AQ492" s="192" t="s">
        <v>138</v>
      </c>
      <c r="AR492" s="192" t="s">
        <v>138</v>
      </c>
      <c r="AS492" s="192" t="s">
        <v>138</v>
      </c>
      <c r="AU492" s="192" t="s">
        <v>137</v>
      </c>
      <c r="AV492" s="192" t="s">
        <v>138</v>
      </c>
      <c r="AW492" s="192" t="s">
        <v>138</v>
      </c>
      <c r="AX492" s="192" t="s">
        <v>138</v>
      </c>
    </row>
    <row r="493" spans="1:50" x14ac:dyDescent="0.2">
      <c r="A493" s="192">
        <v>806615</v>
      </c>
      <c r="B493" s="192" t="s">
        <v>817</v>
      </c>
      <c r="O493" s="192" t="s">
        <v>137</v>
      </c>
      <c r="AD493" s="192" t="s">
        <v>138</v>
      </c>
      <c r="AK493" s="192" t="s">
        <v>136</v>
      </c>
      <c r="AS493" s="192" t="s">
        <v>136</v>
      </c>
      <c r="AT493" s="192" t="s">
        <v>138</v>
      </c>
      <c r="AU493" s="192" t="s">
        <v>137</v>
      </c>
      <c r="AV493" s="192" t="s">
        <v>136</v>
      </c>
      <c r="AW493" s="192" t="s">
        <v>136</v>
      </c>
      <c r="AX493" s="192" t="s">
        <v>136</v>
      </c>
    </row>
    <row r="494" spans="1:50" x14ac:dyDescent="0.2">
      <c r="A494" s="192">
        <v>806634</v>
      </c>
      <c r="B494" s="192" t="s">
        <v>817</v>
      </c>
      <c r="L494" s="192" t="s">
        <v>136</v>
      </c>
      <c r="Y494" s="192" t="s">
        <v>136</v>
      </c>
      <c r="AE494" s="192" t="s">
        <v>138</v>
      </c>
      <c r="AM494" s="192" t="s">
        <v>138</v>
      </c>
      <c r="AO494" s="192" t="s">
        <v>138</v>
      </c>
      <c r="AP494" s="192" t="s">
        <v>138</v>
      </c>
      <c r="AR494" s="192" t="s">
        <v>138</v>
      </c>
      <c r="AS494" s="192" t="s">
        <v>138</v>
      </c>
      <c r="AT494" s="192" t="s">
        <v>136</v>
      </c>
      <c r="AU494" s="192" t="s">
        <v>138</v>
      </c>
      <c r="AV494" s="192" t="s">
        <v>136</v>
      </c>
      <c r="AW494" s="192" t="s">
        <v>136</v>
      </c>
      <c r="AX494" s="192" t="s">
        <v>138</v>
      </c>
    </row>
    <row r="495" spans="1:50" x14ac:dyDescent="0.2">
      <c r="A495" s="192">
        <v>806640</v>
      </c>
      <c r="B495" s="192" t="s">
        <v>817</v>
      </c>
      <c r="R495" s="192" t="s">
        <v>136</v>
      </c>
      <c r="AK495" s="192" t="s">
        <v>137</v>
      </c>
    </row>
    <row r="496" spans="1:50" x14ac:dyDescent="0.2">
      <c r="A496" s="192">
        <v>806643</v>
      </c>
      <c r="B496" s="192" t="s">
        <v>817</v>
      </c>
      <c r="AS496" s="192" t="s">
        <v>138</v>
      </c>
      <c r="AV496" s="192" t="s">
        <v>138</v>
      </c>
      <c r="AW496" s="192" t="s">
        <v>138</v>
      </c>
    </row>
    <row r="497" spans="1:50" x14ac:dyDescent="0.2">
      <c r="A497" s="192">
        <v>806676</v>
      </c>
      <c r="B497" s="192" t="s">
        <v>817</v>
      </c>
      <c r="AU497" s="192" t="s">
        <v>136</v>
      </c>
      <c r="AV497" s="192" t="s">
        <v>136</v>
      </c>
    </row>
    <row r="498" spans="1:50" x14ac:dyDescent="0.2">
      <c r="A498" s="192">
        <v>806685</v>
      </c>
      <c r="B498" s="192" t="s">
        <v>817</v>
      </c>
      <c r="O498" s="192" t="s">
        <v>138</v>
      </c>
      <c r="AS498" s="192" t="s">
        <v>138</v>
      </c>
      <c r="AU498" s="192" t="s">
        <v>138</v>
      </c>
      <c r="AV498" s="192" t="s">
        <v>138</v>
      </c>
      <c r="AW498" s="192" t="s">
        <v>138</v>
      </c>
      <c r="AX498" s="192" t="s">
        <v>138</v>
      </c>
    </row>
    <row r="499" spans="1:50" x14ac:dyDescent="0.2">
      <c r="A499" s="192">
        <v>806689</v>
      </c>
      <c r="B499" s="192" t="s">
        <v>817</v>
      </c>
      <c r="AR499" s="192" t="s">
        <v>136</v>
      </c>
    </row>
    <row r="500" spans="1:50" x14ac:dyDescent="0.2">
      <c r="A500" s="192">
        <v>806696</v>
      </c>
      <c r="B500" s="192" t="s">
        <v>817</v>
      </c>
      <c r="K500" s="192" t="s">
        <v>136</v>
      </c>
      <c r="AP500" s="192" t="s">
        <v>136</v>
      </c>
      <c r="AU500" s="192" t="s">
        <v>136</v>
      </c>
      <c r="AV500" s="192" t="s">
        <v>136</v>
      </c>
    </row>
    <row r="501" spans="1:50" x14ac:dyDescent="0.2">
      <c r="A501" s="192">
        <v>806697</v>
      </c>
      <c r="B501" s="192" t="s">
        <v>817</v>
      </c>
      <c r="O501" s="192" t="s">
        <v>138</v>
      </c>
      <c r="AK501" s="192" t="s">
        <v>138</v>
      </c>
      <c r="AU501" s="192" t="s">
        <v>138</v>
      </c>
    </row>
    <row r="502" spans="1:50" x14ac:dyDescent="0.2">
      <c r="A502" s="192">
        <v>806718</v>
      </c>
      <c r="B502" s="192" t="s">
        <v>817</v>
      </c>
      <c r="AU502" s="192" t="s">
        <v>136</v>
      </c>
      <c r="AX502" s="192" t="s">
        <v>136</v>
      </c>
    </row>
    <row r="503" spans="1:50" x14ac:dyDescent="0.2">
      <c r="A503" s="192">
        <v>806719</v>
      </c>
      <c r="B503" s="192" t="s">
        <v>817</v>
      </c>
      <c r="AG503" s="192" t="s">
        <v>138</v>
      </c>
      <c r="AJ503" s="192" t="s">
        <v>136</v>
      </c>
      <c r="AK503" s="192" t="s">
        <v>138</v>
      </c>
      <c r="AM503" s="192" t="s">
        <v>138</v>
      </c>
      <c r="AN503" s="192" t="s">
        <v>138</v>
      </c>
      <c r="AO503" s="192" t="s">
        <v>138</v>
      </c>
      <c r="AP503" s="192" t="s">
        <v>138</v>
      </c>
      <c r="AQ503" s="192" t="s">
        <v>138</v>
      </c>
      <c r="AS503" s="192" t="s">
        <v>137</v>
      </c>
      <c r="AT503" s="192" t="s">
        <v>137</v>
      </c>
      <c r="AU503" s="192" t="s">
        <v>137</v>
      </c>
      <c r="AV503" s="192" t="s">
        <v>137</v>
      </c>
      <c r="AW503" s="192" t="s">
        <v>137</v>
      </c>
      <c r="AX503" s="192" t="s">
        <v>137</v>
      </c>
    </row>
    <row r="504" spans="1:50" x14ac:dyDescent="0.2">
      <c r="A504" s="192">
        <v>806724</v>
      </c>
      <c r="B504" s="192" t="s">
        <v>817</v>
      </c>
      <c r="X504" s="192" t="s">
        <v>138</v>
      </c>
      <c r="AH504" s="192" t="s">
        <v>136</v>
      </c>
      <c r="AK504" s="192" t="s">
        <v>136</v>
      </c>
      <c r="AM504" s="192" t="s">
        <v>137</v>
      </c>
      <c r="AN504" s="192" t="s">
        <v>136</v>
      </c>
      <c r="AO504" s="192" t="s">
        <v>137</v>
      </c>
      <c r="AP504" s="192" t="s">
        <v>136</v>
      </c>
      <c r="AQ504" s="192" t="s">
        <v>138</v>
      </c>
      <c r="AR504" s="192" t="s">
        <v>137</v>
      </c>
      <c r="AS504" s="192" t="s">
        <v>137</v>
      </c>
      <c r="AT504" s="192" t="s">
        <v>137</v>
      </c>
      <c r="AU504" s="192" t="s">
        <v>137</v>
      </c>
      <c r="AV504" s="192" t="s">
        <v>137</v>
      </c>
      <c r="AW504" s="192" t="s">
        <v>137</v>
      </c>
      <c r="AX504" s="192" t="s">
        <v>137</v>
      </c>
    </row>
    <row r="505" spans="1:50" x14ac:dyDescent="0.2">
      <c r="A505" s="192">
        <v>806748</v>
      </c>
      <c r="B505" s="192" t="s">
        <v>817</v>
      </c>
      <c r="O505" s="192" t="s">
        <v>136</v>
      </c>
      <c r="V505" s="192" t="s">
        <v>136</v>
      </c>
      <c r="AK505" s="192" t="s">
        <v>136</v>
      </c>
      <c r="AM505" s="192" t="s">
        <v>138</v>
      </c>
      <c r="AN505" s="192" t="s">
        <v>138</v>
      </c>
      <c r="AO505" s="192" t="s">
        <v>138</v>
      </c>
      <c r="AP505" s="192" t="s">
        <v>138</v>
      </c>
      <c r="AQ505" s="192" t="s">
        <v>138</v>
      </c>
      <c r="AR505" s="192" t="s">
        <v>138</v>
      </c>
      <c r="AS505" s="192" t="s">
        <v>137</v>
      </c>
      <c r="AT505" s="192" t="s">
        <v>137</v>
      </c>
      <c r="AU505" s="192" t="s">
        <v>137</v>
      </c>
      <c r="AV505" s="192" t="s">
        <v>137</v>
      </c>
      <c r="AW505" s="192" t="s">
        <v>137</v>
      </c>
      <c r="AX505" s="192" t="s">
        <v>137</v>
      </c>
    </row>
    <row r="506" spans="1:50" x14ac:dyDescent="0.2">
      <c r="A506" s="192">
        <v>806753</v>
      </c>
      <c r="B506" s="192" t="s">
        <v>817</v>
      </c>
      <c r="AI506" s="192" t="s">
        <v>138</v>
      </c>
      <c r="AN506" s="192" t="s">
        <v>138</v>
      </c>
      <c r="AP506" s="192" t="s">
        <v>138</v>
      </c>
      <c r="AS506" s="192" t="s">
        <v>137</v>
      </c>
      <c r="AT506" s="192" t="s">
        <v>137</v>
      </c>
      <c r="AU506" s="192" t="s">
        <v>137</v>
      </c>
      <c r="AV506" s="192" t="s">
        <v>137</v>
      </c>
      <c r="AW506" s="192" t="s">
        <v>137</v>
      </c>
      <c r="AX506" s="192" t="s">
        <v>137</v>
      </c>
    </row>
    <row r="507" spans="1:50" x14ac:dyDescent="0.2">
      <c r="A507" s="192">
        <v>806770</v>
      </c>
      <c r="B507" s="192" t="s">
        <v>817</v>
      </c>
      <c r="AR507" s="192" t="s">
        <v>136</v>
      </c>
    </row>
    <row r="508" spans="1:50" x14ac:dyDescent="0.2">
      <c r="A508" s="192">
        <v>806773</v>
      </c>
      <c r="B508" s="192" t="s">
        <v>817</v>
      </c>
      <c r="O508" s="192" t="s">
        <v>138</v>
      </c>
      <c r="AH508" s="192" t="s">
        <v>138</v>
      </c>
      <c r="AK508" s="192" t="s">
        <v>137</v>
      </c>
      <c r="AM508" s="192" t="s">
        <v>138</v>
      </c>
      <c r="AO508" s="192" t="s">
        <v>137</v>
      </c>
      <c r="AP508" s="192" t="s">
        <v>138</v>
      </c>
      <c r="AQ508" s="192" t="s">
        <v>138</v>
      </c>
      <c r="AR508" s="192" t="s">
        <v>137</v>
      </c>
      <c r="AS508" s="192" t="s">
        <v>138</v>
      </c>
      <c r="AT508" s="192" t="s">
        <v>138</v>
      </c>
      <c r="AU508" s="192" t="s">
        <v>137</v>
      </c>
      <c r="AV508" s="192" t="s">
        <v>137</v>
      </c>
      <c r="AW508" s="192" t="s">
        <v>137</v>
      </c>
      <c r="AX508" s="192" t="s">
        <v>137</v>
      </c>
    </row>
    <row r="509" spans="1:50" x14ac:dyDescent="0.2">
      <c r="A509" s="192">
        <v>806790</v>
      </c>
      <c r="B509" s="192" t="s">
        <v>817</v>
      </c>
      <c r="O509" s="192" t="s">
        <v>138</v>
      </c>
      <c r="AH509" s="192" t="s">
        <v>136</v>
      </c>
      <c r="AK509" s="192" t="s">
        <v>138</v>
      </c>
      <c r="AP509" s="192" t="s">
        <v>136</v>
      </c>
      <c r="AQ509" s="192" t="s">
        <v>138</v>
      </c>
      <c r="AT509" s="192" t="s">
        <v>138</v>
      </c>
      <c r="AU509" s="192" t="s">
        <v>137</v>
      </c>
      <c r="AV509" s="192" t="s">
        <v>138</v>
      </c>
      <c r="AW509" s="192" t="s">
        <v>138</v>
      </c>
      <c r="AX509" s="192" t="s">
        <v>137</v>
      </c>
    </row>
    <row r="510" spans="1:50" x14ac:dyDescent="0.2">
      <c r="A510" s="192">
        <v>806796</v>
      </c>
      <c r="B510" s="192" t="s">
        <v>817</v>
      </c>
      <c r="V510" s="192" t="s">
        <v>138</v>
      </c>
      <c r="AU510" s="192" t="s">
        <v>138</v>
      </c>
    </row>
    <row r="511" spans="1:50" x14ac:dyDescent="0.2">
      <c r="A511" s="192">
        <v>806827</v>
      </c>
      <c r="B511" s="192" t="s">
        <v>817</v>
      </c>
      <c r="O511" s="192" t="s">
        <v>138</v>
      </c>
      <c r="AC511" s="192" t="s">
        <v>137</v>
      </c>
      <c r="AK511" s="192" t="s">
        <v>137</v>
      </c>
      <c r="AM511" s="192" t="s">
        <v>137</v>
      </c>
      <c r="AN511" s="192" t="s">
        <v>138</v>
      </c>
      <c r="AP511" s="192" t="s">
        <v>138</v>
      </c>
      <c r="AQ511" s="192" t="s">
        <v>138</v>
      </c>
      <c r="AR511" s="192" t="s">
        <v>137</v>
      </c>
      <c r="AS511" s="192" t="s">
        <v>137</v>
      </c>
      <c r="AT511" s="192" t="s">
        <v>137</v>
      </c>
      <c r="AU511" s="192" t="s">
        <v>137</v>
      </c>
      <c r="AV511" s="192" t="s">
        <v>137</v>
      </c>
      <c r="AW511" s="192" t="s">
        <v>137</v>
      </c>
      <c r="AX511" s="192" t="s">
        <v>137</v>
      </c>
    </row>
    <row r="512" spans="1:50" x14ac:dyDescent="0.2">
      <c r="A512" s="192">
        <v>806844</v>
      </c>
      <c r="B512" s="192" t="s">
        <v>817</v>
      </c>
      <c r="O512" s="192" t="s">
        <v>137</v>
      </c>
      <c r="AR512" s="192" t="s">
        <v>136</v>
      </c>
      <c r="AT512" s="192" t="s">
        <v>138</v>
      </c>
      <c r="AU512" s="192" t="s">
        <v>138</v>
      </c>
      <c r="AV512" s="192" t="s">
        <v>136</v>
      </c>
    </row>
    <row r="513" spans="1:50" x14ac:dyDescent="0.2">
      <c r="A513" s="192">
        <v>806877</v>
      </c>
      <c r="B513" s="192" t="s">
        <v>817</v>
      </c>
      <c r="D513" s="192" t="s">
        <v>138</v>
      </c>
      <c r="H513" s="192" t="s">
        <v>136</v>
      </c>
      <c r="O513" s="192" t="s">
        <v>137</v>
      </c>
      <c r="AO513" s="192" t="s">
        <v>138</v>
      </c>
      <c r="AR513" s="192" t="s">
        <v>136</v>
      </c>
      <c r="AT513" s="192" t="s">
        <v>138</v>
      </c>
      <c r="AV513" s="192" t="s">
        <v>138</v>
      </c>
      <c r="AW513" s="192" t="s">
        <v>137</v>
      </c>
    </row>
    <row r="514" spans="1:50" x14ac:dyDescent="0.2">
      <c r="A514" s="192">
        <v>806878</v>
      </c>
      <c r="B514" s="192" t="s">
        <v>817</v>
      </c>
      <c r="O514" s="192" t="s">
        <v>138</v>
      </c>
      <c r="AG514" s="192" t="s">
        <v>136</v>
      </c>
      <c r="AH514" s="192" t="s">
        <v>136</v>
      </c>
      <c r="AK514" s="192" t="s">
        <v>138</v>
      </c>
      <c r="AM514" s="192" t="s">
        <v>138</v>
      </c>
      <c r="AN514" s="192" t="s">
        <v>137</v>
      </c>
      <c r="AO514" s="192" t="s">
        <v>137</v>
      </c>
      <c r="AP514" s="192" t="s">
        <v>137</v>
      </c>
      <c r="AQ514" s="192" t="s">
        <v>138</v>
      </c>
      <c r="AR514" s="192" t="s">
        <v>138</v>
      </c>
      <c r="AS514" s="192" t="s">
        <v>137</v>
      </c>
      <c r="AT514" s="192" t="s">
        <v>137</v>
      </c>
      <c r="AU514" s="192" t="s">
        <v>137</v>
      </c>
      <c r="AV514" s="192" t="s">
        <v>137</v>
      </c>
      <c r="AW514" s="192" t="s">
        <v>137</v>
      </c>
      <c r="AX514" s="192" t="s">
        <v>137</v>
      </c>
    </row>
    <row r="515" spans="1:50" x14ac:dyDescent="0.2">
      <c r="A515" s="192">
        <v>806886</v>
      </c>
      <c r="B515" s="192" t="s">
        <v>817</v>
      </c>
      <c r="AP515" s="192" t="s">
        <v>136</v>
      </c>
      <c r="AR515" s="192" t="s">
        <v>136</v>
      </c>
      <c r="AV515" s="192" t="s">
        <v>136</v>
      </c>
    </row>
    <row r="516" spans="1:50" x14ac:dyDescent="0.2">
      <c r="A516" s="192">
        <v>806907</v>
      </c>
      <c r="B516" s="192" t="s">
        <v>817</v>
      </c>
      <c r="AN516" s="192" t="s">
        <v>138</v>
      </c>
      <c r="AO516" s="192" t="s">
        <v>138</v>
      </c>
      <c r="AP516" s="192" t="s">
        <v>138</v>
      </c>
      <c r="AR516" s="192" t="s">
        <v>137</v>
      </c>
      <c r="AS516" s="192" t="s">
        <v>137</v>
      </c>
      <c r="AT516" s="192" t="s">
        <v>137</v>
      </c>
      <c r="AU516" s="192" t="s">
        <v>137</v>
      </c>
      <c r="AV516" s="192" t="s">
        <v>137</v>
      </c>
      <c r="AW516" s="192" t="s">
        <v>137</v>
      </c>
      <c r="AX516" s="192" t="s">
        <v>137</v>
      </c>
    </row>
    <row r="517" spans="1:50" x14ac:dyDescent="0.2">
      <c r="A517" s="192">
        <v>806937</v>
      </c>
      <c r="B517" s="192" t="s">
        <v>817</v>
      </c>
      <c r="AK517" s="192" t="s">
        <v>137</v>
      </c>
      <c r="AL517" s="192" t="s">
        <v>137</v>
      </c>
      <c r="AU517" s="192" t="s">
        <v>137</v>
      </c>
      <c r="AV517" s="192" t="s">
        <v>138</v>
      </c>
      <c r="AX517" s="192" t="s">
        <v>137</v>
      </c>
    </row>
    <row r="518" spans="1:50" x14ac:dyDescent="0.2">
      <c r="A518" s="192">
        <v>806963</v>
      </c>
      <c r="B518" s="192" t="s">
        <v>817</v>
      </c>
      <c r="AU518" s="192" t="s">
        <v>138</v>
      </c>
      <c r="AV518" s="192" t="s">
        <v>138</v>
      </c>
    </row>
    <row r="519" spans="1:50" x14ac:dyDescent="0.2">
      <c r="A519" s="192">
        <v>806977</v>
      </c>
      <c r="B519" s="192" t="s">
        <v>817</v>
      </c>
      <c r="O519" s="192" t="s">
        <v>138</v>
      </c>
      <c r="AH519" s="192" t="s">
        <v>137</v>
      </c>
      <c r="AK519" s="192" t="s">
        <v>137</v>
      </c>
      <c r="AP519" s="192" t="s">
        <v>138</v>
      </c>
      <c r="AU519" s="192" t="s">
        <v>137</v>
      </c>
    </row>
    <row r="520" spans="1:50" x14ac:dyDescent="0.2">
      <c r="A520" s="192">
        <v>807000</v>
      </c>
      <c r="B520" s="192" t="s">
        <v>817</v>
      </c>
      <c r="AH520" s="192" t="s">
        <v>136</v>
      </c>
      <c r="AR520" s="192" t="s">
        <v>136</v>
      </c>
    </row>
    <row r="521" spans="1:50" x14ac:dyDescent="0.2">
      <c r="A521" s="192">
        <v>807015</v>
      </c>
      <c r="B521" s="192" t="s">
        <v>817</v>
      </c>
      <c r="AO521" s="192" t="s">
        <v>138</v>
      </c>
      <c r="AP521" s="192" t="s">
        <v>138</v>
      </c>
      <c r="AS521" s="192" t="s">
        <v>138</v>
      </c>
      <c r="AT521" s="192" t="s">
        <v>136</v>
      </c>
      <c r="AU521" s="192" t="s">
        <v>136</v>
      </c>
      <c r="AV521" s="192" t="s">
        <v>138</v>
      </c>
      <c r="AW521" s="192" t="s">
        <v>136</v>
      </c>
      <c r="AX521" s="192" t="s">
        <v>136</v>
      </c>
    </row>
    <row r="522" spans="1:50" x14ac:dyDescent="0.2">
      <c r="A522" s="192">
        <v>807017</v>
      </c>
      <c r="B522" s="192" t="s">
        <v>817</v>
      </c>
      <c r="O522" s="192" t="s">
        <v>137</v>
      </c>
      <c r="AK522" s="192" t="s">
        <v>136</v>
      </c>
      <c r="AQ522" s="192" t="s">
        <v>136</v>
      </c>
      <c r="AR522" s="192" t="s">
        <v>137</v>
      </c>
      <c r="AT522" s="192" t="s">
        <v>137</v>
      </c>
      <c r="AU522" s="192" t="s">
        <v>137</v>
      </c>
      <c r="AV522" s="192" t="s">
        <v>137</v>
      </c>
      <c r="AW522" s="192" t="s">
        <v>137</v>
      </c>
      <c r="AX522" s="192" t="s">
        <v>138</v>
      </c>
    </row>
    <row r="523" spans="1:50" x14ac:dyDescent="0.2">
      <c r="A523" s="192">
        <v>807032</v>
      </c>
      <c r="B523" s="192" t="s">
        <v>817</v>
      </c>
      <c r="O523" s="192" t="s">
        <v>136</v>
      </c>
      <c r="AD523" s="192" t="s">
        <v>136</v>
      </c>
      <c r="AG523" s="192" t="s">
        <v>136</v>
      </c>
      <c r="AK523" s="192" t="s">
        <v>137</v>
      </c>
      <c r="AM523" s="192" t="s">
        <v>138</v>
      </c>
      <c r="AN523" s="192" t="s">
        <v>138</v>
      </c>
      <c r="AP523" s="192" t="s">
        <v>137</v>
      </c>
      <c r="AQ523" s="192" t="s">
        <v>138</v>
      </c>
      <c r="AR523" s="192" t="s">
        <v>136</v>
      </c>
      <c r="AS523" s="192" t="s">
        <v>138</v>
      </c>
      <c r="AT523" s="192" t="s">
        <v>138</v>
      </c>
      <c r="AU523" s="192" t="s">
        <v>137</v>
      </c>
      <c r="AV523" s="192" t="s">
        <v>137</v>
      </c>
      <c r="AW523" s="192" t="s">
        <v>137</v>
      </c>
      <c r="AX523" s="192" t="s">
        <v>137</v>
      </c>
    </row>
    <row r="524" spans="1:50" x14ac:dyDescent="0.2">
      <c r="A524" s="192">
        <v>807044</v>
      </c>
      <c r="B524" s="192" t="s">
        <v>817</v>
      </c>
      <c r="O524" s="192" t="s">
        <v>138</v>
      </c>
      <c r="AD524" s="192" t="s">
        <v>137</v>
      </c>
      <c r="AK524" s="192" t="s">
        <v>137</v>
      </c>
      <c r="AU524" s="192" t="s">
        <v>138</v>
      </c>
      <c r="AW524" s="192" t="s">
        <v>138</v>
      </c>
      <c r="AX524" s="192" t="s">
        <v>138</v>
      </c>
    </row>
    <row r="525" spans="1:50" x14ac:dyDescent="0.2">
      <c r="A525" s="192">
        <v>807052</v>
      </c>
      <c r="B525" s="192" t="s">
        <v>817</v>
      </c>
      <c r="O525" s="192" t="s">
        <v>138</v>
      </c>
      <c r="Y525" s="192" t="s">
        <v>136</v>
      </c>
      <c r="AC525" s="192" t="s">
        <v>136</v>
      </c>
      <c r="AM525" s="192" t="s">
        <v>138</v>
      </c>
      <c r="AO525" s="192" t="s">
        <v>138</v>
      </c>
      <c r="AR525" s="192" t="s">
        <v>138</v>
      </c>
      <c r="AS525" s="192" t="s">
        <v>136</v>
      </c>
      <c r="AU525" s="192" t="s">
        <v>136</v>
      </c>
      <c r="AW525" s="192" t="s">
        <v>136</v>
      </c>
      <c r="AX525" s="192" t="s">
        <v>136</v>
      </c>
    </row>
    <row r="526" spans="1:50" x14ac:dyDescent="0.2">
      <c r="A526" s="192">
        <v>807054</v>
      </c>
      <c r="B526" s="192" t="s">
        <v>817</v>
      </c>
      <c r="O526" s="192" t="s">
        <v>136</v>
      </c>
      <c r="AK526" s="192" t="s">
        <v>138</v>
      </c>
      <c r="AT526" s="192" t="s">
        <v>138</v>
      </c>
      <c r="AU526" s="192" t="s">
        <v>138</v>
      </c>
      <c r="AW526" s="192" t="s">
        <v>138</v>
      </c>
      <c r="AX526" s="192" t="s">
        <v>138</v>
      </c>
    </row>
    <row r="527" spans="1:50" x14ac:dyDescent="0.2">
      <c r="A527" s="192">
        <v>807074</v>
      </c>
      <c r="B527" s="192" t="s">
        <v>817</v>
      </c>
      <c r="O527" s="192" t="s">
        <v>137</v>
      </c>
      <c r="AG527" s="192" t="s">
        <v>138</v>
      </c>
      <c r="AK527" s="192" t="s">
        <v>137</v>
      </c>
      <c r="AN527" s="192" t="s">
        <v>137</v>
      </c>
      <c r="AP527" s="192" t="s">
        <v>138</v>
      </c>
      <c r="AT527" s="192" t="s">
        <v>137</v>
      </c>
      <c r="AU527" s="192" t="s">
        <v>137</v>
      </c>
      <c r="AW527" s="192" t="s">
        <v>138</v>
      </c>
      <c r="AX527" s="192" t="s">
        <v>137</v>
      </c>
    </row>
    <row r="528" spans="1:50" x14ac:dyDescent="0.2">
      <c r="A528" s="192">
        <v>807094</v>
      </c>
      <c r="B528" s="192" t="s">
        <v>817</v>
      </c>
      <c r="AR528" s="192" t="s">
        <v>136</v>
      </c>
      <c r="AV528" s="192" t="s">
        <v>136</v>
      </c>
      <c r="AW528" s="192" t="s">
        <v>136</v>
      </c>
      <c r="AX528" s="192" t="s">
        <v>136</v>
      </c>
    </row>
    <row r="529" spans="1:50" x14ac:dyDescent="0.2">
      <c r="A529" s="192">
        <v>807104</v>
      </c>
      <c r="B529" s="192" t="s">
        <v>817</v>
      </c>
      <c r="AS529" s="192" t="s">
        <v>137</v>
      </c>
      <c r="AT529" s="192" t="s">
        <v>137</v>
      </c>
      <c r="AU529" s="192" t="s">
        <v>137</v>
      </c>
      <c r="AX529" s="192" t="s">
        <v>137</v>
      </c>
    </row>
    <row r="530" spans="1:50" x14ac:dyDescent="0.2">
      <c r="A530" s="192">
        <v>807117</v>
      </c>
      <c r="B530" s="192" t="s">
        <v>817</v>
      </c>
      <c r="P530" s="192" t="s">
        <v>136</v>
      </c>
      <c r="AC530" s="192" t="s">
        <v>138</v>
      </c>
      <c r="AH530" s="192" t="s">
        <v>138</v>
      </c>
      <c r="AM530" s="192" t="s">
        <v>138</v>
      </c>
      <c r="AP530" s="192" t="s">
        <v>137</v>
      </c>
      <c r="AR530" s="192" t="s">
        <v>138</v>
      </c>
      <c r="AS530" s="192" t="s">
        <v>137</v>
      </c>
      <c r="AT530" s="192" t="s">
        <v>137</v>
      </c>
      <c r="AU530" s="192" t="s">
        <v>137</v>
      </c>
      <c r="AV530" s="192" t="s">
        <v>137</v>
      </c>
      <c r="AW530" s="192" t="s">
        <v>137</v>
      </c>
      <c r="AX530" s="192" t="s">
        <v>137</v>
      </c>
    </row>
    <row r="531" spans="1:50" x14ac:dyDescent="0.2">
      <c r="A531" s="192">
        <v>807121</v>
      </c>
      <c r="B531" s="192" t="s">
        <v>817</v>
      </c>
      <c r="O531" s="192" t="s">
        <v>136</v>
      </c>
      <c r="AK531" s="192" t="s">
        <v>138</v>
      </c>
      <c r="AN531" s="192" t="s">
        <v>136</v>
      </c>
      <c r="AP531" s="192" t="s">
        <v>136</v>
      </c>
      <c r="AR531" s="192" t="s">
        <v>136</v>
      </c>
      <c r="AU531" s="192" t="s">
        <v>138</v>
      </c>
      <c r="AW531" s="192" t="s">
        <v>138</v>
      </c>
    </row>
    <row r="532" spans="1:50" x14ac:dyDescent="0.2">
      <c r="A532" s="192">
        <v>807147</v>
      </c>
      <c r="B532" s="192" t="s">
        <v>817</v>
      </c>
      <c r="J532" s="192" t="s">
        <v>136</v>
      </c>
      <c r="AH532" s="192" t="s">
        <v>138</v>
      </c>
      <c r="AM532" s="192" t="s">
        <v>137</v>
      </c>
      <c r="AN532" s="192" t="s">
        <v>137</v>
      </c>
      <c r="AO532" s="192" t="s">
        <v>137</v>
      </c>
      <c r="AP532" s="192" t="s">
        <v>137</v>
      </c>
      <c r="AQ532" s="192" t="s">
        <v>138</v>
      </c>
      <c r="AR532" s="192" t="s">
        <v>137</v>
      </c>
      <c r="AT532" s="192" t="s">
        <v>137</v>
      </c>
      <c r="AU532" s="192" t="s">
        <v>137</v>
      </c>
      <c r="AV532" s="192" t="s">
        <v>137</v>
      </c>
      <c r="AW532" s="192" t="s">
        <v>137</v>
      </c>
    </row>
    <row r="533" spans="1:50" x14ac:dyDescent="0.2">
      <c r="A533" s="192">
        <v>807151</v>
      </c>
      <c r="B533" s="192" t="s">
        <v>817</v>
      </c>
      <c r="O533" s="192" t="s">
        <v>136</v>
      </c>
      <c r="AU533" s="192" t="s">
        <v>138</v>
      </c>
    </row>
    <row r="534" spans="1:50" x14ac:dyDescent="0.2">
      <c r="A534" s="192">
        <v>807152</v>
      </c>
      <c r="B534" s="192" t="s">
        <v>817</v>
      </c>
      <c r="D534" s="192" t="s">
        <v>136</v>
      </c>
      <c r="O534" s="192" t="s">
        <v>136</v>
      </c>
      <c r="AG534" s="192" t="s">
        <v>138</v>
      </c>
      <c r="AK534" s="192" t="s">
        <v>138</v>
      </c>
      <c r="AM534" s="192" t="s">
        <v>138</v>
      </c>
      <c r="AN534" s="192" t="s">
        <v>138</v>
      </c>
      <c r="AS534" s="192" t="s">
        <v>137</v>
      </c>
      <c r="AT534" s="192" t="s">
        <v>137</v>
      </c>
      <c r="AU534" s="192" t="s">
        <v>137</v>
      </c>
      <c r="AV534" s="192" t="s">
        <v>137</v>
      </c>
      <c r="AW534" s="192" t="s">
        <v>137</v>
      </c>
      <c r="AX534" s="192" t="s">
        <v>137</v>
      </c>
    </row>
    <row r="535" spans="1:50" x14ac:dyDescent="0.2">
      <c r="A535" s="192">
        <v>807162</v>
      </c>
      <c r="B535" s="192" t="s">
        <v>817</v>
      </c>
      <c r="Z535" s="192" t="s">
        <v>137</v>
      </c>
      <c r="AR535" s="192" t="s">
        <v>138</v>
      </c>
      <c r="AU535" s="192" t="s">
        <v>137</v>
      </c>
      <c r="AV535" s="192" t="s">
        <v>137</v>
      </c>
      <c r="AW535" s="192" t="s">
        <v>137</v>
      </c>
      <c r="AX535" s="192" t="s">
        <v>137</v>
      </c>
    </row>
    <row r="536" spans="1:50" x14ac:dyDescent="0.2">
      <c r="A536" s="192">
        <v>807180</v>
      </c>
      <c r="B536" s="192" t="s">
        <v>817</v>
      </c>
      <c r="AG536" s="192" t="s">
        <v>138</v>
      </c>
      <c r="AP536" s="192" t="s">
        <v>138</v>
      </c>
      <c r="AU536" s="192" t="s">
        <v>137</v>
      </c>
    </row>
    <row r="537" spans="1:50" x14ac:dyDescent="0.2">
      <c r="A537" s="192">
        <v>807189</v>
      </c>
      <c r="B537" s="192" t="s">
        <v>817</v>
      </c>
      <c r="O537" s="192" t="s">
        <v>138</v>
      </c>
      <c r="AK537" s="192" t="s">
        <v>138</v>
      </c>
      <c r="AO537" s="192" t="s">
        <v>136</v>
      </c>
      <c r="AP537" s="192" t="s">
        <v>136</v>
      </c>
      <c r="AR537" s="192" t="s">
        <v>138</v>
      </c>
      <c r="AS537" s="192" t="s">
        <v>138</v>
      </c>
      <c r="AT537" s="192" t="s">
        <v>138</v>
      </c>
      <c r="AU537" s="192" t="s">
        <v>137</v>
      </c>
      <c r="AW537" s="192" t="s">
        <v>138</v>
      </c>
    </row>
    <row r="538" spans="1:50" x14ac:dyDescent="0.2">
      <c r="A538" s="192">
        <v>807200</v>
      </c>
      <c r="B538" s="192" t="s">
        <v>817</v>
      </c>
      <c r="O538" s="192" t="s">
        <v>136</v>
      </c>
      <c r="AB538" s="192" t="s">
        <v>138</v>
      </c>
      <c r="AU538" s="192" t="s">
        <v>138</v>
      </c>
      <c r="AV538" s="192" t="s">
        <v>138</v>
      </c>
    </row>
    <row r="539" spans="1:50" x14ac:dyDescent="0.2">
      <c r="A539" s="192">
        <v>807222</v>
      </c>
      <c r="B539" s="192" t="s">
        <v>817</v>
      </c>
      <c r="V539" s="192" t="s">
        <v>137</v>
      </c>
      <c r="Y539" s="192" t="s">
        <v>137</v>
      </c>
      <c r="AD539" s="192" t="s">
        <v>137</v>
      </c>
      <c r="AG539" s="192" t="s">
        <v>138</v>
      </c>
      <c r="AN539" s="192" t="s">
        <v>138</v>
      </c>
      <c r="AP539" s="192" t="s">
        <v>138</v>
      </c>
      <c r="AS539" s="192" t="s">
        <v>137</v>
      </c>
      <c r="AT539" s="192" t="s">
        <v>137</v>
      </c>
      <c r="AU539" s="192" t="s">
        <v>137</v>
      </c>
      <c r="AV539" s="192" t="s">
        <v>137</v>
      </c>
      <c r="AW539" s="192" t="s">
        <v>137</v>
      </c>
      <c r="AX539" s="192" t="s">
        <v>137</v>
      </c>
    </row>
    <row r="540" spans="1:50" x14ac:dyDescent="0.2">
      <c r="A540" s="192">
        <v>807236</v>
      </c>
      <c r="B540" s="192" t="s">
        <v>817</v>
      </c>
      <c r="AK540" s="192" t="s">
        <v>138</v>
      </c>
      <c r="AU540" s="192" t="s">
        <v>138</v>
      </c>
      <c r="AW540" s="192" t="s">
        <v>138</v>
      </c>
      <c r="AX540" s="192" t="s">
        <v>138</v>
      </c>
    </row>
    <row r="541" spans="1:50" x14ac:dyDescent="0.2">
      <c r="A541" s="192">
        <v>807238</v>
      </c>
      <c r="B541" s="192" t="s">
        <v>817</v>
      </c>
      <c r="O541" s="192" t="s">
        <v>136</v>
      </c>
      <c r="AK541" s="192" t="s">
        <v>136</v>
      </c>
      <c r="AR541" s="192" t="s">
        <v>136</v>
      </c>
      <c r="AT541" s="192" t="s">
        <v>136</v>
      </c>
      <c r="AU541" s="192" t="s">
        <v>136</v>
      </c>
    </row>
    <row r="542" spans="1:50" x14ac:dyDescent="0.2">
      <c r="A542" s="192">
        <v>807241</v>
      </c>
      <c r="B542" s="192" t="s">
        <v>817</v>
      </c>
      <c r="O542" s="192" t="s">
        <v>138</v>
      </c>
      <c r="AK542" s="192" t="s">
        <v>138</v>
      </c>
      <c r="AN542" s="192" t="s">
        <v>138</v>
      </c>
      <c r="AP542" s="192" t="s">
        <v>138</v>
      </c>
      <c r="AR542" s="192" t="s">
        <v>138</v>
      </c>
      <c r="AS542" s="192" t="s">
        <v>137</v>
      </c>
      <c r="AT542" s="192" t="s">
        <v>137</v>
      </c>
      <c r="AU542" s="192" t="s">
        <v>137</v>
      </c>
      <c r="AV542" s="192" t="s">
        <v>137</v>
      </c>
      <c r="AW542" s="192" t="s">
        <v>137</v>
      </c>
      <c r="AX542" s="192" t="s">
        <v>137</v>
      </c>
    </row>
    <row r="543" spans="1:50" x14ac:dyDescent="0.2">
      <c r="A543" s="192">
        <v>807250</v>
      </c>
      <c r="B543" s="192" t="s">
        <v>817</v>
      </c>
      <c r="AW543" s="192" t="s">
        <v>138</v>
      </c>
    </row>
    <row r="544" spans="1:50" x14ac:dyDescent="0.2">
      <c r="A544" s="192">
        <v>807262</v>
      </c>
      <c r="B544" s="192" t="s">
        <v>817</v>
      </c>
      <c r="AG544" s="192" t="s">
        <v>136</v>
      </c>
      <c r="AN544" s="192" t="s">
        <v>136</v>
      </c>
      <c r="AU544" s="192" t="s">
        <v>138</v>
      </c>
      <c r="AX544" s="192" t="s">
        <v>138</v>
      </c>
    </row>
    <row r="545" spans="1:50" x14ac:dyDescent="0.2">
      <c r="A545" s="192">
        <v>807286</v>
      </c>
      <c r="B545" s="192" t="s">
        <v>817</v>
      </c>
      <c r="C545" s="192" t="s">
        <v>136</v>
      </c>
    </row>
    <row r="546" spans="1:50" x14ac:dyDescent="0.2">
      <c r="A546" s="192">
        <v>807299</v>
      </c>
      <c r="B546" s="192" t="s">
        <v>817</v>
      </c>
      <c r="AD546" s="192" t="s">
        <v>138</v>
      </c>
      <c r="AH546" s="192" t="s">
        <v>137</v>
      </c>
      <c r="AK546" s="192" t="s">
        <v>137</v>
      </c>
      <c r="AN546" s="192" t="s">
        <v>137</v>
      </c>
      <c r="AO546" s="192" t="s">
        <v>137</v>
      </c>
      <c r="AP546" s="192" t="s">
        <v>138</v>
      </c>
      <c r="AQ546" s="192" t="s">
        <v>137</v>
      </c>
      <c r="AR546" s="192" t="s">
        <v>137</v>
      </c>
      <c r="AT546" s="192" t="s">
        <v>137</v>
      </c>
      <c r="AU546" s="192" t="s">
        <v>137</v>
      </c>
      <c r="AV546" s="192" t="s">
        <v>138</v>
      </c>
      <c r="AX546" s="192" t="s">
        <v>137</v>
      </c>
    </row>
    <row r="547" spans="1:50" x14ac:dyDescent="0.2">
      <c r="A547" s="192">
        <v>807301</v>
      </c>
      <c r="B547" s="192" t="s">
        <v>817</v>
      </c>
      <c r="AL547" s="192" t="s">
        <v>138</v>
      </c>
      <c r="AS547" s="192" t="s">
        <v>137</v>
      </c>
      <c r="AT547" s="192" t="s">
        <v>137</v>
      </c>
      <c r="AU547" s="192" t="s">
        <v>137</v>
      </c>
      <c r="AV547" s="192" t="s">
        <v>137</v>
      </c>
      <c r="AW547" s="192" t="s">
        <v>137</v>
      </c>
      <c r="AX547" s="192" t="s">
        <v>137</v>
      </c>
    </row>
    <row r="548" spans="1:50" x14ac:dyDescent="0.2">
      <c r="A548" s="192">
        <v>807308</v>
      </c>
      <c r="B548" s="192" t="s">
        <v>817</v>
      </c>
      <c r="AH548" s="192" t="s">
        <v>136</v>
      </c>
      <c r="AK548" s="192" t="s">
        <v>138</v>
      </c>
      <c r="AN548" s="192" t="s">
        <v>138</v>
      </c>
      <c r="AO548" s="192" t="s">
        <v>138</v>
      </c>
      <c r="AP548" s="192" t="s">
        <v>138</v>
      </c>
      <c r="AQ548" s="192" t="s">
        <v>138</v>
      </c>
      <c r="AR548" s="192" t="s">
        <v>138</v>
      </c>
      <c r="AS548" s="192" t="s">
        <v>137</v>
      </c>
      <c r="AT548" s="192" t="s">
        <v>137</v>
      </c>
      <c r="AU548" s="192" t="s">
        <v>137</v>
      </c>
      <c r="AV548" s="192" t="s">
        <v>137</v>
      </c>
      <c r="AW548" s="192" t="s">
        <v>137</v>
      </c>
      <c r="AX548" s="192" t="s">
        <v>137</v>
      </c>
    </row>
    <row r="549" spans="1:50" x14ac:dyDescent="0.2">
      <c r="A549" s="192">
        <v>807322</v>
      </c>
      <c r="B549" s="192" t="s">
        <v>817</v>
      </c>
      <c r="J549" s="192" t="s">
        <v>138</v>
      </c>
      <c r="K549" s="192" t="s">
        <v>138</v>
      </c>
      <c r="R549" s="192" t="s">
        <v>136</v>
      </c>
      <c r="AH549" s="192" t="s">
        <v>138</v>
      </c>
      <c r="AM549" s="192" t="s">
        <v>137</v>
      </c>
      <c r="AN549" s="192" t="s">
        <v>137</v>
      </c>
      <c r="AO549" s="192" t="s">
        <v>137</v>
      </c>
      <c r="AP549" s="192" t="s">
        <v>137</v>
      </c>
      <c r="AQ549" s="192" t="s">
        <v>137</v>
      </c>
      <c r="AR549" s="192" t="s">
        <v>137</v>
      </c>
      <c r="AS549" s="192" t="s">
        <v>137</v>
      </c>
      <c r="AT549" s="192" t="s">
        <v>137</v>
      </c>
      <c r="AU549" s="192" t="s">
        <v>137</v>
      </c>
      <c r="AV549" s="192" t="s">
        <v>137</v>
      </c>
      <c r="AW549" s="192" t="s">
        <v>137</v>
      </c>
      <c r="AX549" s="192" t="s">
        <v>137</v>
      </c>
    </row>
    <row r="550" spans="1:50" x14ac:dyDescent="0.2">
      <c r="A550" s="192">
        <v>807371</v>
      </c>
      <c r="B550" s="192" t="s">
        <v>817</v>
      </c>
      <c r="AG550" s="192" t="s">
        <v>136</v>
      </c>
      <c r="AR550" s="192" t="s">
        <v>136</v>
      </c>
      <c r="AS550" s="192" t="s">
        <v>137</v>
      </c>
      <c r="AT550" s="192" t="s">
        <v>137</v>
      </c>
      <c r="AU550" s="192" t="s">
        <v>137</v>
      </c>
      <c r="AV550" s="192" t="s">
        <v>137</v>
      </c>
      <c r="AW550" s="192" t="s">
        <v>137</v>
      </c>
      <c r="AX550" s="192" t="s">
        <v>137</v>
      </c>
    </row>
    <row r="551" spans="1:50" x14ac:dyDescent="0.2">
      <c r="A551" s="192">
        <v>807394</v>
      </c>
      <c r="B551" s="192" t="s">
        <v>817</v>
      </c>
      <c r="AH551" s="192" t="s">
        <v>136</v>
      </c>
      <c r="AK551" s="192" t="s">
        <v>136</v>
      </c>
      <c r="AO551" s="192" t="s">
        <v>138</v>
      </c>
      <c r="AR551" s="192" t="s">
        <v>138</v>
      </c>
      <c r="AS551" s="192" t="s">
        <v>137</v>
      </c>
      <c r="AT551" s="192" t="s">
        <v>137</v>
      </c>
      <c r="AU551" s="192" t="s">
        <v>137</v>
      </c>
      <c r="AV551" s="192" t="s">
        <v>137</v>
      </c>
      <c r="AW551" s="192" t="s">
        <v>137</v>
      </c>
      <c r="AX551" s="192" t="s">
        <v>137</v>
      </c>
    </row>
    <row r="552" spans="1:50" x14ac:dyDescent="0.2">
      <c r="A552" s="192">
        <v>807411</v>
      </c>
      <c r="B552" s="192" t="s">
        <v>817</v>
      </c>
      <c r="L552" s="192" t="s">
        <v>137</v>
      </c>
      <c r="AD552" s="192" t="s">
        <v>137</v>
      </c>
      <c r="AP552" s="192" t="s">
        <v>138</v>
      </c>
      <c r="AV552" s="192" t="s">
        <v>138</v>
      </c>
      <c r="AW552" s="192" t="s">
        <v>138</v>
      </c>
      <c r="AX552" s="192" t="s">
        <v>138</v>
      </c>
    </row>
    <row r="553" spans="1:50" x14ac:dyDescent="0.2">
      <c r="A553" s="192">
        <v>807412</v>
      </c>
      <c r="B553" s="192" t="s">
        <v>817</v>
      </c>
      <c r="O553" s="192" t="s">
        <v>136</v>
      </c>
      <c r="V553" s="192" t="s">
        <v>136</v>
      </c>
      <c r="AK553" s="192" t="s">
        <v>137</v>
      </c>
      <c r="AN553" s="192" t="s">
        <v>136</v>
      </c>
      <c r="AO553" s="192" t="s">
        <v>138</v>
      </c>
      <c r="AP553" s="192" t="s">
        <v>137</v>
      </c>
      <c r="AQ553" s="192" t="s">
        <v>138</v>
      </c>
      <c r="AR553" s="192" t="s">
        <v>136</v>
      </c>
      <c r="AS553" s="192" t="s">
        <v>137</v>
      </c>
      <c r="AT553" s="192" t="s">
        <v>137</v>
      </c>
      <c r="AU553" s="192" t="s">
        <v>137</v>
      </c>
      <c r="AV553" s="192" t="s">
        <v>138</v>
      </c>
      <c r="AW553" s="192" t="s">
        <v>137</v>
      </c>
      <c r="AX553" s="192" t="s">
        <v>137</v>
      </c>
    </row>
    <row r="554" spans="1:50" x14ac:dyDescent="0.2">
      <c r="A554" s="192">
        <v>807426</v>
      </c>
      <c r="B554" s="192" t="s">
        <v>817</v>
      </c>
      <c r="O554" s="192" t="s">
        <v>138</v>
      </c>
      <c r="AK554" s="192" t="s">
        <v>136</v>
      </c>
      <c r="AP554" s="192" t="s">
        <v>136</v>
      </c>
      <c r="AU554" s="192" t="s">
        <v>136</v>
      </c>
    </row>
    <row r="555" spans="1:50" x14ac:dyDescent="0.2">
      <c r="A555" s="192">
        <v>807430</v>
      </c>
      <c r="B555" s="192" t="s">
        <v>817</v>
      </c>
      <c r="O555" s="192" t="s">
        <v>137</v>
      </c>
      <c r="AK555" s="192" t="s">
        <v>138</v>
      </c>
      <c r="AN555" s="192" t="s">
        <v>138</v>
      </c>
      <c r="AO555" s="192" t="s">
        <v>137</v>
      </c>
      <c r="AP555" s="192" t="s">
        <v>137</v>
      </c>
      <c r="AQ555" s="192" t="s">
        <v>138</v>
      </c>
      <c r="AR555" s="192" t="s">
        <v>137</v>
      </c>
      <c r="AS555" s="192" t="s">
        <v>137</v>
      </c>
      <c r="AT555" s="192" t="s">
        <v>137</v>
      </c>
      <c r="AU555" s="192" t="s">
        <v>137</v>
      </c>
      <c r="AV555" s="192" t="s">
        <v>137</v>
      </c>
      <c r="AW555" s="192" t="s">
        <v>137</v>
      </c>
      <c r="AX555" s="192" t="s">
        <v>137</v>
      </c>
    </row>
    <row r="556" spans="1:50" x14ac:dyDescent="0.2">
      <c r="A556" s="192">
        <v>807435</v>
      </c>
      <c r="B556" s="192" t="s">
        <v>817</v>
      </c>
      <c r="AK556" s="192" t="s">
        <v>137</v>
      </c>
      <c r="AN556" s="192" t="s">
        <v>136</v>
      </c>
      <c r="AO556" s="192" t="s">
        <v>137</v>
      </c>
      <c r="AP556" s="192" t="s">
        <v>136</v>
      </c>
      <c r="AQ556" s="192" t="s">
        <v>137</v>
      </c>
      <c r="AR556" s="192" t="s">
        <v>137</v>
      </c>
      <c r="AS556" s="192" t="s">
        <v>137</v>
      </c>
      <c r="AT556" s="192" t="s">
        <v>137</v>
      </c>
      <c r="AU556" s="192" t="s">
        <v>137</v>
      </c>
      <c r="AV556" s="192" t="s">
        <v>137</v>
      </c>
      <c r="AW556" s="192" t="s">
        <v>137</v>
      </c>
      <c r="AX556" s="192" t="s">
        <v>137</v>
      </c>
    </row>
    <row r="557" spans="1:50" x14ac:dyDescent="0.2">
      <c r="A557" s="192">
        <v>807486</v>
      </c>
      <c r="B557" s="192" t="s">
        <v>817</v>
      </c>
      <c r="O557" s="192" t="s">
        <v>136</v>
      </c>
      <c r="R557" s="192" t="s">
        <v>136</v>
      </c>
      <c r="AH557" s="192" t="s">
        <v>136</v>
      </c>
      <c r="AK557" s="192" t="s">
        <v>136</v>
      </c>
      <c r="AM557" s="192" t="s">
        <v>138</v>
      </c>
      <c r="AN557" s="192" t="s">
        <v>138</v>
      </c>
      <c r="AO557" s="192" t="s">
        <v>138</v>
      </c>
      <c r="AP557" s="192" t="s">
        <v>138</v>
      </c>
      <c r="AQ557" s="192" t="s">
        <v>138</v>
      </c>
      <c r="AR557" s="192" t="s">
        <v>138</v>
      </c>
      <c r="AS557" s="192" t="s">
        <v>137</v>
      </c>
      <c r="AT557" s="192" t="s">
        <v>137</v>
      </c>
      <c r="AU557" s="192" t="s">
        <v>137</v>
      </c>
      <c r="AV557" s="192" t="s">
        <v>137</v>
      </c>
      <c r="AW557" s="192" t="s">
        <v>137</v>
      </c>
      <c r="AX557" s="192" t="s">
        <v>137</v>
      </c>
    </row>
    <row r="558" spans="1:50" x14ac:dyDescent="0.2">
      <c r="A558" s="192">
        <v>807495</v>
      </c>
      <c r="B558" s="192" t="s">
        <v>817</v>
      </c>
      <c r="O558" s="192" t="s">
        <v>136</v>
      </c>
      <c r="AS558" s="192" t="s">
        <v>136</v>
      </c>
      <c r="AT558" s="192" t="s">
        <v>137</v>
      </c>
      <c r="AU558" s="192" t="s">
        <v>136</v>
      </c>
      <c r="AV558" s="192" t="s">
        <v>136</v>
      </c>
      <c r="AW558" s="192" t="s">
        <v>136</v>
      </c>
      <c r="AX558" s="192" t="s">
        <v>137</v>
      </c>
    </row>
    <row r="559" spans="1:50" x14ac:dyDescent="0.2">
      <c r="A559" s="192">
        <v>807516</v>
      </c>
      <c r="B559" s="192" t="s">
        <v>817</v>
      </c>
      <c r="AX559" s="192" t="s">
        <v>136</v>
      </c>
    </row>
    <row r="560" spans="1:50" x14ac:dyDescent="0.2">
      <c r="A560" s="192">
        <v>807517</v>
      </c>
      <c r="B560" s="192" t="s">
        <v>817</v>
      </c>
      <c r="AU560" s="192" t="s">
        <v>138</v>
      </c>
    </row>
    <row r="561" spans="1:50" x14ac:dyDescent="0.2">
      <c r="A561" s="192">
        <v>807524</v>
      </c>
      <c r="B561" s="192" t="s">
        <v>817</v>
      </c>
      <c r="O561" s="192" t="s">
        <v>138</v>
      </c>
      <c r="Z561" s="192" t="s">
        <v>138</v>
      </c>
      <c r="AG561" s="192" t="s">
        <v>136</v>
      </c>
      <c r="AK561" s="192" t="s">
        <v>138</v>
      </c>
      <c r="AM561" s="192" t="s">
        <v>138</v>
      </c>
      <c r="AQ561" s="192" t="s">
        <v>138</v>
      </c>
      <c r="AR561" s="192" t="s">
        <v>138</v>
      </c>
      <c r="AS561" s="192" t="s">
        <v>137</v>
      </c>
      <c r="AT561" s="192" t="s">
        <v>137</v>
      </c>
      <c r="AU561" s="192" t="s">
        <v>137</v>
      </c>
      <c r="AV561" s="192" t="s">
        <v>137</v>
      </c>
      <c r="AW561" s="192" t="s">
        <v>137</v>
      </c>
      <c r="AX561" s="192" t="s">
        <v>137</v>
      </c>
    </row>
    <row r="562" spans="1:50" x14ac:dyDescent="0.2">
      <c r="A562" s="192">
        <v>807533</v>
      </c>
      <c r="B562" s="192" t="s">
        <v>817</v>
      </c>
      <c r="O562" s="192" t="s">
        <v>138</v>
      </c>
      <c r="AK562" s="192" t="s">
        <v>138</v>
      </c>
      <c r="AN562" s="192" t="s">
        <v>136</v>
      </c>
      <c r="AO562" s="192" t="s">
        <v>136</v>
      </c>
      <c r="AQ562" s="192" t="s">
        <v>136</v>
      </c>
      <c r="AR562" s="192" t="s">
        <v>136</v>
      </c>
      <c r="AS562" s="192" t="s">
        <v>137</v>
      </c>
      <c r="AT562" s="192" t="s">
        <v>137</v>
      </c>
      <c r="AU562" s="192" t="s">
        <v>137</v>
      </c>
      <c r="AV562" s="192" t="s">
        <v>137</v>
      </c>
      <c r="AW562" s="192" t="s">
        <v>137</v>
      </c>
      <c r="AX562" s="192" t="s">
        <v>137</v>
      </c>
    </row>
    <row r="563" spans="1:50" x14ac:dyDescent="0.2">
      <c r="A563" s="192">
        <v>807555</v>
      </c>
      <c r="B563" s="192" t="s">
        <v>817</v>
      </c>
      <c r="O563" s="192" t="s">
        <v>136</v>
      </c>
      <c r="V563" s="192" t="s">
        <v>136</v>
      </c>
      <c r="AJ563" s="192" t="s">
        <v>138</v>
      </c>
      <c r="AK563" s="192" t="s">
        <v>137</v>
      </c>
      <c r="AN563" s="192" t="s">
        <v>138</v>
      </c>
      <c r="AO563" s="192" t="s">
        <v>137</v>
      </c>
      <c r="AP563" s="192" t="s">
        <v>138</v>
      </c>
      <c r="AR563" s="192" t="s">
        <v>137</v>
      </c>
      <c r="AS563" s="192" t="s">
        <v>137</v>
      </c>
      <c r="AT563" s="192" t="s">
        <v>137</v>
      </c>
      <c r="AU563" s="192" t="s">
        <v>137</v>
      </c>
      <c r="AV563" s="192" t="s">
        <v>137</v>
      </c>
      <c r="AW563" s="192" t="s">
        <v>137</v>
      </c>
      <c r="AX563" s="192" t="s">
        <v>137</v>
      </c>
    </row>
    <row r="564" spans="1:50" x14ac:dyDescent="0.2">
      <c r="A564" s="192">
        <v>807562</v>
      </c>
      <c r="B564" s="192" t="s">
        <v>817</v>
      </c>
      <c r="O564" s="192" t="s">
        <v>138</v>
      </c>
      <c r="R564" s="192" t="s">
        <v>136</v>
      </c>
      <c r="AC564" s="192" t="s">
        <v>138</v>
      </c>
      <c r="AK564" s="192" t="s">
        <v>137</v>
      </c>
      <c r="AM564" s="192" t="s">
        <v>137</v>
      </c>
      <c r="AN564" s="192" t="s">
        <v>137</v>
      </c>
      <c r="AO564" s="192" t="s">
        <v>137</v>
      </c>
      <c r="AP564" s="192" t="s">
        <v>137</v>
      </c>
      <c r="AQ564" s="192" t="s">
        <v>137</v>
      </c>
      <c r="AR564" s="192" t="s">
        <v>137</v>
      </c>
      <c r="AS564" s="192" t="s">
        <v>137</v>
      </c>
      <c r="AT564" s="192" t="s">
        <v>137</v>
      </c>
      <c r="AU564" s="192" t="s">
        <v>137</v>
      </c>
      <c r="AV564" s="192" t="s">
        <v>137</v>
      </c>
      <c r="AW564" s="192" t="s">
        <v>137</v>
      </c>
      <c r="AX564" s="192" t="s">
        <v>137</v>
      </c>
    </row>
    <row r="565" spans="1:50" x14ac:dyDescent="0.2">
      <c r="A565" s="192">
        <v>807568</v>
      </c>
      <c r="B565" s="192" t="s">
        <v>817</v>
      </c>
      <c r="D565" s="192" t="s">
        <v>136</v>
      </c>
      <c r="O565" s="192" t="s">
        <v>137</v>
      </c>
      <c r="AE565" s="192" t="s">
        <v>137</v>
      </c>
      <c r="AH565" s="192" t="s">
        <v>138</v>
      </c>
      <c r="AN565" s="192" t="s">
        <v>138</v>
      </c>
      <c r="AO565" s="192" t="s">
        <v>137</v>
      </c>
      <c r="AP565" s="192" t="s">
        <v>138</v>
      </c>
      <c r="AQ565" s="192" t="s">
        <v>138</v>
      </c>
      <c r="AS565" s="192" t="s">
        <v>137</v>
      </c>
      <c r="AT565" s="192" t="s">
        <v>137</v>
      </c>
      <c r="AU565" s="192" t="s">
        <v>137</v>
      </c>
      <c r="AV565" s="192" t="s">
        <v>137</v>
      </c>
      <c r="AW565" s="192" t="s">
        <v>137</v>
      </c>
      <c r="AX565" s="192" t="s">
        <v>137</v>
      </c>
    </row>
    <row r="566" spans="1:50" x14ac:dyDescent="0.2">
      <c r="A566" s="192">
        <v>807598</v>
      </c>
      <c r="B566" s="192" t="s">
        <v>817</v>
      </c>
      <c r="AX566" s="192" t="s">
        <v>138</v>
      </c>
    </row>
    <row r="567" spans="1:50" x14ac:dyDescent="0.2">
      <c r="A567" s="192">
        <v>807604</v>
      </c>
      <c r="B567" s="192" t="s">
        <v>817</v>
      </c>
      <c r="AR567" s="192" t="s">
        <v>138</v>
      </c>
    </row>
    <row r="568" spans="1:50" x14ac:dyDescent="0.2">
      <c r="A568" s="192">
        <v>807617</v>
      </c>
      <c r="B568" s="192" t="s">
        <v>817</v>
      </c>
      <c r="O568" s="192" t="s">
        <v>138</v>
      </c>
      <c r="Y568" s="192" t="s">
        <v>136</v>
      </c>
      <c r="AH568" s="192" t="s">
        <v>136</v>
      </c>
      <c r="AK568" s="192" t="s">
        <v>137</v>
      </c>
      <c r="AM568" s="192" t="s">
        <v>138</v>
      </c>
      <c r="AN568" s="192" t="s">
        <v>138</v>
      </c>
      <c r="AO568" s="192" t="s">
        <v>137</v>
      </c>
      <c r="AP568" s="192" t="s">
        <v>138</v>
      </c>
      <c r="AQ568" s="192" t="s">
        <v>138</v>
      </c>
      <c r="AR568" s="192" t="s">
        <v>137</v>
      </c>
      <c r="AS568" s="192" t="s">
        <v>138</v>
      </c>
      <c r="AT568" s="192" t="s">
        <v>138</v>
      </c>
      <c r="AU568" s="192" t="s">
        <v>137</v>
      </c>
      <c r="AV568" s="192" t="s">
        <v>137</v>
      </c>
      <c r="AW568" s="192" t="s">
        <v>137</v>
      </c>
      <c r="AX568" s="192" t="s">
        <v>137</v>
      </c>
    </row>
    <row r="569" spans="1:50" x14ac:dyDescent="0.2">
      <c r="A569" s="192">
        <v>807633</v>
      </c>
      <c r="B569" s="192" t="s">
        <v>817</v>
      </c>
      <c r="L569" s="192" t="s">
        <v>136</v>
      </c>
      <c r="N569" s="192" t="s">
        <v>136</v>
      </c>
      <c r="O569" s="192" t="s">
        <v>138</v>
      </c>
      <c r="AG569" s="192" t="s">
        <v>136</v>
      </c>
      <c r="AM569" s="192" t="s">
        <v>138</v>
      </c>
      <c r="AN569" s="192" t="s">
        <v>138</v>
      </c>
      <c r="AO569" s="192" t="s">
        <v>138</v>
      </c>
      <c r="AP569" s="192" t="s">
        <v>138</v>
      </c>
      <c r="AR569" s="192" t="s">
        <v>136</v>
      </c>
      <c r="AS569" s="192" t="s">
        <v>138</v>
      </c>
      <c r="AT569" s="192" t="s">
        <v>137</v>
      </c>
      <c r="AU569" s="192" t="s">
        <v>138</v>
      </c>
      <c r="AV569" s="192" t="s">
        <v>137</v>
      </c>
      <c r="AW569" s="192" t="s">
        <v>138</v>
      </c>
      <c r="AX569" s="192" t="s">
        <v>137</v>
      </c>
    </row>
    <row r="570" spans="1:50" x14ac:dyDescent="0.2">
      <c r="A570" s="192">
        <v>807638</v>
      </c>
      <c r="B570" s="192" t="s">
        <v>817</v>
      </c>
      <c r="AN570" s="192" t="s">
        <v>136</v>
      </c>
    </row>
    <row r="571" spans="1:50" x14ac:dyDescent="0.2">
      <c r="A571" s="192">
        <v>807639</v>
      </c>
      <c r="B571" s="192" t="s">
        <v>817</v>
      </c>
      <c r="X571" s="192" t="s">
        <v>136</v>
      </c>
      <c r="AO571" s="192" t="s">
        <v>138</v>
      </c>
      <c r="AS571" s="192" t="s">
        <v>137</v>
      </c>
      <c r="AT571" s="192" t="s">
        <v>137</v>
      </c>
      <c r="AU571" s="192" t="s">
        <v>137</v>
      </c>
      <c r="AV571" s="192" t="s">
        <v>137</v>
      </c>
      <c r="AW571" s="192" t="s">
        <v>137</v>
      </c>
      <c r="AX571" s="192" t="s">
        <v>137</v>
      </c>
    </row>
    <row r="572" spans="1:50" x14ac:dyDescent="0.2">
      <c r="A572" s="192">
        <v>807708</v>
      </c>
      <c r="B572" s="192" t="s">
        <v>817</v>
      </c>
      <c r="AP572" s="192" t="s">
        <v>136</v>
      </c>
      <c r="AV572" s="192" t="s">
        <v>138</v>
      </c>
      <c r="AX572" s="192" t="s">
        <v>138</v>
      </c>
    </row>
    <row r="573" spans="1:50" x14ac:dyDescent="0.2">
      <c r="A573" s="192">
        <v>807713</v>
      </c>
      <c r="B573" s="192" t="s">
        <v>817</v>
      </c>
      <c r="R573" s="192" t="s">
        <v>136</v>
      </c>
      <c r="AC573" s="192" t="s">
        <v>136</v>
      </c>
      <c r="AH573" s="192" t="s">
        <v>138</v>
      </c>
      <c r="AM573" s="192" t="s">
        <v>137</v>
      </c>
      <c r="AN573" s="192" t="s">
        <v>138</v>
      </c>
      <c r="AO573" s="192" t="s">
        <v>137</v>
      </c>
      <c r="AP573" s="192" t="s">
        <v>137</v>
      </c>
      <c r="AQ573" s="192" t="s">
        <v>138</v>
      </c>
      <c r="AR573" s="192" t="s">
        <v>137</v>
      </c>
      <c r="AS573" s="192" t="s">
        <v>137</v>
      </c>
      <c r="AT573" s="192" t="s">
        <v>137</v>
      </c>
      <c r="AU573" s="192" t="s">
        <v>137</v>
      </c>
      <c r="AV573" s="192" t="s">
        <v>137</v>
      </c>
      <c r="AW573" s="192" t="s">
        <v>137</v>
      </c>
      <c r="AX573" s="192" t="s">
        <v>137</v>
      </c>
    </row>
    <row r="574" spans="1:50" x14ac:dyDescent="0.2">
      <c r="A574" s="192">
        <v>807717</v>
      </c>
      <c r="B574" s="192" t="s">
        <v>817</v>
      </c>
      <c r="AD574" s="192" t="s">
        <v>136</v>
      </c>
      <c r="AG574" s="192" t="s">
        <v>138</v>
      </c>
      <c r="AK574" s="192" t="s">
        <v>138</v>
      </c>
      <c r="AM574" s="192" t="s">
        <v>137</v>
      </c>
      <c r="AN574" s="192" t="s">
        <v>138</v>
      </c>
      <c r="AO574" s="192" t="s">
        <v>137</v>
      </c>
      <c r="AP574" s="192" t="s">
        <v>137</v>
      </c>
      <c r="AR574" s="192" t="s">
        <v>137</v>
      </c>
      <c r="AS574" s="192" t="s">
        <v>138</v>
      </c>
      <c r="AT574" s="192" t="s">
        <v>138</v>
      </c>
      <c r="AU574" s="192" t="s">
        <v>137</v>
      </c>
      <c r="AV574" s="192" t="s">
        <v>137</v>
      </c>
      <c r="AW574" s="192" t="s">
        <v>137</v>
      </c>
      <c r="AX574" s="192" t="s">
        <v>137</v>
      </c>
    </row>
    <row r="575" spans="1:50" x14ac:dyDescent="0.2">
      <c r="A575" s="192">
        <v>807730</v>
      </c>
      <c r="B575" s="192" t="s">
        <v>817</v>
      </c>
      <c r="H575" s="192" t="s">
        <v>138</v>
      </c>
      <c r="N575" s="192" t="s">
        <v>137</v>
      </c>
      <c r="T575" s="192" t="s">
        <v>137</v>
      </c>
      <c r="AK575" s="192" t="s">
        <v>138</v>
      </c>
      <c r="AN575" s="192" t="s">
        <v>138</v>
      </c>
      <c r="AQ575" s="192" t="s">
        <v>138</v>
      </c>
      <c r="AR575" s="192" t="s">
        <v>138</v>
      </c>
      <c r="AS575" s="192" t="s">
        <v>137</v>
      </c>
      <c r="AU575" s="192" t="s">
        <v>137</v>
      </c>
      <c r="AV575" s="192" t="s">
        <v>138</v>
      </c>
      <c r="AW575" s="192" t="s">
        <v>138</v>
      </c>
      <c r="AX575" s="192" t="s">
        <v>137</v>
      </c>
    </row>
    <row r="576" spans="1:50" x14ac:dyDescent="0.2">
      <c r="A576" s="192">
        <v>807741</v>
      </c>
      <c r="B576" s="192" t="s">
        <v>817</v>
      </c>
      <c r="O576" s="192" t="s">
        <v>136</v>
      </c>
      <c r="AJ576" s="192" t="s">
        <v>136</v>
      </c>
      <c r="AM576" s="192" t="s">
        <v>138</v>
      </c>
      <c r="AN576" s="192" t="s">
        <v>138</v>
      </c>
      <c r="AO576" s="192" t="s">
        <v>138</v>
      </c>
      <c r="AP576" s="192" t="s">
        <v>138</v>
      </c>
      <c r="AQ576" s="192" t="s">
        <v>138</v>
      </c>
      <c r="AR576" s="192" t="s">
        <v>138</v>
      </c>
      <c r="AS576" s="192" t="s">
        <v>137</v>
      </c>
      <c r="AT576" s="192" t="s">
        <v>137</v>
      </c>
      <c r="AU576" s="192" t="s">
        <v>137</v>
      </c>
      <c r="AV576" s="192" t="s">
        <v>137</v>
      </c>
      <c r="AW576" s="192" t="s">
        <v>137</v>
      </c>
      <c r="AX576" s="192" t="s">
        <v>137</v>
      </c>
    </row>
    <row r="577" spans="1:50" x14ac:dyDescent="0.2">
      <c r="A577" s="192">
        <v>807745</v>
      </c>
      <c r="B577" s="192" t="s">
        <v>817</v>
      </c>
      <c r="O577" s="192" t="s">
        <v>138</v>
      </c>
      <c r="AD577" s="192" t="s">
        <v>136</v>
      </c>
      <c r="AK577" s="192" t="s">
        <v>138</v>
      </c>
      <c r="AM577" s="192" t="s">
        <v>136</v>
      </c>
      <c r="AP577" s="192" t="s">
        <v>136</v>
      </c>
      <c r="AQ577" s="192" t="s">
        <v>136</v>
      </c>
      <c r="AS577" s="192" t="s">
        <v>137</v>
      </c>
      <c r="AU577" s="192" t="s">
        <v>137</v>
      </c>
      <c r="AV577" s="192" t="s">
        <v>137</v>
      </c>
      <c r="AW577" s="192" t="s">
        <v>137</v>
      </c>
      <c r="AX577" s="192" t="s">
        <v>137</v>
      </c>
    </row>
    <row r="578" spans="1:50" x14ac:dyDescent="0.2">
      <c r="A578" s="192">
        <v>807749</v>
      </c>
      <c r="B578" s="192" t="s">
        <v>817</v>
      </c>
      <c r="O578" s="192" t="s">
        <v>137</v>
      </c>
      <c r="AB578" s="192" t="s">
        <v>136</v>
      </c>
      <c r="AJ578" s="192" t="s">
        <v>136</v>
      </c>
      <c r="AK578" s="192" t="s">
        <v>137</v>
      </c>
      <c r="AM578" s="192" t="s">
        <v>138</v>
      </c>
      <c r="AN578" s="192" t="s">
        <v>138</v>
      </c>
      <c r="AP578" s="192" t="s">
        <v>137</v>
      </c>
      <c r="AQ578" s="192" t="s">
        <v>137</v>
      </c>
      <c r="AR578" s="192" t="s">
        <v>137</v>
      </c>
      <c r="AS578" s="192" t="s">
        <v>137</v>
      </c>
      <c r="AT578" s="192" t="s">
        <v>137</v>
      </c>
      <c r="AU578" s="192" t="s">
        <v>137</v>
      </c>
      <c r="AV578" s="192" t="s">
        <v>137</v>
      </c>
      <c r="AW578" s="192" t="s">
        <v>137</v>
      </c>
      <c r="AX578" s="192" t="s">
        <v>137</v>
      </c>
    </row>
    <row r="579" spans="1:50" x14ac:dyDescent="0.2">
      <c r="A579" s="192">
        <v>807760</v>
      </c>
      <c r="B579" s="192" t="s">
        <v>817</v>
      </c>
      <c r="N579" s="192" t="s">
        <v>136</v>
      </c>
      <c r="O579" s="192" t="s">
        <v>136</v>
      </c>
      <c r="AM579" s="192" t="s">
        <v>136</v>
      </c>
      <c r="AP579" s="192" t="s">
        <v>136</v>
      </c>
      <c r="AR579" s="192" t="s">
        <v>136</v>
      </c>
      <c r="AV579" s="192" t="s">
        <v>138</v>
      </c>
      <c r="AX579" s="192" t="s">
        <v>138</v>
      </c>
    </row>
    <row r="580" spans="1:50" x14ac:dyDescent="0.2">
      <c r="A580" s="192">
        <v>807762</v>
      </c>
      <c r="B580" s="192" t="s">
        <v>817</v>
      </c>
      <c r="Y580" s="192" t="s">
        <v>137</v>
      </c>
      <c r="AD580" s="192" t="s">
        <v>138</v>
      </c>
      <c r="AK580" s="192" t="s">
        <v>138</v>
      </c>
      <c r="AM580" s="192" t="s">
        <v>137</v>
      </c>
      <c r="AN580" s="192" t="s">
        <v>138</v>
      </c>
      <c r="AO580" s="192" t="s">
        <v>137</v>
      </c>
      <c r="AP580" s="192" t="s">
        <v>137</v>
      </c>
      <c r="AQ580" s="192" t="s">
        <v>137</v>
      </c>
      <c r="AR580" s="192" t="s">
        <v>137</v>
      </c>
      <c r="AS580" s="192" t="s">
        <v>137</v>
      </c>
      <c r="AT580" s="192" t="s">
        <v>137</v>
      </c>
      <c r="AU580" s="192" t="s">
        <v>137</v>
      </c>
      <c r="AV580" s="192" t="s">
        <v>137</v>
      </c>
      <c r="AW580" s="192" t="s">
        <v>137</v>
      </c>
      <c r="AX580" s="192" t="s">
        <v>137</v>
      </c>
    </row>
    <row r="581" spans="1:50" x14ac:dyDescent="0.2">
      <c r="A581" s="192">
        <v>807793</v>
      </c>
      <c r="B581" s="192" t="s">
        <v>817</v>
      </c>
      <c r="AQ581" s="192" t="s">
        <v>136</v>
      </c>
      <c r="AT581" s="192" t="s">
        <v>136</v>
      </c>
      <c r="AW581" s="192" t="s">
        <v>138</v>
      </c>
    </row>
    <row r="582" spans="1:50" x14ac:dyDescent="0.2">
      <c r="A582" s="192">
        <v>807801</v>
      </c>
      <c r="B582" s="192" t="s">
        <v>817</v>
      </c>
      <c r="N582" s="192" t="s">
        <v>136</v>
      </c>
      <c r="O582" s="192" t="s">
        <v>136</v>
      </c>
      <c r="AK582" s="192" t="s">
        <v>136</v>
      </c>
      <c r="AN582" s="192" t="s">
        <v>136</v>
      </c>
      <c r="AP582" s="192" t="s">
        <v>136</v>
      </c>
      <c r="AT582" s="192" t="s">
        <v>138</v>
      </c>
      <c r="AU582" s="192" t="s">
        <v>137</v>
      </c>
      <c r="AV582" s="192" t="s">
        <v>137</v>
      </c>
      <c r="AW582" s="192" t="s">
        <v>137</v>
      </c>
      <c r="AX582" s="192" t="s">
        <v>137</v>
      </c>
    </row>
    <row r="583" spans="1:50" x14ac:dyDescent="0.2">
      <c r="A583" s="192">
        <v>807816</v>
      </c>
      <c r="B583" s="192" t="s">
        <v>817</v>
      </c>
      <c r="O583" s="192" t="s">
        <v>136</v>
      </c>
      <c r="AK583" s="192" t="s">
        <v>136</v>
      </c>
      <c r="AM583" s="192" t="s">
        <v>138</v>
      </c>
      <c r="AN583" s="192" t="s">
        <v>138</v>
      </c>
      <c r="AO583" s="192" t="s">
        <v>137</v>
      </c>
      <c r="AP583" s="192" t="s">
        <v>138</v>
      </c>
      <c r="AQ583" s="192" t="s">
        <v>138</v>
      </c>
      <c r="AR583" s="192" t="s">
        <v>137</v>
      </c>
      <c r="AS583" s="192" t="s">
        <v>137</v>
      </c>
      <c r="AT583" s="192" t="s">
        <v>137</v>
      </c>
      <c r="AU583" s="192" t="s">
        <v>137</v>
      </c>
      <c r="AV583" s="192" t="s">
        <v>137</v>
      </c>
      <c r="AW583" s="192" t="s">
        <v>137</v>
      </c>
      <c r="AX583" s="192" t="s">
        <v>137</v>
      </c>
    </row>
    <row r="584" spans="1:50" x14ac:dyDescent="0.2">
      <c r="A584" s="192">
        <v>807824</v>
      </c>
      <c r="B584" s="192" t="s">
        <v>817</v>
      </c>
      <c r="J584" s="192" t="s">
        <v>138</v>
      </c>
      <c r="R584" s="192" t="s">
        <v>136</v>
      </c>
      <c r="AC584" s="192" t="s">
        <v>136</v>
      </c>
      <c r="AO584" s="192" t="s">
        <v>138</v>
      </c>
      <c r="AP584" s="192" t="s">
        <v>138</v>
      </c>
      <c r="AR584" s="192" t="s">
        <v>138</v>
      </c>
      <c r="AT584" s="192" t="s">
        <v>137</v>
      </c>
    </row>
    <row r="585" spans="1:50" x14ac:dyDescent="0.2">
      <c r="A585" s="192">
        <v>807850</v>
      </c>
      <c r="B585" s="192" t="s">
        <v>817</v>
      </c>
      <c r="N585" s="192" t="s">
        <v>136</v>
      </c>
      <c r="O585" s="192" t="s">
        <v>138</v>
      </c>
      <c r="AB585" s="192" t="s">
        <v>137</v>
      </c>
      <c r="AK585" s="192" t="s">
        <v>138</v>
      </c>
      <c r="AN585" s="192" t="s">
        <v>138</v>
      </c>
      <c r="AP585" s="192" t="s">
        <v>137</v>
      </c>
      <c r="AQ585" s="192" t="s">
        <v>138</v>
      </c>
      <c r="AR585" s="192" t="s">
        <v>138</v>
      </c>
      <c r="AS585" s="192" t="s">
        <v>138</v>
      </c>
      <c r="AT585" s="192" t="s">
        <v>138</v>
      </c>
      <c r="AU585" s="192" t="s">
        <v>137</v>
      </c>
      <c r="AV585" s="192" t="s">
        <v>137</v>
      </c>
      <c r="AW585" s="192" t="s">
        <v>137</v>
      </c>
      <c r="AX585" s="192" t="s">
        <v>137</v>
      </c>
    </row>
    <row r="586" spans="1:50" x14ac:dyDescent="0.2">
      <c r="A586" s="192">
        <v>807864</v>
      </c>
      <c r="B586" s="192" t="s">
        <v>817</v>
      </c>
      <c r="Q586" s="192" t="s">
        <v>138</v>
      </c>
      <c r="R586" s="192" t="s">
        <v>137</v>
      </c>
      <c r="Y586" s="192" t="s">
        <v>137</v>
      </c>
      <c r="AM586" s="192" t="s">
        <v>138</v>
      </c>
      <c r="AN586" s="192" t="s">
        <v>138</v>
      </c>
      <c r="AO586" s="192" t="s">
        <v>138</v>
      </c>
      <c r="AP586" s="192" t="s">
        <v>138</v>
      </c>
      <c r="AQ586" s="192" t="s">
        <v>138</v>
      </c>
      <c r="AR586" s="192" t="s">
        <v>138</v>
      </c>
      <c r="AS586" s="192" t="s">
        <v>137</v>
      </c>
      <c r="AT586" s="192" t="s">
        <v>137</v>
      </c>
      <c r="AU586" s="192" t="s">
        <v>137</v>
      </c>
      <c r="AV586" s="192" t="s">
        <v>137</v>
      </c>
      <c r="AW586" s="192" t="s">
        <v>137</v>
      </c>
      <c r="AX586" s="192" t="s">
        <v>137</v>
      </c>
    </row>
    <row r="587" spans="1:50" x14ac:dyDescent="0.2">
      <c r="A587" s="192">
        <v>807878</v>
      </c>
      <c r="B587" s="192" t="s">
        <v>817</v>
      </c>
      <c r="O587" s="192" t="s">
        <v>137</v>
      </c>
      <c r="AK587" s="192" t="s">
        <v>136</v>
      </c>
      <c r="AO587" s="192" t="s">
        <v>137</v>
      </c>
      <c r="AQ587" s="192" t="s">
        <v>137</v>
      </c>
      <c r="AT587" s="192" t="s">
        <v>136</v>
      </c>
      <c r="AU587" s="192" t="s">
        <v>137</v>
      </c>
    </row>
    <row r="588" spans="1:50" x14ac:dyDescent="0.2">
      <c r="A588" s="192">
        <v>807880</v>
      </c>
      <c r="B588" s="192" t="s">
        <v>817</v>
      </c>
      <c r="H588" s="192" t="s">
        <v>136</v>
      </c>
      <c r="O588" s="192" t="s">
        <v>137</v>
      </c>
      <c r="Z588" s="192" t="s">
        <v>138</v>
      </c>
      <c r="AK588" s="192" t="s">
        <v>137</v>
      </c>
      <c r="AS588" s="192" t="s">
        <v>136</v>
      </c>
      <c r="AU588" s="192" t="s">
        <v>137</v>
      </c>
    </row>
    <row r="589" spans="1:50" x14ac:dyDescent="0.2">
      <c r="A589" s="192">
        <v>807920</v>
      </c>
      <c r="B589" s="192" t="s">
        <v>817</v>
      </c>
      <c r="AK589" s="192" t="s">
        <v>136</v>
      </c>
      <c r="AP589" s="192" t="s">
        <v>138</v>
      </c>
      <c r="AQ589" s="192" t="s">
        <v>138</v>
      </c>
      <c r="AR589" s="192" t="s">
        <v>138</v>
      </c>
      <c r="AT589" s="192" t="s">
        <v>138</v>
      </c>
      <c r="AU589" s="192" t="s">
        <v>137</v>
      </c>
      <c r="AV589" s="192" t="s">
        <v>138</v>
      </c>
      <c r="AW589" s="192" t="s">
        <v>138</v>
      </c>
      <c r="AX589" s="192" t="s">
        <v>138</v>
      </c>
    </row>
    <row r="590" spans="1:50" x14ac:dyDescent="0.2">
      <c r="A590" s="192">
        <v>807927</v>
      </c>
      <c r="B590" s="192" t="s">
        <v>817</v>
      </c>
      <c r="AK590" s="192" t="s">
        <v>137</v>
      </c>
      <c r="AP590" s="192" t="s">
        <v>138</v>
      </c>
      <c r="AR590" s="192" t="s">
        <v>138</v>
      </c>
      <c r="AS590" s="192" t="s">
        <v>137</v>
      </c>
      <c r="AT590" s="192" t="s">
        <v>137</v>
      </c>
      <c r="AU590" s="192" t="s">
        <v>137</v>
      </c>
      <c r="AV590" s="192" t="s">
        <v>137</v>
      </c>
      <c r="AW590" s="192" t="s">
        <v>137</v>
      </c>
      <c r="AX590" s="192" t="s">
        <v>137</v>
      </c>
    </row>
    <row r="591" spans="1:50" x14ac:dyDescent="0.2">
      <c r="A591" s="192">
        <v>807957</v>
      </c>
      <c r="B591" s="192" t="s">
        <v>817</v>
      </c>
      <c r="N591" s="192" t="s">
        <v>138</v>
      </c>
      <c r="O591" s="192" t="s">
        <v>136</v>
      </c>
      <c r="AJ591" s="192" t="s">
        <v>136</v>
      </c>
      <c r="AK591" s="192" t="s">
        <v>138</v>
      </c>
      <c r="AM591" s="192" t="s">
        <v>138</v>
      </c>
      <c r="AN591" s="192" t="s">
        <v>138</v>
      </c>
      <c r="AO591" s="192" t="s">
        <v>138</v>
      </c>
      <c r="AP591" s="192" t="s">
        <v>138</v>
      </c>
      <c r="AQ591" s="192" t="s">
        <v>138</v>
      </c>
      <c r="AR591" s="192" t="s">
        <v>138</v>
      </c>
      <c r="AS591" s="192" t="s">
        <v>138</v>
      </c>
      <c r="AT591" s="192" t="s">
        <v>138</v>
      </c>
      <c r="AU591" s="192" t="s">
        <v>137</v>
      </c>
      <c r="AV591" s="192" t="s">
        <v>138</v>
      </c>
      <c r="AW591" s="192" t="s">
        <v>138</v>
      </c>
      <c r="AX591" s="192" t="s">
        <v>138</v>
      </c>
    </row>
    <row r="592" spans="1:50" x14ac:dyDescent="0.2">
      <c r="A592" s="192">
        <v>807977</v>
      </c>
      <c r="B592" s="192" t="s">
        <v>817</v>
      </c>
      <c r="O592" s="192" t="s">
        <v>137</v>
      </c>
      <c r="AD592" s="192" t="s">
        <v>137</v>
      </c>
      <c r="AH592" s="192" t="s">
        <v>138</v>
      </c>
      <c r="AK592" s="192" t="s">
        <v>138</v>
      </c>
      <c r="AP592" s="192" t="s">
        <v>138</v>
      </c>
      <c r="AQ592" s="192" t="s">
        <v>138</v>
      </c>
      <c r="AS592" s="192" t="s">
        <v>137</v>
      </c>
      <c r="AT592" s="192" t="s">
        <v>137</v>
      </c>
      <c r="AU592" s="192" t="s">
        <v>137</v>
      </c>
      <c r="AV592" s="192" t="s">
        <v>137</v>
      </c>
      <c r="AW592" s="192" t="s">
        <v>138</v>
      </c>
      <c r="AX592" s="192" t="s">
        <v>137</v>
      </c>
    </row>
    <row r="593" spans="1:50" x14ac:dyDescent="0.2">
      <c r="A593" s="192">
        <v>807982</v>
      </c>
      <c r="B593" s="192" t="s">
        <v>817</v>
      </c>
      <c r="O593" s="192" t="s">
        <v>136</v>
      </c>
      <c r="AI593" s="192" t="s">
        <v>136</v>
      </c>
      <c r="AS593" s="192" t="s">
        <v>137</v>
      </c>
      <c r="AT593" s="192" t="s">
        <v>137</v>
      </c>
      <c r="AU593" s="192" t="s">
        <v>137</v>
      </c>
      <c r="AV593" s="192" t="s">
        <v>137</v>
      </c>
      <c r="AW593" s="192" t="s">
        <v>137</v>
      </c>
      <c r="AX593" s="192" t="s">
        <v>137</v>
      </c>
    </row>
    <row r="594" spans="1:50" x14ac:dyDescent="0.2">
      <c r="A594" s="192">
        <v>807993</v>
      </c>
      <c r="B594" s="192" t="s">
        <v>817</v>
      </c>
      <c r="N594" s="192" t="s">
        <v>136</v>
      </c>
      <c r="O594" s="192" t="s">
        <v>138</v>
      </c>
      <c r="AK594" s="192" t="s">
        <v>138</v>
      </c>
      <c r="AO594" s="192" t="s">
        <v>136</v>
      </c>
      <c r="AS594" s="192" t="s">
        <v>138</v>
      </c>
      <c r="AT594" s="192" t="s">
        <v>138</v>
      </c>
      <c r="AV594" s="192" t="s">
        <v>137</v>
      </c>
      <c r="AW594" s="192" t="s">
        <v>137</v>
      </c>
      <c r="AX594" s="192" t="s">
        <v>138</v>
      </c>
    </row>
    <row r="595" spans="1:50" x14ac:dyDescent="0.2">
      <c r="A595" s="192">
        <v>808001</v>
      </c>
      <c r="B595" s="192" t="s">
        <v>817</v>
      </c>
      <c r="Y595" s="192" t="s">
        <v>136</v>
      </c>
      <c r="AT595" s="192" t="s">
        <v>137</v>
      </c>
      <c r="AU595" s="192" t="s">
        <v>137</v>
      </c>
      <c r="AV595" s="192" t="s">
        <v>137</v>
      </c>
      <c r="AW595" s="192" t="s">
        <v>137</v>
      </c>
    </row>
    <row r="596" spans="1:50" x14ac:dyDescent="0.2">
      <c r="A596" s="192">
        <v>808002</v>
      </c>
      <c r="B596" s="192" t="s">
        <v>817</v>
      </c>
      <c r="AX596" s="192" t="s">
        <v>136</v>
      </c>
    </row>
    <row r="597" spans="1:50" x14ac:dyDescent="0.2">
      <c r="A597" s="192">
        <v>808004</v>
      </c>
      <c r="B597" s="192" t="s">
        <v>817</v>
      </c>
      <c r="AG597" s="192" t="s">
        <v>136</v>
      </c>
      <c r="AJ597" s="192" t="s">
        <v>136</v>
      </c>
      <c r="AN597" s="192" t="s">
        <v>138</v>
      </c>
      <c r="AO597" s="192" t="s">
        <v>137</v>
      </c>
      <c r="AP597" s="192" t="s">
        <v>138</v>
      </c>
      <c r="AQ597" s="192" t="s">
        <v>137</v>
      </c>
      <c r="AR597" s="192" t="s">
        <v>138</v>
      </c>
      <c r="AS597" s="192" t="s">
        <v>137</v>
      </c>
      <c r="AT597" s="192" t="s">
        <v>137</v>
      </c>
      <c r="AU597" s="192" t="s">
        <v>137</v>
      </c>
      <c r="AV597" s="192" t="s">
        <v>137</v>
      </c>
      <c r="AW597" s="192" t="s">
        <v>137</v>
      </c>
      <c r="AX597" s="192" t="s">
        <v>137</v>
      </c>
    </row>
    <row r="598" spans="1:50" x14ac:dyDescent="0.2">
      <c r="A598" s="192">
        <v>808031</v>
      </c>
      <c r="B598" s="192" t="s">
        <v>817</v>
      </c>
      <c r="O598" s="192" t="s">
        <v>136</v>
      </c>
      <c r="AG598" s="192" t="s">
        <v>136</v>
      </c>
      <c r="AJ598" s="192" t="s">
        <v>136</v>
      </c>
      <c r="AK598" s="192" t="s">
        <v>136</v>
      </c>
      <c r="AM598" s="192" t="s">
        <v>138</v>
      </c>
      <c r="AN598" s="192" t="s">
        <v>138</v>
      </c>
      <c r="AO598" s="192" t="s">
        <v>138</v>
      </c>
      <c r="AP598" s="192" t="s">
        <v>138</v>
      </c>
      <c r="AQ598" s="192" t="s">
        <v>138</v>
      </c>
      <c r="AR598" s="192" t="s">
        <v>138</v>
      </c>
      <c r="AS598" s="192" t="s">
        <v>137</v>
      </c>
      <c r="AT598" s="192" t="s">
        <v>137</v>
      </c>
      <c r="AU598" s="192" t="s">
        <v>137</v>
      </c>
      <c r="AV598" s="192" t="s">
        <v>137</v>
      </c>
      <c r="AW598" s="192" t="s">
        <v>137</v>
      </c>
      <c r="AX598" s="192" t="s">
        <v>137</v>
      </c>
    </row>
    <row r="599" spans="1:50" x14ac:dyDescent="0.2">
      <c r="A599" s="192">
        <v>808032</v>
      </c>
      <c r="B599" s="192" t="s">
        <v>817</v>
      </c>
      <c r="N599" s="192" t="s">
        <v>136</v>
      </c>
      <c r="O599" s="192" t="s">
        <v>136</v>
      </c>
      <c r="AK599" s="192" t="s">
        <v>137</v>
      </c>
      <c r="AR599" s="192" t="s">
        <v>136</v>
      </c>
      <c r="AS599" s="192" t="s">
        <v>137</v>
      </c>
      <c r="AT599" s="192" t="s">
        <v>137</v>
      </c>
      <c r="AU599" s="192" t="s">
        <v>137</v>
      </c>
      <c r="AV599" s="192" t="s">
        <v>137</v>
      </c>
      <c r="AW599" s="192" t="s">
        <v>137</v>
      </c>
      <c r="AX599" s="192" t="s">
        <v>137</v>
      </c>
    </row>
    <row r="600" spans="1:50" x14ac:dyDescent="0.2">
      <c r="A600" s="192">
        <v>808041</v>
      </c>
      <c r="B600" s="192" t="s">
        <v>817</v>
      </c>
      <c r="AE600" s="192" t="s">
        <v>137</v>
      </c>
      <c r="AG600" s="192" t="s">
        <v>138</v>
      </c>
      <c r="AN600" s="192" t="s">
        <v>138</v>
      </c>
      <c r="AP600" s="192" t="s">
        <v>138</v>
      </c>
      <c r="AR600" s="192" t="s">
        <v>137</v>
      </c>
      <c r="AS600" s="192" t="s">
        <v>137</v>
      </c>
      <c r="AT600" s="192" t="s">
        <v>137</v>
      </c>
      <c r="AU600" s="192" t="s">
        <v>137</v>
      </c>
      <c r="AV600" s="192" t="s">
        <v>137</v>
      </c>
      <c r="AW600" s="192" t="s">
        <v>137</v>
      </c>
      <c r="AX600" s="192" t="s">
        <v>137</v>
      </c>
    </row>
    <row r="601" spans="1:50" x14ac:dyDescent="0.2">
      <c r="A601" s="192">
        <v>808056</v>
      </c>
      <c r="B601" s="192" t="s">
        <v>817</v>
      </c>
      <c r="AI601" s="192" t="s">
        <v>138</v>
      </c>
      <c r="AK601" s="192" t="s">
        <v>138</v>
      </c>
      <c r="AP601" s="192" t="s">
        <v>138</v>
      </c>
      <c r="AR601" s="192" t="s">
        <v>138</v>
      </c>
      <c r="AS601" s="192" t="s">
        <v>137</v>
      </c>
      <c r="AT601" s="192" t="s">
        <v>137</v>
      </c>
      <c r="AU601" s="192" t="s">
        <v>137</v>
      </c>
      <c r="AV601" s="192" t="s">
        <v>137</v>
      </c>
      <c r="AW601" s="192" t="s">
        <v>137</v>
      </c>
      <c r="AX601" s="192" t="s">
        <v>137</v>
      </c>
    </row>
    <row r="602" spans="1:50" x14ac:dyDescent="0.2">
      <c r="A602" s="192">
        <v>808064</v>
      </c>
      <c r="B602" s="192" t="s">
        <v>817</v>
      </c>
      <c r="V602" s="192" t="s">
        <v>136</v>
      </c>
      <c r="AG602" s="192" t="s">
        <v>138</v>
      </c>
      <c r="AK602" s="192" t="s">
        <v>138</v>
      </c>
      <c r="AN602" s="192" t="s">
        <v>138</v>
      </c>
      <c r="AP602" s="192" t="s">
        <v>138</v>
      </c>
      <c r="AS602" s="192" t="s">
        <v>137</v>
      </c>
      <c r="AT602" s="192" t="s">
        <v>137</v>
      </c>
      <c r="AU602" s="192" t="s">
        <v>137</v>
      </c>
      <c r="AV602" s="192" t="s">
        <v>137</v>
      </c>
      <c r="AW602" s="192" t="s">
        <v>137</v>
      </c>
      <c r="AX602" s="192" t="s">
        <v>137</v>
      </c>
    </row>
    <row r="603" spans="1:50" x14ac:dyDescent="0.2">
      <c r="A603" s="192">
        <v>808095</v>
      </c>
      <c r="B603" s="192" t="s">
        <v>817</v>
      </c>
      <c r="D603" s="192" t="s">
        <v>136</v>
      </c>
      <c r="O603" s="192" t="s">
        <v>137</v>
      </c>
      <c r="AD603" s="192" t="s">
        <v>138</v>
      </c>
      <c r="AK603" s="192" t="s">
        <v>137</v>
      </c>
      <c r="AN603" s="192" t="s">
        <v>136</v>
      </c>
      <c r="AO603" s="192" t="s">
        <v>138</v>
      </c>
      <c r="AP603" s="192" t="s">
        <v>137</v>
      </c>
      <c r="AQ603" s="192" t="s">
        <v>136</v>
      </c>
      <c r="AR603" s="192" t="s">
        <v>137</v>
      </c>
      <c r="AS603" s="192" t="s">
        <v>137</v>
      </c>
      <c r="AT603" s="192" t="s">
        <v>137</v>
      </c>
      <c r="AU603" s="192" t="s">
        <v>137</v>
      </c>
      <c r="AV603" s="192" t="s">
        <v>137</v>
      </c>
      <c r="AW603" s="192" t="s">
        <v>137</v>
      </c>
      <c r="AX603" s="192" t="s">
        <v>137</v>
      </c>
    </row>
    <row r="604" spans="1:50" x14ac:dyDescent="0.2">
      <c r="A604" s="192">
        <v>808119</v>
      </c>
      <c r="B604" s="192" t="s">
        <v>817</v>
      </c>
      <c r="AK604" s="192" t="s">
        <v>138</v>
      </c>
      <c r="AS604" s="192" t="s">
        <v>137</v>
      </c>
      <c r="AT604" s="192" t="s">
        <v>137</v>
      </c>
      <c r="AU604" s="192" t="s">
        <v>137</v>
      </c>
      <c r="AV604" s="192" t="s">
        <v>138</v>
      </c>
      <c r="AX604" s="192" t="s">
        <v>137</v>
      </c>
    </row>
    <row r="605" spans="1:50" x14ac:dyDescent="0.2">
      <c r="A605" s="192">
        <v>808125</v>
      </c>
      <c r="B605" s="192" t="s">
        <v>817</v>
      </c>
      <c r="AU605" s="192" t="s">
        <v>138</v>
      </c>
    </row>
    <row r="606" spans="1:50" x14ac:dyDescent="0.2">
      <c r="A606" s="192">
        <v>808134</v>
      </c>
      <c r="B606" s="192" t="s">
        <v>817</v>
      </c>
      <c r="K606" s="192" t="s">
        <v>136</v>
      </c>
      <c r="AC606" s="192" t="s">
        <v>138</v>
      </c>
      <c r="AO606" s="192" t="s">
        <v>138</v>
      </c>
      <c r="AP606" s="192" t="s">
        <v>138</v>
      </c>
      <c r="AR606" s="192" t="s">
        <v>138</v>
      </c>
      <c r="AS606" s="192" t="s">
        <v>137</v>
      </c>
      <c r="AT606" s="192" t="s">
        <v>137</v>
      </c>
      <c r="AU606" s="192" t="s">
        <v>137</v>
      </c>
      <c r="AV606" s="192" t="s">
        <v>137</v>
      </c>
      <c r="AW606" s="192" t="s">
        <v>137</v>
      </c>
      <c r="AX606" s="192" t="s">
        <v>137</v>
      </c>
    </row>
    <row r="607" spans="1:50" x14ac:dyDescent="0.2">
      <c r="A607" s="192">
        <v>808135</v>
      </c>
      <c r="B607" s="192" t="s">
        <v>817</v>
      </c>
      <c r="AK607" s="192" t="s">
        <v>136</v>
      </c>
      <c r="AO607" s="192" t="s">
        <v>137</v>
      </c>
      <c r="AP607" s="192" t="s">
        <v>137</v>
      </c>
      <c r="AU607" s="192" t="s">
        <v>138</v>
      </c>
    </row>
    <row r="608" spans="1:50" x14ac:dyDescent="0.2">
      <c r="A608" s="192">
        <v>808150</v>
      </c>
      <c r="B608" s="192" t="s">
        <v>817</v>
      </c>
      <c r="N608" s="192" t="s">
        <v>136</v>
      </c>
      <c r="AH608" s="192" t="s">
        <v>136</v>
      </c>
      <c r="AJ608" s="192" t="s">
        <v>136</v>
      </c>
      <c r="AS608" s="192" t="s">
        <v>137</v>
      </c>
      <c r="AT608" s="192" t="s">
        <v>137</v>
      </c>
      <c r="AU608" s="192" t="s">
        <v>137</v>
      </c>
      <c r="AV608" s="192" t="s">
        <v>137</v>
      </c>
      <c r="AW608" s="192" t="s">
        <v>137</v>
      </c>
      <c r="AX608" s="192" t="s">
        <v>137</v>
      </c>
    </row>
    <row r="609" spans="1:50" x14ac:dyDescent="0.2">
      <c r="A609" s="192">
        <v>808151</v>
      </c>
      <c r="B609" s="192" t="s">
        <v>817</v>
      </c>
      <c r="D609" s="192" t="s">
        <v>136</v>
      </c>
      <c r="AP609" s="192" t="s">
        <v>138</v>
      </c>
      <c r="AQ609" s="192" t="s">
        <v>136</v>
      </c>
      <c r="AR609" s="192" t="s">
        <v>137</v>
      </c>
      <c r="AS609" s="192" t="s">
        <v>138</v>
      </c>
      <c r="AT609" s="192" t="s">
        <v>136</v>
      </c>
      <c r="AU609" s="192" t="s">
        <v>137</v>
      </c>
      <c r="AV609" s="192" t="s">
        <v>136</v>
      </c>
      <c r="AW609" s="192" t="s">
        <v>138</v>
      </c>
      <c r="AX609" s="192" t="s">
        <v>138</v>
      </c>
    </row>
    <row r="610" spans="1:50" x14ac:dyDescent="0.2">
      <c r="A610" s="192">
        <v>808155</v>
      </c>
      <c r="B610" s="192" t="s">
        <v>817</v>
      </c>
      <c r="O610" s="192" t="s">
        <v>136</v>
      </c>
      <c r="Z610" s="192" t="s">
        <v>136</v>
      </c>
      <c r="AK610" s="192" t="s">
        <v>136</v>
      </c>
      <c r="AR610" s="192" t="s">
        <v>136</v>
      </c>
      <c r="AU610" s="192" t="s">
        <v>138</v>
      </c>
      <c r="AW610" s="192" t="s">
        <v>138</v>
      </c>
    </row>
    <row r="611" spans="1:50" x14ac:dyDescent="0.2">
      <c r="A611" s="192">
        <v>808157</v>
      </c>
      <c r="B611" s="192" t="s">
        <v>817</v>
      </c>
      <c r="AL611" s="192" t="s">
        <v>136</v>
      </c>
      <c r="AU611" s="192" t="s">
        <v>136</v>
      </c>
    </row>
    <row r="612" spans="1:50" x14ac:dyDescent="0.2">
      <c r="A612" s="192">
        <v>808162</v>
      </c>
      <c r="B612" s="192" t="s">
        <v>817</v>
      </c>
      <c r="AG612" s="192" t="s">
        <v>136</v>
      </c>
      <c r="AN612" s="192" t="s">
        <v>138</v>
      </c>
      <c r="AP612" s="192" t="s">
        <v>138</v>
      </c>
      <c r="AQ612" s="192" t="s">
        <v>138</v>
      </c>
      <c r="AR612" s="192" t="s">
        <v>138</v>
      </c>
      <c r="AS612" s="192" t="s">
        <v>137</v>
      </c>
      <c r="AT612" s="192" t="s">
        <v>137</v>
      </c>
      <c r="AV612" s="192" t="s">
        <v>137</v>
      </c>
    </row>
    <row r="613" spans="1:50" x14ac:dyDescent="0.2">
      <c r="A613" s="192">
        <v>808199</v>
      </c>
      <c r="B613" s="192" t="s">
        <v>817</v>
      </c>
      <c r="V613" s="192" t="s">
        <v>137</v>
      </c>
      <c r="AC613" s="192" t="s">
        <v>138</v>
      </c>
      <c r="AL613" s="192" t="s">
        <v>138</v>
      </c>
      <c r="AS613" s="192" t="s">
        <v>137</v>
      </c>
      <c r="AT613" s="192" t="s">
        <v>137</v>
      </c>
      <c r="AU613" s="192" t="s">
        <v>137</v>
      </c>
      <c r="AV613" s="192" t="s">
        <v>137</v>
      </c>
      <c r="AW613" s="192" t="s">
        <v>137</v>
      </c>
      <c r="AX613" s="192" t="s">
        <v>137</v>
      </c>
    </row>
    <row r="614" spans="1:50" x14ac:dyDescent="0.2">
      <c r="A614" s="192">
        <v>808204</v>
      </c>
      <c r="B614" s="192" t="s">
        <v>817</v>
      </c>
      <c r="AD614" s="192" t="s">
        <v>137</v>
      </c>
      <c r="AK614" s="192" t="s">
        <v>137</v>
      </c>
      <c r="AL614" s="192" t="s">
        <v>138</v>
      </c>
      <c r="AU614" s="192" t="s">
        <v>138</v>
      </c>
      <c r="AW614" s="192" t="s">
        <v>138</v>
      </c>
      <c r="AX614" s="192" t="s">
        <v>136</v>
      </c>
    </row>
    <row r="615" spans="1:50" x14ac:dyDescent="0.2">
      <c r="A615" s="192">
        <v>808231</v>
      </c>
      <c r="B615" s="192" t="s">
        <v>817</v>
      </c>
      <c r="O615" s="192" t="s">
        <v>138</v>
      </c>
      <c r="AU615" s="192" t="s">
        <v>138</v>
      </c>
      <c r="AX615" s="192" t="s">
        <v>137</v>
      </c>
    </row>
    <row r="616" spans="1:50" x14ac:dyDescent="0.2">
      <c r="A616" s="192">
        <v>808238</v>
      </c>
      <c r="B616" s="192" t="s">
        <v>817</v>
      </c>
      <c r="AN616" s="192" t="s">
        <v>138</v>
      </c>
      <c r="AP616" s="192" t="s">
        <v>138</v>
      </c>
      <c r="AQ616" s="192" t="s">
        <v>137</v>
      </c>
      <c r="AR616" s="192" t="s">
        <v>138</v>
      </c>
      <c r="AS616" s="192" t="s">
        <v>138</v>
      </c>
      <c r="AT616" s="192" t="s">
        <v>137</v>
      </c>
      <c r="AU616" s="192" t="s">
        <v>137</v>
      </c>
      <c r="AV616" s="192" t="s">
        <v>137</v>
      </c>
      <c r="AW616" s="192" t="s">
        <v>138</v>
      </c>
      <c r="AX616" s="192" t="s">
        <v>138</v>
      </c>
    </row>
    <row r="617" spans="1:50" x14ac:dyDescent="0.2">
      <c r="A617" s="192">
        <v>808248</v>
      </c>
      <c r="B617" s="192" t="s">
        <v>817</v>
      </c>
      <c r="O617" s="192" t="s">
        <v>136</v>
      </c>
      <c r="AP617" s="192" t="s">
        <v>138</v>
      </c>
      <c r="AQ617" s="192" t="s">
        <v>138</v>
      </c>
      <c r="AS617" s="192" t="s">
        <v>137</v>
      </c>
      <c r="AT617" s="192" t="s">
        <v>137</v>
      </c>
      <c r="AU617" s="192" t="s">
        <v>137</v>
      </c>
      <c r="AV617" s="192" t="s">
        <v>137</v>
      </c>
      <c r="AW617" s="192" t="s">
        <v>137</v>
      </c>
      <c r="AX617" s="192" t="s">
        <v>137</v>
      </c>
    </row>
    <row r="618" spans="1:50" x14ac:dyDescent="0.2">
      <c r="A618" s="192">
        <v>808253</v>
      </c>
      <c r="B618" s="192" t="s">
        <v>817</v>
      </c>
      <c r="O618" s="192" t="s">
        <v>137</v>
      </c>
      <c r="AD618" s="192" t="s">
        <v>136</v>
      </c>
      <c r="AK618" s="192" t="s">
        <v>138</v>
      </c>
      <c r="AO618" s="192" t="s">
        <v>136</v>
      </c>
      <c r="AS618" s="192" t="s">
        <v>138</v>
      </c>
      <c r="AT618" s="192" t="s">
        <v>136</v>
      </c>
      <c r="AU618" s="192" t="s">
        <v>137</v>
      </c>
      <c r="AV618" s="192" t="s">
        <v>136</v>
      </c>
      <c r="AW618" s="192" t="s">
        <v>136</v>
      </c>
      <c r="AX618" s="192" t="s">
        <v>138</v>
      </c>
    </row>
    <row r="619" spans="1:50" x14ac:dyDescent="0.2">
      <c r="A619" s="192">
        <v>808255</v>
      </c>
      <c r="B619" s="192" t="s">
        <v>817</v>
      </c>
      <c r="O619" s="192" t="s">
        <v>136</v>
      </c>
      <c r="Z619" s="192" t="s">
        <v>137</v>
      </c>
      <c r="AK619" s="192" t="s">
        <v>137</v>
      </c>
      <c r="AS619" s="192" t="s">
        <v>137</v>
      </c>
      <c r="AT619" s="192" t="s">
        <v>137</v>
      </c>
      <c r="AU619" s="192" t="s">
        <v>137</v>
      </c>
      <c r="AV619" s="192" t="s">
        <v>137</v>
      </c>
      <c r="AW619" s="192" t="s">
        <v>137</v>
      </c>
      <c r="AX619" s="192" t="s">
        <v>137</v>
      </c>
    </row>
    <row r="620" spans="1:50" x14ac:dyDescent="0.2">
      <c r="A620" s="192">
        <v>808256</v>
      </c>
      <c r="B620" s="192" t="s">
        <v>817</v>
      </c>
      <c r="O620" s="192" t="s">
        <v>136</v>
      </c>
      <c r="U620" s="192" t="s">
        <v>136</v>
      </c>
      <c r="AK620" s="192" t="s">
        <v>136</v>
      </c>
      <c r="AN620" s="192" t="s">
        <v>138</v>
      </c>
      <c r="AP620" s="192" t="s">
        <v>138</v>
      </c>
      <c r="AS620" s="192" t="s">
        <v>138</v>
      </c>
      <c r="AT620" s="192" t="s">
        <v>137</v>
      </c>
      <c r="AU620" s="192" t="s">
        <v>137</v>
      </c>
      <c r="AV620" s="192" t="s">
        <v>137</v>
      </c>
      <c r="AW620" s="192" t="s">
        <v>138</v>
      </c>
      <c r="AX620" s="192" t="s">
        <v>138</v>
      </c>
    </row>
    <row r="621" spans="1:50" x14ac:dyDescent="0.2">
      <c r="A621" s="192">
        <v>808259</v>
      </c>
      <c r="B621" s="192" t="s">
        <v>817</v>
      </c>
      <c r="AO621" s="192" t="s">
        <v>138</v>
      </c>
      <c r="AP621" s="192" t="s">
        <v>138</v>
      </c>
      <c r="AR621" s="192" t="s">
        <v>138</v>
      </c>
      <c r="AX621" s="192" t="s">
        <v>138</v>
      </c>
    </row>
    <row r="622" spans="1:50" x14ac:dyDescent="0.2">
      <c r="A622" s="192">
        <v>808262</v>
      </c>
      <c r="B622" s="192" t="s">
        <v>817</v>
      </c>
      <c r="AC622" s="192" t="s">
        <v>136</v>
      </c>
      <c r="AR622" s="192" t="s">
        <v>136</v>
      </c>
      <c r="AS622" s="192" t="s">
        <v>137</v>
      </c>
      <c r="AT622" s="192" t="s">
        <v>137</v>
      </c>
      <c r="AU622" s="192" t="s">
        <v>137</v>
      </c>
      <c r="AV622" s="192" t="s">
        <v>137</v>
      </c>
      <c r="AW622" s="192" t="s">
        <v>137</v>
      </c>
      <c r="AX622" s="192" t="s">
        <v>137</v>
      </c>
    </row>
    <row r="623" spans="1:50" x14ac:dyDescent="0.2">
      <c r="A623" s="192">
        <v>808290</v>
      </c>
      <c r="B623" s="192" t="s">
        <v>817</v>
      </c>
      <c r="AK623" s="192" t="s">
        <v>136</v>
      </c>
      <c r="AR623" s="192" t="s">
        <v>138</v>
      </c>
      <c r="AS623" s="192" t="s">
        <v>137</v>
      </c>
      <c r="AT623" s="192" t="s">
        <v>137</v>
      </c>
      <c r="AU623" s="192" t="s">
        <v>137</v>
      </c>
      <c r="AV623" s="192" t="s">
        <v>137</v>
      </c>
      <c r="AW623" s="192" t="s">
        <v>137</v>
      </c>
      <c r="AX623" s="192" t="s">
        <v>137</v>
      </c>
    </row>
    <row r="624" spans="1:50" x14ac:dyDescent="0.2">
      <c r="A624" s="192">
        <v>808318</v>
      </c>
      <c r="B624" s="192" t="s">
        <v>817</v>
      </c>
      <c r="AC624" s="192" t="s">
        <v>138</v>
      </c>
      <c r="AH624" s="192" t="s">
        <v>138</v>
      </c>
      <c r="AM624" s="192" t="s">
        <v>138</v>
      </c>
      <c r="AN624" s="192" t="s">
        <v>136</v>
      </c>
      <c r="AO624" s="192" t="s">
        <v>138</v>
      </c>
      <c r="AR624" s="192" t="s">
        <v>138</v>
      </c>
      <c r="AS624" s="192" t="s">
        <v>138</v>
      </c>
      <c r="AT624" s="192" t="s">
        <v>138</v>
      </c>
      <c r="AV624" s="192" t="s">
        <v>136</v>
      </c>
    </row>
    <row r="625" spans="1:50" x14ac:dyDescent="0.2">
      <c r="A625" s="192">
        <v>808327</v>
      </c>
      <c r="B625" s="192" t="s">
        <v>817</v>
      </c>
      <c r="O625" s="192" t="s">
        <v>137</v>
      </c>
      <c r="V625" s="192" t="s">
        <v>136</v>
      </c>
      <c r="AK625" s="192" t="s">
        <v>137</v>
      </c>
      <c r="AS625" s="192" t="s">
        <v>137</v>
      </c>
      <c r="AT625" s="192" t="s">
        <v>137</v>
      </c>
      <c r="AU625" s="192" t="s">
        <v>137</v>
      </c>
      <c r="AV625" s="192" t="s">
        <v>137</v>
      </c>
      <c r="AW625" s="192" t="s">
        <v>137</v>
      </c>
      <c r="AX625" s="192" t="s">
        <v>137</v>
      </c>
    </row>
    <row r="626" spans="1:50" x14ac:dyDescent="0.2">
      <c r="A626" s="192">
        <v>808329</v>
      </c>
      <c r="B626" s="192" t="s">
        <v>817</v>
      </c>
      <c r="N626" s="192" t="s">
        <v>136</v>
      </c>
      <c r="O626" s="192" t="s">
        <v>136</v>
      </c>
      <c r="AK626" s="192" t="s">
        <v>136</v>
      </c>
      <c r="AL626" s="192" t="s">
        <v>136</v>
      </c>
      <c r="AO626" s="192" t="s">
        <v>138</v>
      </c>
      <c r="AP626" s="192" t="s">
        <v>136</v>
      </c>
      <c r="AQ626" s="192" t="s">
        <v>136</v>
      </c>
      <c r="AR626" s="192" t="s">
        <v>136</v>
      </c>
      <c r="AS626" s="192" t="s">
        <v>138</v>
      </c>
      <c r="AU626" s="192" t="s">
        <v>137</v>
      </c>
      <c r="AX626" s="192" t="s">
        <v>138</v>
      </c>
    </row>
    <row r="627" spans="1:50" x14ac:dyDescent="0.2">
      <c r="A627" s="192">
        <v>808347</v>
      </c>
      <c r="B627" s="192" t="s">
        <v>817</v>
      </c>
      <c r="AH627" s="192" t="s">
        <v>138</v>
      </c>
      <c r="AK627" s="192" t="s">
        <v>138</v>
      </c>
      <c r="AM627" s="192" t="s">
        <v>138</v>
      </c>
      <c r="AN627" s="192" t="s">
        <v>138</v>
      </c>
      <c r="AQ627" s="192" t="s">
        <v>136</v>
      </c>
      <c r="AS627" s="192" t="s">
        <v>136</v>
      </c>
      <c r="AU627" s="192" t="s">
        <v>137</v>
      </c>
      <c r="AV627" s="192" t="s">
        <v>137</v>
      </c>
      <c r="AW627" s="192" t="s">
        <v>136</v>
      </c>
      <c r="AX627" s="192" t="s">
        <v>137</v>
      </c>
    </row>
    <row r="628" spans="1:50" x14ac:dyDescent="0.2">
      <c r="A628" s="192">
        <v>808375</v>
      </c>
      <c r="B628" s="192" t="s">
        <v>817</v>
      </c>
      <c r="AV628" s="192" t="s">
        <v>136</v>
      </c>
    </row>
    <row r="629" spans="1:50" x14ac:dyDescent="0.2">
      <c r="A629" s="192">
        <v>808381</v>
      </c>
      <c r="B629" s="192" t="s">
        <v>817</v>
      </c>
      <c r="AL629" s="192" t="s">
        <v>137</v>
      </c>
      <c r="AS629" s="192" t="s">
        <v>137</v>
      </c>
      <c r="AT629" s="192" t="s">
        <v>137</v>
      </c>
      <c r="AU629" s="192" t="s">
        <v>137</v>
      </c>
      <c r="AV629" s="192" t="s">
        <v>137</v>
      </c>
      <c r="AW629" s="192" t="s">
        <v>137</v>
      </c>
      <c r="AX629" s="192" t="s">
        <v>137</v>
      </c>
    </row>
    <row r="630" spans="1:50" x14ac:dyDescent="0.2">
      <c r="A630" s="192">
        <v>808462</v>
      </c>
      <c r="B630" s="192" t="s">
        <v>817</v>
      </c>
      <c r="AH630" s="192" t="s">
        <v>138</v>
      </c>
      <c r="AI630" s="192" t="s">
        <v>138</v>
      </c>
      <c r="AL630" s="192" t="s">
        <v>137</v>
      </c>
      <c r="AM630" s="192" t="s">
        <v>137</v>
      </c>
      <c r="AS630" s="192" t="s">
        <v>137</v>
      </c>
      <c r="AT630" s="192" t="s">
        <v>137</v>
      </c>
      <c r="AU630" s="192" t="s">
        <v>137</v>
      </c>
      <c r="AV630" s="192" t="s">
        <v>137</v>
      </c>
      <c r="AW630" s="192" t="s">
        <v>137</v>
      </c>
      <c r="AX630" s="192" t="s">
        <v>137</v>
      </c>
    </row>
    <row r="631" spans="1:50" x14ac:dyDescent="0.2">
      <c r="A631" s="192">
        <v>808485</v>
      </c>
      <c r="B631" s="192" t="s">
        <v>817</v>
      </c>
      <c r="AG631" s="192" t="s">
        <v>136</v>
      </c>
      <c r="AJ631" s="192" t="s">
        <v>136</v>
      </c>
      <c r="AK631" s="192" t="s">
        <v>138</v>
      </c>
      <c r="AS631" s="192" t="s">
        <v>137</v>
      </c>
      <c r="AT631" s="192" t="s">
        <v>137</v>
      </c>
      <c r="AU631" s="192" t="s">
        <v>137</v>
      </c>
      <c r="AV631" s="192" t="s">
        <v>137</v>
      </c>
      <c r="AW631" s="192" t="s">
        <v>137</v>
      </c>
      <c r="AX631" s="192" t="s">
        <v>137</v>
      </c>
    </row>
    <row r="632" spans="1:50" x14ac:dyDescent="0.2">
      <c r="A632" s="192">
        <v>808495</v>
      </c>
      <c r="B632" s="192" t="s">
        <v>817</v>
      </c>
      <c r="AC632" s="192" t="s">
        <v>136</v>
      </c>
    </row>
    <row r="633" spans="1:50" x14ac:dyDescent="0.2">
      <c r="A633" s="192">
        <v>808506</v>
      </c>
      <c r="B633" s="192" t="s">
        <v>817</v>
      </c>
      <c r="AC633" s="192" t="s">
        <v>137</v>
      </c>
      <c r="AH633" s="192" t="s">
        <v>136</v>
      </c>
      <c r="AN633" s="192" t="s">
        <v>138</v>
      </c>
      <c r="AO633" s="192" t="s">
        <v>138</v>
      </c>
      <c r="AP633" s="192" t="s">
        <v>138</v>
      </c>
      <c r="AR633" s="192" t="s">
        <v>138</v>
      </c>
      <c r="AS633" s="192" t="s">
        <v>137</v>
      </c>
      <c r="AT633" s="192" t="s">
        <v>137</v>
      </c>
      <c r="AU633" s="192" t="s">
        <v>137</v>
      </c>
      <c r="AV633" s="192" t="s">
        <v>137</v>
      </c>
      <c r="AW633" s="192" t="s">
        <v>137</v>
      </c>
      <c r="AX633" s="192" t="s">
        <v>137</v>
      </c>
    </row>
    <row r="634" spans="1:50" x14ac:dyDescent="0.2">
      <c r="A634" s="192">
        <v>808526</v>
      </c>
      <c r="B634" s="192" t="s">
        <v>817</v>
      </c>
      <c r="O634" s="192" t="s">
        <v>137</v>
      </c>
      <c r="R634" s="192" t="s">
        <v>138</v>
      </c>
      <c r="AK634" s="192" t="s">
        <v>138</v>
      </c>
      <c r="AQ634" s="192" t="s">
        <v>138</v>
      </c>
      <c r="AS634" s="192" t="s">
        <v>138</v>
      </c>
      <c r="AT634" s="192" t="s">
        <v>137</v>
      </c>
      <c r="AU634" s="192" t="s">
        <v>136</v>
      </c>
      <c r="AV634" s="192" t="s">
        <v>137</v>
      </c>
      <c r="AX634" s="192" t="s">
        <v>137</v>
      </c>
    </row>
    <row r="635" spans="1:50" x14ac:dyDescent="0.2">
      <c r="A635" s="192">
        <v>808535</v>
      </c>
      <c r="B635" s="192" t="s">
        <v>817</v>
      </c>
      <c r="O635" s="192" t="s">
        <v>138</v>
      </c>
      <c r="AC635" s="192" t="s">
        <v>137</v>
      </c>
      <c r="AG635" s="192" t="s">
        <v>136</v>
      </c>
      <c r="AM635" s="192" t="s">
        <v>136</v>
      </c>
      <c r="AN635" s="192" t="s">
        <v>138</v>
      </c>
      <c r="AO635" s="192" t="s">
        <v>138</v>
      </c>
      <c r="AP635" s="192" t="s">
        <v>137</v>
      </c>
      <c r="AQ635" s="192" t="s">
        <v>138</v>
      </c>
      <c r="AR635" s="192" t="s">
        <v>137</v>
      </c>
      <c r="AS635" s="192" t="s">
        <v>137</v>
      </c>
      <c r="AT635" s="192" t="s">
        <v>137</v>
      </c>
      <c r="AU635" s="192" t="s">
        <v>137</v>
      </c>
      <c r="AV635" s="192" t="s">
        <v>137</v>
      </c>
      <c r="AW635" s="192" t="s">
        <v>137</v>
      </c>
      <c r="AX635" s="192" t="s">
        <v>137</v>
      </c>
    </row>
    <row r="636" spans="1:50" x14ac:dyDescent="0.2">
      <c r="A636" s="192">
        <v>808549</v>
      </c>
      <c r="B636" s="192" t="s">
        <v>817</v>
      </c>
      <c r="AJ636" s="192" t="s">
        <v>138</v>
      </c>
      <c r="AK636" s="192" t="s">
        <v>138</v>
      </c>
      <c r="AQ636" s="192" t="s">
        <v>138</v>
      </c>
      <c r="AR636" s="192" t="s">
        <v>138</v>
      </c>
      <c r="AS636" s="192" t="s">
        <v>137</v>
      </c>
      <c r="AT636" s="192" t="s">
        <v>137</v>
      </c>
      <c r="AU636" s="192" t="s">
        <v>137</v>
      </c>
      <c r="AV636" s="192" t="s">
        <v>137</v>
      </c>
      <c r="AW636" s="192" t="s">
        <v>137</v>
      </c>
      <c r="AX636" s="192" t="s">
        <v>137</v>
      </c>
    </row>
    <row r="637" spans="1:50" x14ac:dyDescent="0.2">
      <c r="A637" s="192">
        <v>808578</v>
      </c>
      <c r="B637" s="192" t="s">
        <v>817</v>
      </c>
      <c r="AR637" s="192" t="s">
        <v>136</v>
      </c>
    </row>
    <row r="638" spans="1:50" x14ac:dyDescent="0.2">
      <c r="A638" s="192">
        <v>808595</v>
      </c>
      <c r="B638" s="192" t="s">
        <v>817</v>
      </c>
      <c r="AG638" s="192" t="s">
        <v>136</v>
      </c>
      <c r="AH638" s="192" t="s">
        <v>136</v>
      </c>
      <c r="AR638" s="192" t="s">
        <v>138</v>
      </c>
      <c r="AS638" s="192" t="s">
        <v>138</v>
      </c>
      <c r="AT638" s="192" t="s">
        <v>137</v>
      </c>
      <c r="AV638" s="192" t="s">
        <v>137</v>
      </c>
      <c r="AW638" s="192" t="s">
        <v>137</v>
      </c>
      <c r="AX638" s="192" t="s">
        <v>137</v>
      </c>
    </row>
    <row r="639" spans="1:50" x14ac:dyDescent="0.2">
      <c r="A639" s="192">
        <v>808607</v>
      </c>
      <c r="B639" s="192" t="s">
        <v>817</v>
      </c>
      <c r="AS639" s="192" t="s">
        <v>137</v>
      </c>
      <c r="AT639" s="192" t="s">
        <v>137</v>
      </c>
      <c r="AU639" s="192" t="s">
        <v>137</v>
      </c>
      <c r="AW639" s="192" t="s">
        <v>138</v>
      </c>
      <c r="AX639" s="192" t="s">
        <v>137</v>
      </c>
    </row>
    <row r="640" spans="1:50" x14ac:dyDescent="0.2">
      <c r="A640" s="192">
        <v>808611</v>
      </c>
      <c r="B640" s="192" t="s">
        <v>817</v>
      </c>
      <c r="O640" s="192" t="s">
        <v>137</v>
      </c>
      <c r="AM640" s="192" t="s">
        <v>138</v>
      </c>
      <c r="AN640" s="192" t="s">
        <v>138</v>
      </c>
      <c r="AO640" s="192" t="s">
        <v>138</v>
      </c>
      <c r="AP640" s="192" t="s">
        <v>138</v>
      </c>
      <c r="AQ640" s="192" t="s">
        <v>138</v>
      </c>
      <c r="AR640" s="192" t="s">
        <v>138</v>
      </c>
      <c r="AS640" s="192" t="s">
        <v>137</v>
      </c>
      <c r="AT640" s="192" t="s">
        <v>137</v>
      </c>
      <c r="AU640" s="192" t="s">
        <v>137</v>
      </c>
      <c r="AV640" s="192" t="s">
        <v>137</v>
      </c>
      <c r="AW640" s="192" t="s">
        <v>137</v>
      </c>
      <c r="AX640" s="192" t="s">
        <v>137</v>
      </c>
    </row>
    <row r="641" spans="1:50" x14ac:dyDescent="0.2">
      <c r="A641" s="192">
        <v>808633</v>
      </c>
      <c r="B641" s="192" t="s">
        <v>817</v>
      </c>
      <c r="Y641" s="192" t="s">
        <v>138</v>
      </c>
      <c r="AD641" s="192" t="s">
        <v>136</v>
      </c>
      <c r="AG641" s="192" t="s">
        <v>136</v>
      </c>
      <c r="AO641" s="192" t="s">
        <v>138</v>
      </c>
      <c r="AP641" s="192" t="s">
        <v>138</v>
      </c>
      <c r="AR641" s="192" t="s">
        <v>138</v>
      </c>
    </row>
    <row r="642" spans="1:50" x14ac:dyDescent="0.2">
      <c r="A642" s="192">
        <v>808668</v>
      </c>
      <c r="B642" s="192" t="s">
        <v>817</v>
      </c>
      <c r="O642" s="192" t="s">
        <v>136</v>
      </c>
      <c r="AK642" s="192" t="s">
        <v>138</v>
      </c>
      <c r="AP642" s="192" t="s">
        <v>138</v>
      </c>
      <c r="AQ642" s="192" t="s">
        <v>138</v>
      </c>
      <c r="AR642" s="192" t="s">
        <v>138</v>
      </c>
      <c r="AS642" s="192" t="s">
        <v>136</v>
      </c>
      <c r="AT642" s="192" t="s">
        <v>136</v>
      </c>
      <c r="AU642" s="192" t="s">
        <v>138</v>
      </c>
      <c r="AV642" s="192" t="s">
        <v>136</v>
      </c>
      <c r="AW642" s="192" t="s">
        <v>136</v>
      </c>
      <c r="AX642" s="192" t="s">
        <v>136</v>
      </c>
    </row>
    <row r="643" spans="1:50" x14ac:dyDescent="0.2">
      <c r="A643" s="192">
        <v>808721</v>
      </c>
      <c r="B643" s="192" t="s">
        <v>817</v>
      </c>
      <c r="AT643" s="192" t="s">
        <v>138</v>
      </c>
      <c r="AU643" s="192" t="s">
        <v>138</v>
      </c>
      <c r="AV643" s="192" t="s">
        <v>138</v>
      </c>
      <c r="AX643" s="192" t="s">
        <v>138</v>
      </c>
    </row>
    <row r="644" spans="1:50" x14ac:dyDescent="0.2">
      <c r="A644" s="192">
        <v>808731</v>
      </c>
      <c r="B644" s="192" t="s">
        <v>817</v>
      </c>
      <c r="O644" s="192" t="s">
        <v>138</v>
      </c>
      <c r="AJ644" s="192" t="s">
        <v>138</v>
      </c>
      <c r="AK644" s="192" t="s">
        <v>138</v>
      </c>
      <c r="AL644" s="192" t="s">
        <v>136</v>
      </c>
      <c r="AN644" s="192" t="s">
        <v>137</v>
      </c>
      <c r="AO644" s="192" t="s">
        <v>137</v>
      </c>
      <c r="AP644" s="192" t="s">
        <v>138</v>
      </c>
      <c r="AR644" s="192" t="s">
        <v>138</v>
      </c>
      <c r="AS644" s="192" t="s">
        <v>137</v>
      </c>
      <c r="AT644" s="192" t="s">
        <v>137</v>
      </c>
      <c r="AU644" s="192" t="s">
        <v>137</v>
      </c>
      <c r="AV644" s="192" t="s">
        <v>137</v>
      </c>
      <c r="AW644" s="192" t="s">
        <v>137</v>
      </c>
      <c r="AX644" s="192" t="s">
        <v>137</v>
      </c>
    </row>
    <row r="645" spans="1:50" x14ac:dyDescent="0.2">
      <c r="A645" s="192">
        <v>808741</v>
      </c>
      <c r="B645" s="192" t="s">
        <v>817</v>
      </c>
      <c r="AS645" s="192" t="s">
        <v>136</v>
      </c>
      <c r="AT645" s="192" t="s">
        <v>138</v>
      </c>
      <c r="AU645" s="192" t="s">
        <v>138</v>
      </c>
      <c r="AV645" s="192" t="s">
        <v>138</v>
      </c>
      <c r="AX645" s="192" t="s">
        <v>138</v>
      </c>
    </row>
    <row r="646" spans="1:50" x14ac:dyDescent="0.2">
      <c r="A646" s="192">
        <v>808751</v>
      </c>
      <c r="B646" s="192" t="s">
        <v>817</v>
      </c>
      <c r="AP646" s="192" t="s">
        <v>138</v>
      </c>
      <c r="AS646" s="192" t="s">
        <v>137</v>
      </c>
      <c r="AT646" s="192" t="s">
        <v>137</v>
      </c>
      <c r="AU646" s="192" t="s">
        <v>137</v>
      </c>
      <c r="AV646" s="192" t="s">
        <v>137</v>
      </c>
      <c r="AW646" s="192" t="s">
        <v>137</v>
      </c>
      <c r="AX646" s="192" t="s">
        <v>137</v>
      </c>
    </row>
    <row r="647" spans="1:50" x14ac:dyDescent="0.2">
      <c r="A647" s="192">
        <v>808761</v>
      </c>
      <c r="B647" s="192" t="s">
        <v>817</v>
      </c>
      <c r="E647" s="192" t="s">
        <v>138</v>
      </c>
      <c r="AO647" s="192" t="s">
        <v>138</v>
      </c>
      <c r="AQ647" s="192" t="s">
        <v>136</v>
      </c>
      <c r="AX647" s="192" t="s">
        <v>138</v>
      </c>
    </row>
    <row r="648" spans="1:50" x14ac:dyDescent="0.2">
      <c r="A648" s="192">
        <v>808762</v>
      </c>
      <c r="B648" s="192" t="s">
        <v>817</v>
      </c>
      <c r="AS648" s="192" t="s">
        <v>137</v>
      </c>
      <c r="AT648" s="192" t="s">
        <v>137</v>
      </c>
      <c r="AU648" s="192" t="s">
        <v>137</v>
      </c>
      <c r="AV648" s="192" t="s">
        <v>137</v>
      </c>
      <c r="AW648" s="192" t="s">
        <v>137</v>
      </c>
      <c r="AX648" s="192" t="s">
        <v>137</v>
      </c>
    </row>
    <row r="649" spans="1:50" x14ac:dyDescent="0.2">
      <c r="A649" s="192">
        <v>808764</v>
      </c>
      <c r="B649" s="192" t="s">
        <v>817</v>
      </c>
      <c r="AP649" s="192" t="s">
        <v>138</v>
      </c>
      <c r="AS649" s="192" t="s">
        <v>137</v>
      </c>
      <c r="AT649" s="192" t="s">
        <v>137</v>
      </c>
      <c r="AU649" s="192" t="s">
        <v>137</v>
      </c>
      <c r="AV649" s="192" t="s">
        <v>137</v>
      </c>
      <c r="AW649" s="192" t="s">
        <v>137</v>
      </c>
      <c r="AX649" s="192" t="s">
        <v>137</v>
      </c>
    </row>
    <row r="650" spans="1:50" x14ac:dyDescent="0.2">
      <c r="A650" s="192">
        <v>808779</v>
      </c>
      <c r="B650" s="192" t="s">
        <v>817</v>
      </c>
      <c r="O650" s="192" t="s">
        <v>137</v>
      </c>
      <c r="V650" s="192" t="s">
        <v>136</v>
      </c>
      <c r="AD650" s="192" t="s">
        <v>138</v>
      </c>
      <c r="AK650" s="192" t="s">
        <v>137</v>
      </c>
      <c r="AM650" s="192" t="s">
        <v>138</v>
      </c>
      <c r="AN650" s="192" t="s">
        <v>138</v>
      </c>
      <c r="AO650" s="192" t="s">
        <v>136</v>
      </c>
      <c r="AP650" s="192" t="s">
        <v>137</v>
      </c>
      <c r="AQ650" s="192" t="s">
        <v>136</v>
      </c>
      <c r="AR650" s="192" t="s">
        <v>137</v>
      </c>
      <c r="AS650" s="192" t="s">
        <v>138</v>
      </c>
      <c r="AT650" s="192" t="s">
        <v>137</v>
      </c>
      <c r="AU650" s="192" t="s">
        <v>137</v>
      </c>
      <c r="AV650" s="192" t="s">
        <v>138</v>
      </c>
      <c r="AW650" s="192" t="s">
        <v>137</v>
      </c>
      <c r="AX650" s="192" t="s">
        <v>137</v>
      </c>
    </row>
    <row r="651" spans="1:50" x14ac:dyDescent="0.2">
      <c r="A651" s="192">
        <v>808802</v>
      </c>
      <c r="B651" s="192" t="s">
        <v>817</v>
      </c>
      <c r="R651" s="192" t="s">
        <v>138</v>
      </c>
      <c r="AH651" s="192" t="s">
        <v>136</v>
      </c>
      <c r="AL651" s="192" t="s">
        <v>138</v>
      </c>
      <c r="AN651" s="192" t="s">
        <v>138</v>
      </c>
      <c r="AO651" s="192" t="s">
        <v>138</v>
      </c>
      <c r="AQ651" s="192" t="s">
        <v>138</v>
      </c>
      <c r="AR651" s="192" t="s">
        <v>138</v>
      </c>
      <c r="AS651" s="192" t="s">
        <v>137</v>
      </c>
      <c r="AT651" s="192" t="s">
        <v>137</v>
      </c>
      <c r="AU651" s="192" t="s">
        <v>137</v>
      </c>
      <c r="AV651" s="192" t="s">
        <v>137</v>
      </c>
      <c r="AW651" s="192" t="s">
        <v>137</v>
      </c>
      <c r="AX651" s="192" t="s">
        <v>137</v>
      </c>
    </row>
    <row r="652" spans="1:50" x14ac:dyDescent="0.2">
      <c r="A652" s="192">
        <v>808868</v>
      </c>
      <c r="B652" s="192" t="s">
        <v>817</v>
      </c>
      <c r="N652" s="192" t="s">
        <v>136</v>
      </c>
      <c r="AH652" s="192" t="s">
        <v>136</v>
      </c>
      <c r="AQ652" s="192" t="s">
        <v>138</v>
      </c>
      <c r="AT652" s="192" t="s">
        <v>138</v>
      </c>
      <c r="AV652" s="192" t="s">
        <v>138</v>
      </c>
    </row>
    <row r="653" spans="1:50" x14ac:dyDescent="0.2">
      <c r="A653" s="192">
        <v>808869</v>
      </c>
      <c r="B653" s="192" t="s">
        <v>817</v>
      </c>
      <c r="K653" s="192" t="s">
        <v>136</v>
      </c>
      <c r="R653" s="192" t="s">
        <v>138</v>
      </c>
      <c r="V653" s="192" t="s">
        <v>136</v>
      </c>
      <c r="AH653" s="192" t="s">
        <v>138</v>
      </c>
      <c r="AR653" s="192" t="s">
        <v>136</v>
      </c>
      <c r="AS653" s="192" t="s">
        <v>137</v>
      </c>
      <c r="AT653" s="192" t="s">
        <v>137</v>
      </c>
      <c r="AV653" s="192" t="s">
        <v>137</v>
      </c>
      <c r="AW653" s="192" t="s">
        <v>137</v>
      </c>
      <c r="AX653" s="192" t="s">
        <v>137</v>
      </c>
    </row>
    <row r="654" spans="1:50" x14ac:dyDescent="0.2">
      <c r="A654" s="192">
        <v>808880</v>
      </c>
      <c r="B654" s="192" t="s">
        <v>817</v>
      </c>
      <c r="AU654" s="192" t="s">
        <v>138</v>
      </c>
      <c r="AW654" s="192" t="s">
        <v>138</v>
      </c>
      <c r="AX654" s="192" t="s">
        <v>138</v>
      </c>
    </row>
    <row r="655" spans="1:50" x14ac:dyDescent="0.2">
      <c r="A655" s="192">
        <v>808889</v>
      </c>
      <c r="B655" s="192" t="s">
        <v>817</v>
      </c>
      <c r="AR655" s="192" t="s">
        <v>136</v>
      </c>
    </row>
    <row r="656" spans="1:50" x14ac:dyDescent="0.2">
      <c r="A656" s="192">
        <v>808909</v>
      </c>
      <c r="B656" s="192" t="s">
        <v>817</v>
      </c>
      <c r="AL656" s="192" t="s">
        <v>137</v>
      </c>
      <c r="AS656" s="192" t="s">
        <v>137</v>
      </c>
      <c r="AT656" s="192" t="s">
        <v>137</v>
      </c>
      <c r="AU656" s="192" t="s">
        <v>137</v>
      </c>
      <c r="AV656" s="192" t="s">
        <v>137</v>
      </c>
      <c r="AW656" s="192" t="s">
        <v>137</v>
      </c>
      <c r="AX656" s="192" t="s">
        <v>137</v>
      </c>
    </row>
    <row r="657" spans="1:50" x14ac:dyDescent="0.2">
      <c r="A657" s="192">
        <v>808916</v>
      </c>
      <c r="B657" s="192" t="s">
        <v>817</v>
      </c>
      <c r="AK657" s="192" t="s">
        <v>138</v>
      </c>
      <c r="AR657" s="192" t="s">
        <v>136</v>
      </c>
      <c r="AS657" s="192" t="s">
        <v>137</v>
      </c>
      <c r="AT657" s="192" t="s">
        <v>137</v>
      </c>
      <c r="AU657" s="192" t="s">
        <v>137</v>
      </c>
      <c r="AV657" s="192" t="s">
        <v>137</v>
      </c>
      <c r="AW657" s="192" t="s">
        <v>137</v>
      </c>
      <c r="AX657" s="192" t="s">
        <v>137</v>
      </c>
    </row>
    <row r="658" spans="1:50" x14ac:dyDescent="0.2">
      <c r="A658" s="192">
        <v>808929</v>
      </c>
      <c r="B658" s="192" t="s">
        <v>817</v>
      </c>
      <c r="J658" s="192" t="s">
        <v>137</v>
      </c>
      <c r="W658" s="192" t="s">
        <v>137</v>
      </c>
      <c r="AK658" s="192" t="s">
        <v>137</v>
      </c>
    </row>
    <row r="659" spans="1:50" x14ac:dyDescent="0.2">
      <c r="A659" s="192">
        <v>808931</v>
      </c>
      <c r="B659" s="192" t="s">
        <v>817</v>
      </c>
      <c r="AX659" s="192" t="s">
        <v>136</v>
      </c>
    </row>
    <row r="660" spans="1:50" x14ac:dyDescent="0.2">
      <c r="A660" s="192">
        <v>808952</v>
      </c>
      <c r="B660" s="192" t="s">
        <v>817</v>
      </c>
      <c r="AK660" s="192" t="s">
        <v>137</v>
      </c>
      <c r="AN660" s="192" t="s">
        <v>138</v>
      </c>
      <c r="AO660" s="192" t="s">
        <v>138</v>
      </c>
      <c r="AS660" s="192" t="s">
        <v>137</v>
      </c>
      <c r="AT660" s="192" t="s">
        <v>137</v>
      </c>
      <c r="AU660" s="192" t="s">
        <v>137</v>
      </c>
      <c r="AV660" s="192" t="s">
        <v>137</v>
      </c>
      <c r="AW660" s="192" t="s">
        <v>137</v>
      </c>
      <c r="AX660" s="192" t="s">
        <v>137</v>
      </c>
    </row>
    <row r="661" spans="1:50" x14ac:dyDescent="0.2">
      <c r="A661" s="192">
        <v>808956</v>
      </c>
      <c r="B661" s="192" t="s">
        <v>817</v>
      </c>
      <c r="O661" s="192" t="s">
        <v>137</v>
      </c>
      <c r="Z661" s="192" t="s">
        <v>137</v>
      </c>
      <c r="AK661" s="192" t="s">
        <v>138</v>
      </c>
      <c r="AO661" s="192" t="s">
        <v>138</v>
      </c>
      <c r="AP661" s="192" t="s">
        <v>137</v>
      </c>
      <c r="AR661" s="192" t="s">
        <v>138</v>
      </c>
      <c r="AS661" s="192" t="s">
        <v>137</v>
      </c>
      <c r="AT661" s="192" t="s">
        <v>137</v>
      </c>
      <c r="AU661" s="192" t="s">
        <v>137</v>
      </c>
      <c r="AV661" s="192" t="s">
        <v>137</v>
      </c>
      <c r="AW661" s="192" t="s">
        <v>137</v>
      </c>
      <c r="AX661" s="192" t="s">
        <v>137</v>
      </c>
    </row>
    <row r="662" spans="1:50" x14ac:dyDescent="0.2">
      <c r="A662" s="192">
        <v>808997</v>
      </c>
      <c r="B662" s="192" t="s">
        <v>817</v>
      </c>
      <c r="N662" s="192" t="s">
        <v>136</v>
      </c>
      <c r="AK662" s="192" t="s">
        <v>137</v>
      </c>
      <c r="AP662" s="192" t="s">
        <v>138</v>
      </c>
      <c r="AS662" s="192" t="s">
        <v>137</v>
      </c>
      <c r="AT662" s="192" t="s">
        <v>137</v>
      </c>
      <c r="AU662" s="192" t="s">
        <v>137</v>
      </c>
      <c r="AV662" s="192" t="s">
        <v>137</v>
      </c>
      <c r="AW662" s="192" t="s">
        <v>137</v>
      </c>
      <c r="AX662" s="192" t="s">
        <v>137</v>
      </c>
    </row>
    <row r="663" spans="1:50" x14ac:dyDescent="0.2">
      <c r="A663" s="192">
        <v>809020</v>
      </c>
      <c r="B663" s="192" t="s">
        <v>817</v>
      </c>
      <c r="O663" s="192" t="s">
        <v>136</v>
      </c>
      <c r="AE663" s="192" t="s">
        <v>136</v>
      </c>
      <c r="AK663" s="192" t="s">
        <v>138</v>
      </c>
      <c r="AN663" s="192" t="s">
        <v>138</v>
      </c>
      <c r="AO663" s="192" t="s">
        <v>137</v>
      </c>
      <c r="AP663" s="192" t="s">
        <v>138</v>
      </c>
      <c r="AQ663" s="192" t="s">
        <v>138</v>
      </c>
      <c r="AR663" s="192" t="s">
        <v>138</v>
      </c>
      <c r="AS663" s="192" t="s">
        <v>137</v>
      </c>
      <c r="AT663" s="192" t="s">
        <v>137</v>
      </c>
      <c r="AU663" s="192" t="s">
        <v>137</v>
      </c>
      <c r="AV663" s="192" t="s">
        <v>137</v>
      </c>
      <c r="AW663" s="192" t="s">
        <v>137</v>
      </c>
      <c r="AX663" s="192" t="s">
        <v>137</v>
      </c>
    </row>
    <row r="664" spans="1:50" x14ac:dyDescent="0.2">
      <c r="A664" s="192">
        <v>809046</v>
      </c>
      <c r="B664" s="192" t="s">
        <v>817</v>
      </c>
      <c r="O664" s="192" t="s">
        <v>137</v>
      </c>
      <c r="AC664" s="192" t="s">
        <v>138</v>
      </c>
      <c r="AH664" s="192" t="s">
        <v>138</v>
      </c>
      <c r="AK664" s="192" t="s">
        <v>138</v>
      </c>
      <c r="AO664" s="192" t="s">
        <v>138</v>
      </c>
      <c r="AQ664" s="192" t="s">
        <v>138</v>
      </c>
      <c r="AR664" s="192" t="s">
        <v>138</v>
      </c>
      <c r="AS664" s="192" t="s">
        <v>137</v>
      </c>
      <c r="AT664" s="192" t="s">
        <v>137</v>
      </c>
      <c r="AU664" s="192" t="s">
        <v>137</v>
      </c>
      <c r="AV664" s="192" t="s">
        <v>137</v>
      </c>
      <c r="AW664" s="192" t="s">
        <v>137</v>
      </c>
      <c r="AX664" s="192" t="s">
        <v>137</v>
      </c>
    </row>
    <row r="665" spans="1:50" x14ac:dyDescent="0.2">
      <c r="A665" s="192">
        <v>809074</v>
      </c>
      <c r="B665" s="192" t="s">
        <v>817</v>
      </c>
      <c r="O665" s="192" t="s">
        <v>136</v>
      </c>
      <c r="AJ665" s="192" t="s">
        <v>136</v>
      </c>
      <c r="AK665" s="192" t="s">
        <v>136</v>
      </c>
      <c r="AM665" s="192" t="s">
        <v>137</v>
      </c>
      <c r="AN665" s="192" t="s">
        <v>136</v>
      </c>
      <c r="AO665" s="192" t="s">
        <v>137</v>
      </c>
      <c r="AP665" s="192" t="s">
        <v>138</v>
      </c>
      <c r="AR665" s="192" t="s">
        <v>137</v>
      </c>
      <c r="AS665" s="192" t="s">
        <v>138</v>
      </c>
      <c r="AT665" s="192" t="s">
        <v>137</v>
      </c>
      <c r="AU665" s="192" t="s">
        <v>137</v>
      </c>
      <c r="AV665" s="192" t="s">
        <v>138</v>
      </c>
      <c r="AW665" s="192" t="s">
        <v>138</v>
      </c>
      <c r="AX665" s="192" t="s">
        <v>137</v>
      </c>
    </row>
    <row r="666" spans="1:50" x14ac:dyDescent="0.2">
      <c r="A666" s="192">
        <v>809077</v>
      </c>
      <c r="B666" s="192" t="s">
        <v>817</v>
      </c>
      <c r="O666" s="192" t="s">
        <v>137</v>
      </c>
      <c r="Z666" s="192" t="s">
        <v>137</v>
      </c>
      <c r="AK666" s="192" t="s">
        <v>137</v>
      </c>
      <c r="AS666" s="192" t="s">
        <v>137</v>
      </c>
      <c r="AT666" s="192" t="s">
        <v>137</v>
      </c>
      <c r="AU666" s="192" t="s">
        <v>137</v>
      </c>
      <c r="AV666" s="192" t="s">
        <v>137</v>
      </c>
      <c r="AW666" s="192" t="s">
        <v>137</v>
      </c>
      <c r="AX666" s="192" t="s">
        <v>137</v>
      </c>
    </row>
    <row r="667" spans="1:50" x14ac:dyDescent="0.2">
      <c r="A667" s="192">
        <v>809117</v>
      </c>
      <c r="B667" s="192" t="s">
        <v>817</v>
      </c>
      <c r="AC667" s="192" t="s">
        <v>138</v>
      </c>
      <c r="AH667" s="192" t="s">
        <v>138</v>
      </c>
      <c r="AJ667" s="192" t="s">
        <v>138</v>
      </c>
      <c r="AK667" s="192" t="s">
        <v>138</v>
      </c>
      <c r="AP667" s="192" t="s">
        <v>138</v>
      </c>
      <c r="AR667" s="192" t="s">
        <v>138</v>
      </c>
      <c r="AS667" s="192" t="s">
        <v>137</v>
      </c>
      <c r="AT667" s="192" t="s">
        <v>137</v>
      </c>
      <c r="AU667" s="192" t="s">
        <v>137</v>
      </c>
      <c r="AV667" s="192" t="s">
        <v>137</v>
      </c>
      <c r="AW667" s="192" t="s">
        <v>137</v>
      </c>
      <c r="AX667" s="192" t="s">
        <v>137</v>
      </c>
    </row>
    <row r="668" spans="1:50" x14ac:dyDescent="0.2">
      <c r="A668" s="192">
        <v>809123</v>
      </c>
      <c r="B668" s="192" t="s">
        <v>817</v>
      </c>
      <c r="O668" s="192" t="s">
        <v>138</v>
      </c>
      <c r="AR668" s="192" t="s">
        <v>138</v>
      </c>
      <c r="AS668" s="192" t="s">
        <v>138</v>
      </c>
      <c r="AT668" s="192" t="s">
        <v>138</v>
      </c>
      <c r="AU668" s="192" t="s">
        <v>138</v>
      </c>
      <c r="AV668" s="192" t="s">
        <v>138</v>
      </c>
      <c r="AW668" s="192" t="s">
        <v>138</v>
      </c>
      <c r="AX668" s="192" t="s">
        <v>138</v>
      </c>
    </row>
    <row r="669" spans="1:50" x14ac:dyDescent="0.2">
      <c r="A669" s="192">
        <v>809128</v>
      </c>
      <c r="B669" s="192" t="s">
        <v>817</v>
      </c>
      <c r="AU669" s="192" t="s">
        <v>136</v>
      </c>
      <c r="AV669" s="192" t="s">
        <v>136</v>
      </c>
      <c r="AX669" s="192" t="s">
        <v>136</v>
      </c>
    </row>
    <row r="670" spans="1:50" x14ac:dyDescent="0.2">
      <c r="A670" s="192">
        <v>809130</v>
      </c>
      <c r="B670" s="192" t="s">
        <v>817</v>
      </c>
      <c r="AJ670" s="192" t="s">
        <v>136</v>
      </c>
      <c r="AK670" s="192" t="s">
        <v>137</v>
      </c>
      <c r="AL670" s="192" t="s">
        <v>137</v>
      </c>
      <c r="AS670" s="192" t="s">
        <v>137</v>
      </c>
      <c r="AT670" s="192" t="s">
        <v>137</v>
      </c>
      <c r="AU670" s="192" t="s">
        <v>137</v>
      </c>
      <c r="AV670" s="192" t="s">
        <v>137</v>
      </c>
      <c r="AW670" s="192" t="s">
        <v>137</v>
      </c>
      <c r="AX670" s="192" t="s">
        <v>137</v>
      </c>
    </row>
    <row r="671" spans="1:50" x14ac:dyDescent="0.2">
      <c r="A671" s="192">
        <v>809134</v>
      </c>
      <c r="B671" s="192" t="s">
        <v>817</v>
      </c>
      <c r="N671" s="192" t="s">
        <v>138</v>
      </c>
      <c r="O671" s="192" t="s">
        <v>137</v>
      </c>
      <c r="AK671" s="192" t="s">
        <v>137</v>
      </c>
      <c r="AQ671" s="192" t="s">
        <v>137</v>
      </c>
      <c r="AS671" s="192" t="s">
        <v>137</v>
      </c>
      <c r="AT671" s="192" t="s">
        <v>137</v>
      </c>
      <c r="AU671" s="192" t="s">
        <v>137</v>
      </c>
      <c r="AV671" s="192" t="s">
        <v>137</v>
      </c>
      <c r="AW671" s="192" t="s">
        <v>137</v>
      </c>
      <c r="AX671" s="192" t="s">
        <v>137</v>
      </c>
    </row>
    <row r="672" spans="1:50" x14ac:dyDescent="0.2">
      <c r="A672" s="192">
        <v>809147</v>
      </c>
      <c r="B672" s="192" t="s">
        <v>817</v>
      </c>
      <c r="AK672" s="192" t="s">
        <v>136</v>
      </c>
      <c r="AT672" s="192" t="s">
        <v>136</v>
      </c>
      <c r="AU672" s="192" t="s">
        <v>136</v>
      </c>
      <c r="AW672" s="192" t="s">
        <v>136</v>
      </c>
    </row>
    <row r="673" spans="1:50" x14ac:dyDescent="0.2">
      <c r="A673" s="192">
        <v>809150</v>
      </c>
      <c r="B673" s="192" t="s">
        <v>817</v>
      </c>
      <c r="AF673" s="192" t="s">
        <v>138</v>
      </c>
      <c r="AJ673" s="192" t="s">
        <v>137</v>
      </c>
      <c r="AK673" s="192" t="s">
        <v>137</v>
      </c>
      <c r="AN673" s="192" t="s">
        <v>138</v>
      </c>
      <c r="AS673" s="192" t="s">
        <v>137</v>
      </c>
      <c r="AT673" s="192" t="s">
        <v>137</v>
      </c>
      <c r="AU673" s="192" t="s">
        <v>137</v>
      </c>
      <c r="AV673" s="192" t="s">
        <v>137</v>
      </c>
      <c r="AW673" s="192" t="s">
        <v>137</v>
      </c>
      <c r="AX673" s="192" t="s">
        <v>137</v>
      </c>
    </row>
    <row r="674" spans="1:50" x14ac:dyDescent="0.2">
      <c r="A674" s="192">
        <v>809171</v>
      </c>
      <c r="B674" s="192" t="s">
        <v>817</v>
      </c>
      <c r="AS674" s="192" t="s">
        <v>137</v>
      </c>
      <c r="AT674" s="192" t="s">
        <v>137</v>
      </c>
      <c r="AU674" s="192" t="s">
        <v>137</v>
      </c>
      <c r="AV674" s="192" t="s">
        <v>137</v>
      </c>
      <c r="AW674" s="192" t="s">
        <v>137</v>
      </c>
      <c r="AX674" s="192" t="s">
        <v>137</v>
      </c>
    </row>
    <row r="675" spans="1:50" x14ac:dyDescent="0.2">
      <c r="A675" s="192">
        <v>809203</v>
      </c>
      <c r="B675" s="192" t="s">
        <v>817</v>
      </c>
      <c r="AK675" s="192" t="s">
        <v>136</v>
      </c>
      <c r="AU675" s="192" t="s">
        <v>136</v>
      </c>
    </row>
    <row r="676" spans="1:50" x14ac:dyDescent="0.2">
      <c r="A676" s="192">
        <v>809232</v>
      </c>
      <c r="B676" s="192" t="s">
        <v>817</v>
      </c>
      <c r="AB676" s="192" t="s">
        <v>138</v>
      </c>
      <c r="AG676" s="192" t="s">
        <v>137</v>
      </c>
      <c r="AK676" s="192" t="s">
        <v>137</v>
      </c>
      <c r="AL676" s="192" t="s">
        <v>138</v>
      </c>
      <c r="AP676" s="192" t="s">
        <v>138</v>
      </c>
      <c r="AR676" s="192" t="s">
        <v>138</v>
      </c>
      <c r="AW676" s="192" t="s">
        <v>138</v>
      </c>
      <c r="AX676" s="192" t="s">
        <v>138</v>
      </c>
    </row>
    <row r="677" spans="1:50" x14ac:dyDescent="0.2">
      <c r="A677" s="192">
        <v>809241</v>
      </c>
      <c r="B677" s="192" t="s">
        <v>817</v>
      </c>
      <c r="L677" s="192" t="s">
        <v>138</v>
      </c>
      <c r="AC677" s="192" t="s">
        <v>138</v>
      </c>
      <c r="AK677" s="192" t="s">
        <v>137</v>
      </c>
      <c r="AO677" s="192" t="s">
        <v>138</v>
      </c>
      <c r="AQ677" s="192" t="s">
        <v>138</v>
      </c>
      <c r="AR677" s="192" t="s">
        <v>138</v>
      </c>
      <c r="AS677" s="192" t="s">
        <v>137</v>
      </c>
      <c r="AT677" s="192" t="s">
        <v>137</v>
      </c>
      <c r="AU677" s="192" t="s">
        <v>137</v>
      </c>
      <c r="AV677" s="192" t="s">
        <v>137</v>
      </c>
      <c r="AW677" s="192" t="s">
        <v>137</v>
      </c>
      <c r="AX677" s="192" t="s">
        <v>137</v>
      </c>
    </row>
    <row r="678" spans="1:50" x14ac:dyDescent="0.2">
      <c r="A678" s="192">
        <v>809250</v>
      </c>
      <c r="B678" s="192" t="s">
        <v>817</v>
      </c>
      <c r="AK678" s="192" t="s">
        <v>138</v>
      </c>
      <c r="AS678" s="192" t="s">
        <v>137</v>
      </c>
      <c r="AT678" s="192" t="s">
        <v>138</v>
      </c>
      <c r="AU678" s="192" t="s">
        <v>137</v>
      </c>
      <c r="AV678" s="192" t="s">
        <v>137</v>
      </c>
      <c r="AX678" s="192" t="s">
        <v>137</v>
      </c>
    </row>
    <row r="679" spans="1:50" x14ac:dyDescent="0.2">
      <c r="A679" s="192">
        <v>809285</v>
      </c>
      <c r="B679" s="192" t="s">
        <v>817</v>
      </c>
      <c r="AH679" s="192" t="s">
        <v>136</v>
      </c>
      <c r="AK679" s="192" t="s">
        <v>136</v>
      </c>
      <c r="AN679" s="192" t="s">
        <v>136</v>
      </c>
      <c r="AP679" s="192" t="s">
        <v>138</v>
      </c>
      <c r="AR679" s="192" t="s">
        <v>136</v>
      </c>
      <c r="AT679" s="192" t="s">
        <v>136</v>
      </c>
      <c r="AU679" s="192" t="s">
        <v>138</v>
      </c>
      <c r="AV679" s="192" t="s">
        <v>136</v>
      </c>
    </row>
    <row r="680" spans="1:50" x14ac:dyDescent="0.2">
      <c r="A680" s="192">
        <v>809286</v>
      </c>
      <c r="B680" s="192" t="s">
        <v>817</v>
      </c>
      <c r="AN680" s="192" t="s">
        <v>137</v>
      </c>
      <c r="AP680" s="192" t="s">
        <v>137</v>
      </c>
      <c r="AR680" s="192" t="s">
        <v>138</v>
      </c>
      <c r="AS680" s="192" t="s">
        <v>137</v>
      </c>
      <c r="AT680" s="192" t="s">
        <v>137</v>
      </c>
      <c r="AU680" s="192" t="s">
        <v>137</v>
      </c>
      <c r="AV680" s="192" t="s">
        <v>137</v>
      </c>
      <c r="AW680" s="192" t="s">
        <v>137</v>
      </c>
      <c r="AX680" s="192" t="s">
        <v>137</v>
      </c>
    </row>
    <row r="681" spans="1:50" x14ac:dyDescent="0.2">
      <c r="A681" s="192">
        <v>809291</v>
      </c>
      <c r="B681" s="192" t="s">
        <v>817</v>
      </c>
      <c r="O681" s="192" t="s">
        <v>138</v>
      </c>
      <c r="AT681" s="192" t="s">
        <v>137</v>
      </c>
      <c r="AU681" s="192" t="s">
        <v>137</v>
      </c>
    </row>
    <row r="682" spans="1:50" x14ac:dyDescent="0.2">
      <c r="A682" s="192">
        <v>809300</v>
      </c>
      <c r="B682" s="192" t="s">
        <v>817</v>
      </c>
      <c r="D682" s="192" t="s">
        <v>136</v>
      </c>
      <c r="AK682" s="192" t="s">
        <v>138</v>
      </c>
      <c r="AM682" s="192" t="s">
        <v>137</v>
      </c>
      <c r="AN682" s="192" t="s">
        <v>137</v>
      </c>
      <c r="AP682" s="192" t="s">
        <v>138</v>
      </c>
      <c r="AS682" s="192" t="s">
        <v>137</v>
      </c>
      <c r="AT682" s="192" t="s">
        <v>137</v>
      </c>
      <c r="AU682" s="192" t="s">
        <v>137</v>
      </c>
      <c r="AV682" s="192" t="s">
        <v>137</v>
      </c>
      <c r="AW682" s="192" t="s">
        <v>137</v>
      </c>
      <c r="AX682" s="192" t="s">
        <v>137</v>
      </c>
    </row>
    <row r="683" spans="1:50" x14ac:dyDescent="0.2">
      <c r="A683" s="192">
        <v>809305</v>
      </c>
      <c r="B683" s="192" t="s">
        <v>817</v>
      </c>
      <c r="K683" s="192" t="s">
        <v>136</v>
      </c>
      <c r="AN683" s="192" t="s">
        <v>138</v>
      </c>
      <c r="AO683" s="192" t="s">
        <v>137</v>
      </c>
      <c r="AP683" s="192" t="s">
        <v>138</v>
      </c>
      <c r="AS683" s="192" t="s">
        <v>137</v>
      </c>
      <c r="AT683" s="192" t="s">
        <v>137</v>
      </c>
      <c r="AU683" s="192" t="s">
        <v>137</v>
      </c>
      <c r="AV683" s="192" t="s">
        <v>137</v>
      </c>
      <c r="AW683" s="192" t="s">
        <v>137</v>
      </c>
      <c r="AX683" s="192" t="s">
        <v>137</v>
      </c>
    </row>
    <row r="684" spans="1:50" x14ac:dyDescent="0.2">
      <c r="A684" s="192">
        <v>809329</v>
      </c>
      <c r="B684" s="192" t="s">
        <v>817</v>
      </c>
      <c r="D684" s="192" t="s">
        <v>136</v>
      </c>
      <c r="AK684" s="192" t="s">
        <v>137</v>
      </c>
      <c r="AS684" s="192" t="s">
        <v>137</v>
      </c>
      <c r="AT684" s="192" t="s">
        <v>137</v>
      </c>
      <c r="AU684" s="192" t="s">
        <v>137</v>
      </c>
      <c r="AW684" s="192" t="s">
        <v>138</v>
      </c>
      <c r="AX684" s="192" t="s">
        <v>137</v>
      </c>
    </row>
    <row r="685" spans="1:50" x14ac:dyDescent="0.2">
      <c r="A685" s="192">
        <v>809420</v>
      </c>
      <c r="B685" s="192" t="s">
        <v>817</v>
      </c>
      <c r="AT685" s="192" t="s">
        <v>136</v>
      </c>
    </row>
    <row r="686" spans="1:50" x14ac:dyDescent="0.2">
      <c r="A686" s="192">
        <v>809444</v>
      </c>
      <c r="B686" s="192" t="s">
        <v>817</v>
      </c>
      <c r="AS686" s="192" t="s">
        <v>137</v>
      </c>
      <c r="AT686" s="192" t="s">
        <v>137</v>
      </c>
      <c r="AU686" s="192" t="s">
        <v>137</v>
      </c>
      <c r="AV686" s="192" t="s">
        <v>137</v>
      </c>
      <c r="AW686" s="192" t="s">
        <v>137</v>
      </c>
      <c r="AX686" s="192" t="s">
        <v>137</v>
      </c>
    </row>
    <row r="687" spans="1:50" x14ac:dyDescent="0.2">
      <c r="A687" s="192">
        <v>809598</v>
      </c>
      <c r="B687" s="192" t="s">
        <v>817</v>
      </c>
      <c r="O687" s="192" t="s">
        <v>136</v>
      </c>
      <c r="AD687" s="192" t="s">
        <v>138</v>
      </c>
      <c r="AG687" s="192" t="s">
        <v>138</v>
      </c>
      <c r="AK687" s="192" t="s">
        <v>136</v>
      </c>
      <c r="AS687" s="192" t="s">
        <v>137</v>
      </c>
      <c r="AT687" s="192" t="s">
        <v>137</v>
      </c>
      <c r="AU687" s="192" t="s">
        <v>137</v>
      </c>
      <c r="AV687" s="192" t="s">
        <v>137</v>
      </c>
      <c r="AW687" s="192" t="s">
        <v>137</v>
      </c>
      <c r="AX687" s="192" t="s">
        <v>137</v>
      </c>
    </row>
    <row r="688" spans="1:50" x14ac:dyDescent="0.2">
      <c r="A688" s="192">
        <v>809601</v>
      </c>
      <c r="B688" s="192" t="s">
        <v>817</v>
      </c>
      <c r="AX688" s="192" t="s">
        <v>138</v>
      </c>
    </row>
    <row r="689" spans="1:50" x14ac:dyDescent="0.2">
      <c r="A689" s="192">
        <v>809629</v>
      </c>
      <c r="B689" s="192" t="s">
        <v>817</v>
      </c>
      <c r="AS689" s="192" t="s">
        <v>137</v>
      </c>
      <c r="AT689" s="192" t="s">
        <v>137</v>
      </c>
      <c r="AU689" s="192" t="s">
        <v>137</v>
      </c>
      <c r="AV689" s="192" t="s">
        <v>137</v>
      </c>
      <c r="AW689" s="192" t="s">
        <v>137</v>
      </c>
      <c r="AX689" s="192" t="s">
        <v>137</v>
      </c>
    </row>
    <row r="690" spans="1:50" x14ac:dyDescent="0.2">
      <c r="A690" s="192">
        <v>809664</v>
      </c>
      <c r="B690" s="192" t="s">
        <v>817</v>
      </c>
      <c r="O690" s="192" t="s">
        <v>136</v>
      </c>
      <c r="AK690" s="192" t="s">
        <v>138</v>
      </c>
      <c r="AU690" s="192" t="s">
        <v>136</v>
      </c>
    </row>
    <row r="691" spans="1:50" x14ac:dyDescent="0.2">
      <c r="A691" s="192">
        <v>809698</v>
      </c>
      <c r="B691" s="192" t="s">
        <v>817</v>
      </c>
      <c r="AO691" s="192" t="s">
        <v>138</v>
      </c>
      <c r="AS691" s="192" t="s">
        <v>137</v>
      </c>
      <c r="AT691" s="192" t="s">
        <v>137</v>
      </c>
      <c r="AU691" s="192" t="s">
        <v>137</v>
      </c>
      <c r="AV691" s="192" t="s">
        <v>137</v>
      </c>
      <c r="AW691" s="192" t="s">
        <v>137</v>
      </c>
      <c r="AX691" s="192" t="s">
        <v>137</v>
      </c>
    </row>
    <row r="692" spans="1:50" x14ac:dyDescent="0.2">
      <c r="A692" s="192">
        <v>809699</v>
      </c>
      <c r="B692" s="192" t="s">
        <v>817</v>
      </c>
      <c r="AM692" s="192" t="s">
        <v>138</v>
      </c>
      <c r="AX692" s="192" t="s">
        <v>138</v>
      </c>
    </row>
    <row r="693" spans="1:50" x14ac:dyDescent="0.2">
      <c r="A693" s="192">
        <v>809756</v>
      </c>
      <c r="B693" s="192" t="s">
        <v>817</v>
      </c>
      <c r="O693" s="192" t="s">
        <v>137</v>
      </c>
      <c r="AO693" s="192" t="s">
        <v>138</v>
      </c>
      <c r="AP693" s="192" t="s">
        <v>136</v>
      </c>
      <c r="AR693" s="192" t="s">
        <v>138</v>
      </c>
      <c r="AX693" s="192" t="s">
        <v>136</v>
      </c>
    </row>
    <row r="694" spans="1:50" x14ac:dyDescent="0.2">
      <c r="A694" s="192">
        <v>809763</v>
      </c>
      <c r="B694" s="192" t="s">
        <v>817</v>
      </c>
      <c r="O694" s="192" t="s">
        <v>136</v>
      </c>
      <c r="AK694" s="192" t="s">
        <v>138</v>
      </c>
      <c r="AU694" s="192" t="s">
        <v>137</v>
      </c>
      <c r="AV694" s="192" t="s">
        <v>138</v>
      </c>
      <c r="AX694" s="192" t="s">
        <v>138</v>
      </c>
    </row>
    <row r="695" spans="1:50" x14ac:dyDescent="0.2">
      <c r="A695" s="192">
        <v>809768</v>
      </c>
      <c r="B695" s="192" t="s">
        <v>817</v>
      </c>
      <c r="O695" s="192" t="s">
        <v>138</v>
      </c>
      <c r="AH695" s="192" t="s">
        <v>138</v>
      </c>
      <c r="AI695" s="192" t="s">
        <v>138</v>
      </c>
      <c r="AK695" s="192" t="s">
        <v>136</v>
      </c>
      <c r="AO695" s="192" t="s">
        <v>138</v>
      </c>
      <c r="AS695" s="192" t="s">
        <v>138</v>
      </c>
      <c r="AT695" s="192" t="s">
        <v>138</v>
      </c>
      <c r="AU695" s="192" t="s">
        <v>137</v>
      </c>
      <c r="AV695" s="192" t="s">
        <v>137</v>
      </c>
      <c r="AW695" s="192" t="s">
        <v>138</v>
      </c>
      <c r="AX695" s="192" t="s">
        <v>138</v>
      </c>
    </row>
    <row r="696" spans="1:50" x14ac:dyDescent="0.2">
      <c r="A696" s="192">
        <v>809783</v>
      </c>
      <c r="B696" s="192" t="s">
        <v>817</v>
      </c>
      <c r="N696" s="192" t="s">
        <v>136</v>
      </c>
      <c r="O696" s="192" t="s">
        <v>136</v>
      </c>
      <c r="AK696" s="192" t="s">
        <v>138</v>
      </c>
      <c r="AU696" s="192" t="s">
        <v>137</v>
      </c>
    </row>
    <row r="697" spans="1:50" x14ac:dyDescent="0.2">
      <c r="A697" s="192">
        <v>809812</v>
      </c>
      <c r="B697" s="192" t="s">
        <v>817</v>
      </c>
      <c r="AR697" s="192" t="s">
        <v>138</v>
      </c>
      <c r="AS697" s="192" t="s">
        <v>138</v>
      </c>
      <c r="AT697" s="192" t="s">
        <v>138</v>
      </c>
      <c r="AU697" s="192" t="s">
        <v>138</v>
      </c>
      <c r="AV697" s="192" t="s">
        <v>138</v>
      </c>
      <c r="AW697" s="192" t="s">
        <v>138</v>
      </c>
      <c r="AX697" s="192" t="s">
        <v>138</v>
      </c>
    </row>
    <row r="698" spans="1:50" x14ac:dyDescent="0.2">
      <c r="A698" s="192">
        <v>809890</v>
      </c>
      <c r="B698" s="192" t="s">
        <v>817</v>
      </c>
      <c r="AG698" s="192" t="s">
        <v>136</v>
      </c>
      <c r="AP698" s="192" t="s">
        <v>136</v>
      </c>
      <c r="AS698" s="192" t="s">
        <v>138</v>
      </c>
      <c r="AU698" s="192" t="s">
        <v>137</v>
      </c>
      <c r="AV698" s="192" t="s">
        <v>138</v>
      </c>
      <c r="AW698" s="192" t="s">
        <v>138</v>
      </c>
      <c r="AX698" s="192" t="s">
        <v>138</v>
      </c>
    </row>
    <row r="699" spans="1:50" x14ac:dyDescent="0.2">
      <c r="A699" s="192">
        <v>809896</v>
      </c>
      <c r="B699" s="192" t="s">
        <v>817</v>
      </c>
      <c r="AK699" s="192" t="s">
        <v>136</v>
      </c>
    </row>
    <row r="700" spans="1:50" x14ac:dyDescent="0.2">
      <c r="A700" s="192">
        <v>809920</v>
      </c>
      <c r="B700" s="192" t="s">
        <v>817</v>
      </c>
      <c r="AH700" s="192" t="s">
        <v>138</v>
      </c>
      <c r="AI700" s="192" t="s">
        <v>138</v>
      </c>
      <c r="AM700" s="192" t="s">
        <v>138</v>
      </c>
      <c r="AO700" s="192" t="s">
        <v>138</v>
      </c>
      <c r="AP700" s="192" t="s">
        <v>138</v>
      </c>
      <c r="AQ700" s="192" t="s">
        <v>138</v>
      </c>
      <c r="AR700" s="192" t="s">
        <v>138</v>
      </c>
      <c r="AS700" s="192" t="s">
        <v>137</v>
      </c>
      <c r="AT700" s="192" t="s">
        <v>137</v>
      </c>
      <c r="AU700" s="192" t="s">
        <v>137</v>
      </c>
      <c r="AV700" s="192" t="s">
        <v>137</v>
      </c>
      <c r="AW700" s="192" t="s">
        <v>137</v>
      </c>
      <c r="AX700" s="192" t="s">
        <v>137</v>
      </c>
    </row>
    <row r="701" spans="1:50" x14ac:dyDescent="0.2">
      <c r="A701" s="192">
        <v>809928</v>
      </c>
      <c r="B701" s="192" t="s">
        <v>817</v>
      </c>
      <c r="AG701" s="192" t="s">
        <v>136</v>
      </c>
      <c r="AO701" s="192" t="s">
        <v>136</v>
      </c>
      <c r="AS701" s="192" t="s">
        <v>137</v>
      </c>
      <c r="AT701" s="192" t="s">
        <v>137</v>
      </c>
      <c r="AU701" s="192" t="s">
        <v>137</v>
      </c>
      <c r="AV701" s="192" t="s">
        <v>137</v>
      </c>
      <c r="AW701" s="192" t="s">
        <v>137</v>
      </c>
      <c r="AX701" s="192" t="s">
        <v>137</v>
      </c>
    </row>
    <row r="702" spans="1:50" x14ac:dyDescent="0.2">
      <c r="A702" s="192">
        <v>809931</v>
      </c>
      <c r="B702" s="192" t="s">
        <v>817</v>
      </c>
      <c r="O702" s="192" t="s">
        <v>138</v>
      </c>
      <c r="AG702" s="192" t="s">
        <v>138</v>
      </c>
      <c r="AI702" s="192" t="s">
        <v>136</v>
      </c>
      <c r="AK702" s="192" t="s">
        <v>137</v>
      </c>
      <c r="AM702" s="192" t="s">
        <v>138</v>
      </c>
      <c r="AN702" s="192" t="s">
        <v>137</v>
      </c>
      <c r="AO702" s="192" t="s">
        <v>138</v>
      </c>
      <c r="AP702" s="192" t="s">
        <v>138</v>
      </c>
      <c r="AQ702" s="192" t="s">
        <v>137</v>
      </c>
      <c r="AR702" s="192" t="s">
        <v>138</v>
      </c>
      <c r="AS702" s="192" t="s">
        <v>137</v>
      </c>
      <c r="AT702" s="192" t="s">
        <v>137</v>
      </c>
      <c r="AU702" s="192" t="s">
        <v>137</v>
      </c>
      <c r="AV702" s="192" t="s">
        <v>137</v>
      </c>
      <c r="AW702" s="192" t="s">
        <v>137</v>
      </c>
      <c r="AX702" s="192" t="s">
        <v>137</v>
      </c>
    </row>
    <row r="703" spans="1:50" x14ac:dyDescent="0.2">
      <c r="A703" s="192">
        <v>809961</v>
      </c>
      <c r="B703" s="192" t="s">
        <v>817</v>
      </c>
      <c r="O703" s="192" t="s">
        <v>137</v>
      </c>
      <c r="AG703" s="192" t="s">
        <v>138</v>
      </c>
      <c r="AH703" s="192" t="s">
        <v>138</v>
      </c>
      <c r="AK703" s="192" t="s">
        <v>137</v>
      </c>
      <c r="AP703" s="192" t="s">
        <v>138</v>
      </c>
      <c r="AQ703" s="192" t="s">
        <v>138</v>
      </c>
      <c r="AR703" s="192" t="s">
        <v>138</v>
      </c>
      <c r="AU703" s="192" t="s">
        <v>137</v>
      </c>
      <c r="AW703" s="192" t="s">
        <v>137</v>
      </c>
      <c r="AX703" s="192" t="s">
        <v>138</v>
      </c>
    </row>
    <row r="704" spans="1:50" x14ac:dyDescent="0.2">
      <c r="A704" s="192">
        <v>810029</v>
      </c>
      <c r="B704" s="192" t="s">
        <v>817</v>
      </c>
      <c r="Z704" s="192" t="s">
        <v>138</v>
      </c>
      <c r="AB704" s="192" t="s">
        <v>136</v>
      </c>
      <c r="AP704" s="192" t="s">
        <v>138</v>
      </c>
      <c r="AS704" s="192" t="s">
        <v>137</v>
      </c>
      <c r="AT704" s="192" t="s">
        <v>137</v>
      </c>
      <c r="AU704" s="192" t="s">
        <v>137</v>
      </c>
      <c r="AV704" s="192" t="s">
        <v>137</v>
      </c>
      <c r="AW704" s="192" t="s">
        <v>137</v>
      </c>
      <c r="AX704" s="192" t="s">
        <v>137</v>
      </c>
    </row>
    <row r="705" spans="1:50" x14ac:dyDescent="0.2">
      <c r="A705" s="192">
        <v>810055</v>
      </c>
      <c r="B705" s="192" t="s">
        <v>817</v>
      </c>
      <c r="O705" s="192" t="s">
        <v>136</v>
      </c>
      <c r="AC705" s="192" t="s">
        <v>136</v>
      </c>
      <c r="AK705" s="192" t="s">
        <v>137</v>
      </c>
      <c r="AO705" s="192" t="s">
        <v>138</v>
      </c>
      <c r="AP705" s="192" t="s">
        <v>138</v>
      </c>
      <c r="AQ705" s="192" t="s">
        <v>137</v>
      </c>
      <c r="AR705" s="192" t="s">
        <v>136</v>
      </c>
      <c r="AS705" s="192" t="s">
        <v>137</v>
      </c>
      <c r="AT705" s="192" t="s">
        <v>137</v>
      </c>
      <c r="AU705" s="192" t="s">
        <v>137</v>
      </c>
      <c r="AV705" s="192" t="s">
        <v>137</v>
      </c>
      <c r="AW705" s="192" t="s">
        <v>137</v>
      </c>
      <c r="AX705" s="192" t="s">
        <v>137</v>
      </c>
    </row>
    <row r="706" spans="1:50" x14ac:dyDescent="0.2">
      <c r="A706" s="192">
        <v>810059</v>
      </c>
      <c r="B706" s="192" t="s">
        <v>817</v>
      </c>
      <c r="AK706" s="192" t="s">
        <v>136</v>
      </c>
      <c r="AT706" s="192" t="s">
        <v>138</v>
      </c>
    </row>
    <row r="707" spans="1:50" x14ac:dyDescent="0.2">
      <c r="A707" s="192">
        <v>810180</v>
      </c>
      <c r="B707" s="192" t="s">
        <v>817</v>
      </c>
      <c r="AP707" s="192" t="s">
        <v>136</v>
      </c>
      <c r="AR707" s="192" t="s">
        <v>136</v>
      </c>
      <c r="AT707" s="192" t="s">
        <v>136</v>
      </c>
      <c r="AV707" s="192" t="s">
        <v>138</v>
      </c>
    </row>
    <row r="708" spans="1:50" x14ac:dyDescent="0.2">
      <c r="A708" s="192">
        <v>810216</v>
      </c>
      <c r="B708" s="192" t="s">
        <v>817</v>
      </c>
      <c r="AO708" s="192" t="s">
        <v>138</v>
      </c>
      <c r="AR708" s="192" t="s">
        <v>138</v>
      </c>
      <c r="AS708" s="192" t="s">
        <v>137</v>
      </c>
      <c r="AT708" s="192" t="s">
        <v>137</v>
      </c>
      <c r="AU708" s="192" t="s">
        <v>137</v>
      </c>
      <c r="AV708" s="192" t="s">
        <v>137</v>
      </c>
      <c r="AW708" s="192" t="s">
        <v>137</v>
      </c>
      <c r="AX708" s="192" t="s">
        <v>137</v>
      </c>
    </row>
    <row r="709" spans="1:50" x14ac:dyDescent="0.2">
      <c r="A709" s="192">
        <v>810225</v>
      </c>
      <c r="B709" s="192" t="s">
        <v>817</v>
      </c>
      <c r="AG709" s="192" t="s">
        <v>136</v>
      </c>
      <c r="AN709" s="192" t="s">
        <v>138</v>
      </c>
      <c r="AP709" s="192" t="s">
        <v>138</v>
      </c>
      <c r="AR709" s="192" t="s">
        <v>138</v>
      </c>
      <c r="AS709" s="192" t="s">
        <v>136</v>
      </c>
      <c r="AT709" s="192" t="s">
        <v>138</v>
      </c>
      <c r="AU709" s="192" t="s">
        <v>138</v>
      </c>
      <c r="AV709" s="192" t="s">
        <v>138</v>
      </c>
      <c r="AW709" s="192" t="s">
        <v>136</v>
      </c>
      <c r="AX709" s="192" t="s">
        <v>136</v>
      </c>
    </row>
    <row r="710" spans="1:50" x14ac:dyDescent="0.2">
      <c r="A710" s="192">
        <v>810234</v>
      </c>
      <c r="B710" s="192" t="s">
        <v>817</v>
      </c>
      <c r="AP710" s="192" t="s">
        <v>136</v>
      </c>
      <c r="AT710" s="192" t="s">
        <v>136</v>
      </c>
    </row>
    <row r="711" spans="1:50" x14ac:dyDescent="0.2">
      <c r="A711" s="192">
        <v>810238</v>
      </c>
      <c r="B711" s="192" t="s">
        <v>817</v>
      </c>
      <c r="AP711" s="192" t="s">
        <v>136</v>
      </c>
      <c r="AS711" s="192" t="s">
        <v>136</v>
      </c>
      <c r="AT711" s="192" t="s">
        <v>136</v>
      </c>
    </row>
    <row r="712" spans="1:50" x14ac:dyDescent="0.2">
      <c r="A712" s="192">
        <v>810251</v>
      </c>
      <c r="B712" s="192" t="s">
        <v>817</v>
      </c>
      <c r="O712" s="192" t="s">
        <v>137</v>
      </c>
      <c r="Z712" s="192" t="s">
        <v>137</v>
      </c>
      <c r="AP712" s="192" t="s">
        <v>138</v>
      </c>
      <c r="AR712" s="192" t="s">
        <v>137</v>
      </c>
      <c r="AU712" s="192" t="s">
        <v>137</v>
      </c>
    </row>
    <row r="713" spans="1:50" x14ac:dyDescent="0.2">
      <c r="A713" s="192">
        <v>810263</v>
      </c>
      <c r="B713" s="192" t="s">
        <v>817</v>
      </c>
      <c r="AH713" s="192" t="s">
        <v>136</v>
      </c>
      <c r="AP713" s="192" t="s">
        <v>136</v>
      </c>
      <c r="AT713" s="192" t="s">
        <v>138</v>
      </c>
      <c r="AW713" s="192" t="s">
        <v>138</v>
      </c>
    </row>
    <row r="714" spans="1:50" x14ac:dyDescent="0.2">
      <c r="A714" s="192">
        <v>810326</v>
      </c>
      <c r="B714" s="192" t="s">
        <v>817</v>
      </c>
      <c r="M714" s="192" t="s">
        <v>136</v>
      </c>
      <c r="AK714" s="192" t="s">
        <v>137</v>
      </c>
      <c r="AS714" s="192" t="s">
        <v>137</v>
      </c>
      <c r="AT714" s="192" t="s">
        <v>137</v>
      </c>
      <c r="AU714" s="192" t="s">
        <v>137</v>
      </c>
      <c r="AV714" s="192" t="s">
        <v>137</v>
      </c>
      <c r="AW714" s="192" t="s">
        <v>137</v>
      </c>
      <c r="AX714" s="192" t="s">
        <v>137</v>
      </c>
    </row>
    <row r="715" spans="1:50" x14ac:dyDescent="0.2">
      <c r="A715" s="192">
        <v>810330</v>
      </c>
      <c r="B715" s="192" t="s">
        <v>817</v>
      </c>
      <c r="O715" s="192" t="s">
        <v>136</v>
      </c>
      <c r="AK715" s="192" t="s">
        <v>136</v>
      </c>
      <c r="AS715" s="192" t="s">
        <v>136</v>
      </c>
      <c r="AT715" s="192" t="s">
        <v>136</v>
      </c>
      <c r="AU715" s="192" t="s">
        <v>137</v>
      </c>
      <c r="AW715" s="192" t="s">
        <v>136</v>
      </c>
    </row>
    <row r="716" spans="1:50" x14ac:dyDescent="0.2">
      <c r="A716" s="192">
        <v>810355</v>
      </c>
      <c r="B716" s="192" t="s">
        <v>817</v>
      </c>
      <c r="AG716" s="192" t="s">
        <v>136</v>
      </c>
      <c r="AK716" s="192" t="s">
        <v>137</v>
      </c>
      <c r="AN716" s="192" t="s">
        <v>137</v>
      </c>
      <c r="AS716" s="192" t="s">
        <v>137</v>
      </c>
      <c r="AT716" s="192" t="s">
        <v>137</v>
      </c>
      <c r="AU716" s="192" t="s">
        <v>137</v>
      </c>
      <c r="AV716" s="192" t="s">
        <v>137</v>
      </c>
      <c r="AW716" s="192" t="s">
        <v>137</v>
      </c>
      <c r="AX716" s="192" t="s">
        <v>137</v>
      </c>
    </row>
    <row r="717" spans="1:50" x14ac:dyDescent="0.2">
      <c r="A717" s="192">
        <v>810368</v>
      </c>
      <c r="B717" s="192" t="s">
        <v>817</v>
      </c>
      <c r="AK717" s="192" t="s">
        <v>138</v>
      </c>
      <c r="AP717" s="192" t="s">
        <v>138</v>
      </c>
      <c r="AQ717" s="192" t="s">
        <v>136</v>
      </c>
      <c r="AS717" s="192" t="s">
        <v>137</v>
      </c>
      <c r="AU717" s="192" t="s">
        <v>137</v>
      </c>
      <c r="AV717" s="192" t="s">
        <v>138</v>
      </c>
      <c r="AW717" s="192" t="s">
        <v>138</v>
      </c>
    </row>
    <row r="718" spans="1:50" x14ac:dyDescent="0.2">
      <c r="A718" s="192">
        <v>810377</v>
      </c>
      <c r="B718" s="192" t="s">
        <v>817</v>
      </c>
      <c r="O718" s="192" t="s">
        <v>136</v>
      </c>
      <c r="AG718" s="192" t="s">
        <v>136</v>
      </c>
      <c r="AK718" s="192" t="s">
        <v>136</v>
      </c>
      <c r="AN718" s="192" t="s">
        <v>136</v>
      </c>
      <c r="AO718" s="192" t="s">
        <v>137</v>
      </c>
      <c r="AP718" s="192" t="s">
        <v>136</v>
      </c>
      <c r="AR718" s="192" t="s">
        <v>137</v>
      </c>
      <c r="AS718" s="192" t="s">
        <v>138</v>
      </c>
      <c r="AT718" s="192" t="s">
        <v>137</v>
      </c>
      <c r="AU718" s="192" t="s">
        <v>137</v>
      </c>
      <c r="AV718" s="192" t="s">
        <v>138</v>
      </c>
      <c r="AW718" s="192" t="s">
        <v>138</v>
      </c>
      <c r="AX718" s="192" t="s">
        <v>138</v>
      </c>
    </row>
    <row r="719" spans="1:50" x14ac:dyDescent="0.2">
      <c r="A719" s="192">
        <v>810386</v>
      </c>
      <c r="B719" s="192" t="s">
        <v>817</v>
      </c>
      <c r="R719" s="192" t="s">
        <v>136</v>
      </c>
      <c r="AD719" s="192" t="s">
        <v>136</v>
      </c>
      <c r="AK719" s="192" t="s">
        <v>136</v>
      </c>
      <c r="AO719" s="192" t="s">
        <v>138</v>
      </c>
      <c r="AP719" s="192" t="s">
        <v>136</v>
      </c>
      <c r="AS719" s="192" t="s">
        <v>136</v>
      </c>
      <c r="AU719" s="192" t="s">
        <v>136</v>
      </c>
      <c r="AW719" s="192" t="s">
        <v>136</v>
      </c>
      <c r="AX719" s="192" t="s">
        <v>138</v>
      </c>
    </row>
    <row r="720" spans="1:50" x14ac:dyDescent="0.2">
      <c r="A720" s="192">
        <v>810392</v>
      </c>
      <c r="B720" s="192" t="s">
        <v>817</v>
      </c>
      <c r="O720" s="192" t="s">
        <v>137</v>
      </c>
      <c r="V720" s="192" t="s">
        <v>136</v>
      </c>
      <c r="AK720" s="192" t="s">
        <v>137</v>
      </c>
      <c r="AP720" s="192" t="s">
        <v>136</v>
      </c>
      <c r="AU720" s="192" t="s">
        <v>137</v>
      </c>
    </row>
    <row r="721" spans="1:50" x14ac:dyDescent="0.2">
      <c r="A721" s="192">
        <v>810422</v>
      </c>
      <c r="B721" s="192" t="s">
        <v>817</v>
      </c>
      <c r="AK721" s="192" t="s">
        <v>137</v>
      </c>
      <c r="AS721" s="192" t="s">
        <v>137</v>
      </c>
      <c r="AT721" s="192" t="s">
        <v>137</v>
      </c>
      <c r="AU721" s="192" t="s">
        <v>137</v>
      </c>
      <c r="AV721" s="192" t="s">
        <v>137</v>
      </c>
      <c r="AW721" s="192" t="s">
        <v>137</v>
      </c>
      <c r="AX721" s="192" t="s">
        <v>137</v>
      </c>
    </row>
    <row r="722" spans="1:50" x14ac:dyDescent="0.2">
      <c r="A722" s="192">
        <v>810426</v>
      </c>
      <c r="B722" s="192" t="s">
        <v>817</v>
      </c>
      <c r="O722" s="192" t="s">
        <v>138</v>
      </c>
      <c r="V722" s="192" t="s">
        <v>136</v>
      </c>
      <c r="AC722" s="192" t="s">
        <v>136</v>
      </c>
      <c r="AK722" s="192" t="s">
        <v>136</v>
      </c>
      <c r="AS722" s="192" t="s">
        <v>138</v>
      </c>
      <c r="AT722" s="192" t="s">
        <v>138</v>
      </c>
      <c r="AU722" s="192" t="s">
        <v>138</v>
      </c>
      <c r="AV722" s="192" t="s">
        <v>138</v>
      </c>
      <c r="AW722" s="192" t="s">
        <v>138</v>
      </c>
      <c r="AX722" s="192" t="s">
        <v>138</v>
      </c>
    </row>
    <row r="723" spans="1:50" x14ac:dyDescent="0.2">
      <c r="A723" s="192">
        <v>810427</v>
      </c>
      <c r="B723" s="192" t="s">
        <v>817</v>
      </c>
      <c r="D723" s="192" t="s">
        <v>138</v>
      </c>
      <c r="AH723" s="192" t="s">
        <v>138</v>
      </c>
      <c r="AK723" s="192" t="s">
        <v>136</v>
      </c>
      <c r="AP723" s="192" t="s">
        <v>138</v>
      </c>
      <c r="AR723" s="192" t="s">
        <v>138</v>
      </c>
      <c r="AS723" s="192" t="s">
        <v>137</v>
      </c>
      <c r="AT723" s="192" t="s">
        <v>137</v>
      </c>
      <c r="AU723" s="192" t="s">
        <v>137</v>
      </c>
      <c r="AV723" s="192" t="s">
        <v>137</v>
      </c>
      <c r="AW723" s="192" t="s">
        <v>137</v>
      </c>
      <c r="AX723" s="192" t="s">
        <v>137</v>
      </c>
    </row>
    <row r="724" spans="1:50" x14ac:dyDescent="0.2">
      <c r="A724" s="192">
        <v>810439</v>
      </c>
      <c r="B724" s="192" t="s">
        <v>817</v>
      </c>
      <c r="AT724" s="192" t="s">
        <v>136</v>
      </c>
    </row>
    <row r="725" spans="1:50" x14ac:dyDescent="0.2">
      <c r="A725" s="192">
        <v>810458</v>
      </c>
      <c r="B725" s="192" t="s">
        <v>817</v>
      </c>
      <c r="AH725" s="192" t="s">
        <v>138</v>
      </c>
      <c r="AK725" s="192" t="s">
        <v>138</v>
      </c>
      <c r="AN725" s="192" t="s">
        <v>136</v>
      </c>
      <c r="AR725" s="192" t="s">
        <v>138</v>
      </c>
      <c r="AS725" s="192" t="s">
        <v>137</v>
      </c>
      <c r="AT725" s="192" t="s">
        <v>137</v>
      </c>
      <c r="AU725" s="192" t="s">
        <v>137</v>
      </c>
      <c r="AV725" s="192" t="s">
        <v>137</v>
      </c>
      <c r="AW725" s="192" t="s">
        <v>137</v>
      </c>
      <c r="AX725" s="192" t="s">
        <v>137</v>
      </c>
    </row>
    <row r="726" spans="1:50" x14ac:dyDescent="0.2">
      <c r="A726" s="192">
        <v>810466</v>
      </c>
      <c r="B726" s="192" t="s">
        <v>817</v>
      </c>
      <c r="J726" s="192" t="s">
        <v>138</v>
      </c>
      <c r="V726" s="192" t="s">
        <v>138</v>
      </c>
      <c r="AN726" s="192" t="s">
        <v>138</v>
      </c>
      <c r="AP726" s="192" t="s">
        <v>138</v>
      </c>
      <c r="AS726" s="192" t="s">
        <v>137</v>
      </c>
      <c r="AT726" s="192" t="s">
        <v>137</v>
      </c>
      <c r="AU726" s="192" t="s">
        <v>137</v>
      </c>
      <c r="AV726" s="192" t="s">
        <v>137</v>
      </c>
      <c r="AW726" s="192" t="s">
        <v>137</v>
      </c>
      <c r="AX726" s="192" t="s">
        <v>137</v>
      </c>
    </row>
    <row r="727" spans="1:50" x14ac:dyDescent="0.2">
      <c r="A727" s="192">
        <v>810489</v>
      </c>
      <c r="B727" s="192" t="s">
        <v>817</v>
      </c>
      <c r="AH727" s="192" t="s">
        <v>138</v>
      </c>
      <c r="AM727" s="192" t="s">
        <v>137</v>
      </c>
      <c r="AO727" s="192" t="s">
        <v>137</v>
      </c>
      <c r="AQ727" s="192" t="s">
        <v>137</v>
      </c>
      <c r="AR727" s="192" t="s">
        <v>138</v>
      </c>
      <c r="AS727" s="192" t="s">
        <v>137</v>
      </c>
      <c r="AT727" s="192" t="s">
        <v>137</v>
      </c>
      <c r="AU727" s="192" t="s">
        <v>137</v>
      </c>
      <c r="AV727" s="192" t="s">
        <v>137</v>
      </c>
      <c r="AW727" s="192" t="s">
        <v>137</v>
      </c>
      <c r="AX727" s="192" t="s">
        <v>137</v>
      </c>
    </row>
    <row r="728" spans="1:50" x14ac:dyDescent="0.2">
      <c r="A728" s="192">
        <v>810501</v>
      </c>
      <c r="B728" s="192" t="s">
        <v>817</v>
      </c>
      <c r="AC728" s="192" t="s">
        <v>138</v>
      </c>
      <c r="AG728" s="192" t="s">
        <v>138</v>
      </c>
      <c r="AM728" s="192" t="s">
        <v>138</v>
      </c>
      <c r="AN728" s="192" t="s">
        <v>138</v>
      </c>
      <c r="AO728" s="192" t="s">
        <v>137</v>
      </c>
      <c r="AP728" s="192" t="s">
        <v>137</v>
      </c>
      <c r="AQ728" s="192" t="s">
        <v>138</v>
      </c>
      <c r="AR728" s="192" t="s">
        <v>138</v>
      </c>
      <c r="AS728" s="192" t="s">
        <v>137</v>
      </c>
      <c r="AT728" s="192" t="s">
        <v>137</v>
      </c>
      <c r="AU728" s="192" t="s">
        <v>137</v>
      </c>
      <c r="AV728" s="192" t="s">
        <v>137</v>
      </c>
      <c r="AW728" s="192" t="s">
        <v>137</v>
      </c>
      <c r="AX728" s="192" t="s">
        <v>137</v>
      </c>
    </row>
    <row r="729" spans="1:50" x14ac:dyDescent="0.2">
      <c r="A729" s="192">
        <v>810506</v>
      </c>
      <c r="B729" s="192" t="s">
        <v>817</v>
      </c>
      <c r="AK729" s="192" t="s">
        <v>136</v>
      </c>
      <c r="AP729" s="192" t="s">
        <v>136</v>
      </c>
      <c r="AT729" s="192" t="s">
        <v>136</v>
      </c>
      <c r="AU729" s="192" t="s">
        <v>136</v>
      </c>
    </row>
    <row r="730" spans="1:50" x14ac:dyDescent="0.2">
      <c r="A730" s="192">
        <v>810535</v>
      </c>
      <c r="B730" s="192" t="s">
        <v>817</v>
      </c>
      <c r="O730" s="192" t="s">
        <v>136</v>
      </c>
      <c r="AK730" s="192" t="s">
        <v>136</v>
      </c>
      <c r="AN730" s="192" t="s">
        <v>136</v>
      </c>
      <c r="AO730" s="192" t="s">
        <v>136</v>
      </c>
      <c r="AR730" s="192" t="s">
        <v>136</v>
      </c>
      <c r="AS730" s="192" t="s">
        <v>136</v>
      </c>
      <c r="AT730" s="192" t="s">
        <v>136</v>
      </c>
    </row>
    <row r="731" spans="1:50" x14ac:dyDescent="0.2">
      <c r="A731" s="192">
        <v>810537</v>
      </c>
      <c r="B731" s="192" t="s">
        <v>817</v>
      </c>
      <c r="AK731" s="192" t="s">
        <v>136</v>
      </c>
      <c r="AP731" s="192" t="s">
        <v>136</v>
      </c>
      <c r="AT731" s="192" t="s">
        <v>136</v>
      </c>
    </row>
    <row r="732" spans="1:50" x14ac:dyDescent="0.2">
      <c r="A732" s="192">
        <v>810588</v>
      </c>
      <c r="B732" s="192" t="s">
        <v>817</v>
      </c>
      <c r="AD732" s="192" t="s">
        <v>136</v>
      </c>
      <c r="AG732" s="192" t="s">
        <v>138</v>
      </c>
      <c r="AI732" s="192" t="s">
        <v>136</v>
      </c>
      <c r="AL732" s="192" t="s">
        <v>138</v>
      </c>
      <c r="AM732" s="192" t="s">
        <v>138</v>
      </c>
      <c r="AN732" s="192" t="s">
        <v>138</v>
      </c>
      <c r="AO732" s="192" t="s">
        <v>138</v>
      </c>
      <c r="AP732" s="192" t="s">
        <v>137</v>
      </c>
      <c r="AQ732" s="192" t="s">
        <v>137</v>
      </c>
      <c r="AR732" s="192" t="s">
        <v>137</v>
      </c>
      <c r="AS732" s="192" t="s">
        <v>137</v>
      </c>
      <c r="AT732" s="192" t="s">
        <v>137</v>
      </c>
      <c r="AU732" s="192" t="s">
        <v>137</v>
      </c>
      <c r="AV732" s="192" t="s">
        <v>137</v>
      </c>
      <c r="AW732" s="192" t="s">
        <v>137</v>
      </c>
      <c r="AX732" s="192" t="s">
        <v>137</v>
      </c>
    </row>
    <row r="733" spans="1:50" x14ac:dyDescent="0.2">
      <c r="A733" s="192">
        <v>810595</v>
      </c>
      <c r="B733" s="192" t="s">
        <v>817</v>
      </c>
      <c r="AQ733" s="192" t="s">
        <v>138</v>
      </c>
      <c r="AT733" s="192" t="s">
        <v>137</v>
      </c>
      <c r="AV733" s="192" t="s">
        <v>137</v>
      </c>
      <c r="AW733" s="192" t="s">
        <v>137</v>
      </c>
      <c r="AX733" s="192" t="s">
        <v>138</v>
      </c>
    </row>
    <row r="734" spans="1:50" x14ac:dyDescent="0.2">
      <c r="A734" s="192">
        <v>810661</v>
      </c>
      <c r="B734" s="192" t="s">
        <v>817</v>
      </c>
      <c r="AC734" s="192" t="s">
        <v>136</v>
      </c>
      <c r="AT734" s="192" t="s">
        <v>136</v>
      </c>
    </row>
    <row r="735" spans="1:50" x14ac:dyDescent="0.2">
      <c r="A735" s="192">
        <v>810662</v>
      </c>
      <c r="B735" s="192" t="s">
        <v>817</v>
      </c>
      <c r="O735" s="192" t="s">
        <v>136</v>
      </c>
      <c r="AC735" s="192" t="s">
        <v>136</v>
      </c>
      <c r="AK735" s="192" t="s">
        <v>136</v>
      </c>
      <c r="AO735" s="192" t="s">
        <v>138</v>
      </c>
      <c r="AP735" s="192" t="s">
        <v>138</v>
      </c>
      <c r="AR735" s="192" t="s">
        <v>138</v>
      </c>
      <c r="AS735" s="192" t="s">
        <v>137</v>
      </c>
      <c r="AT735" s="192" t="s">
        <v>137</v>
      </c>
      <c r="AU735" s="192" t="s">
        <v>137</v>
      </c>
      <c r="AV735" s="192" t="s">
        <v>138</v>
      </c>
      <c r="AW735" s="192" t="s">
        <v>137</v>
      </c>
      <c r="AX735" s="192" t="s">
        <v>138</v>
      </c>
    </row>
    <row r="736" spans="1:50" x14ac:dyDescent="0.2">
      <c r="A736" s="192">
        <v>810667</v>
      </c>
      <c r="B736" s="192" t="s">
        <v>817</v>
      </c>
      <c r="O736" s="192" t="s">
        <v>136</v>
      </c>
      <c r="AC736" s="192" t="s">
        <v>136</v>
      </c>
      <c r="AI736" s="192" t="s">
        <v>136</v>
      </c>
      <c r="AK736" s="192" t="s">
        <v>136</v>
      </c>
      <c r="AO736" s="192" t="s">
        <v>136</v>
      </c>
      <c r="AT736" s="192" t="s">
        <v>138</v>
      </c>
      <c r="AV736" s="192" t="s">
        <v>138</v>
      </c>
      <c r="AX736" s="192" t="s">
        <v>138</v>
      </c>
    </row>
    <row r="737" spans="1:50" x14ac:dyDescent="0.2">
      <c r="A737" s="192">
        <v>810668</v>
      </c>
      <c r="B737" s="192" t="s">
        <v>817</v>
      </c>
      <c r="J737" s="192" t="s">
        <v>136</v>
      </c>
      <c r="O737" s="192" t="s">
        <v>138</v>
      </c>
      <c r="AH737" s="192" t="s">
        <v>136</v>
      </c>
      <c r="AK737" s="192" t="s">
        <v>138</v>
      </c>
      <c r="AN737" s="192" t="s">
        <v>136</v>
      </c>
      <c r="AR737" s="192" t="s">
        <v>136</v>
      </c>
      <c r="AS737" s="192" t="s">
        <v>137</v>
      </c>
      <c r="AT737" s="192" t="s">
        <v>138</v>
      </c>
      <c r="AU737" s="192" t="s">
        <v>137</v>
      </c>
      <c r="AV737" s="192" t="s">
        <v>137</v>
      </c>
      <c r="AW737" s="192" t="s">
        <v>137</v>
      </c>
      <c r="AX737" s="192" t="s">
        <v>138</v>
      </c>
    </row>
    <row r="738" spans="1:50" x14ac:dyDescent="0.2">
      <c r="A738" s="192">
        <v>810669</v>
      </c>
      <c r="B738" s="192" t="s">
        <v>817</v>
      </c>
      <c r="R738" s="192" t="s">
        <v>136</v>
      </c>
      <c r="AK738" s="192" t="s">
        <v>138</v>
      </c>
      <c r="AM738" s="192" t="s">
        <v>137</v>
      </c>
      <c r="AN738" s="192" t="s">
        <v>138</v>
      </c>
      <c r="AO738" s="192" t="s">
        <v>137</v>
      </c>
      <c r="AP738" s="192" t="s">
        <v>138</v>
      </c>
      <c r="AQ738" s="192" t="s">
        <v>138</v>
      </c>
      <c r="AR738" s="192" t="s">
        <v>138</v>
      </c>
      <c r="AS738" s="192" t="s">
        <v>137</v>
      </c>
      <c r="AT738" s="192" t="s">
        <v>137</v>
      </c>
      <c r="AU738" s="192" t="s">
        <v>137</v>
      </c>
      <c r="AV738" s="192" t="s">
        <v>137</v>
      </c>
      <c r="AW738" s="192" t="s">
        <v>137</v>
      </c>
      <c r="AX738" s="192" t="s">
        <v>137</v>
      </c>
    </row>
    <row r="739" spans="1:50" x14ac:dyDescent="0.2">
      <c r="A739" s="192">
        <v>810671</v>
      </c>
      <c r="B739" s="192" t="s">
        <v>817</v>
      </c>
      <c r="AS739" s="192" t="s">
        <v>137</v>
      </c>
      <c r="AT739" s="192" t="s">
        <v>138</v>
      </c>
      <c r="AV739" s="192" t="s">
        <v>138</v>
      </c>
      <c r="AW739" s="192" t="s">
        <v>137</v>
      </c>
      <c r="AX739" s="192" t="s">
        <v>137</v>
      </c>
    </row>
    <row r="740" spans="1:50" x14ac:dyDescent="0.2">
      <c r="A740" s="192">
        <v>810673</v>
      </c>
      <c r="B740" s="192" t="s">
        <v>817</v>
      </c>
      <c r="O740" s="192" t="s">
        <v>136</v>
      </c>
      <c r="AK740" s="192" t="s">
        <v>136</v>
      </c>
      <c r="AN740" s="192" t="s">
        <v>136</v>
      </c>
      <c r="AS740" s="192" t="s">
        <v>136</v>
      </c>
      <c r="AT740" s="192" t="s">
        <v>136</v>
      </c>
      <c r="AU740" s="192" t="s">
        <v>136</v>
      </c>
      <c r="AV740" s="192" t="s">
        <v>136</v>
      </c>
      <c r="AX740" s="192" t="s">
        <v>136</v>
      </c>
    </row>
    <row r="741" spans="1:50" x14ac:dyDescent="0.2">
      <c r="A741" s="192">
        <v>810674</v>
      </c>
      <c r="B741" s="192" t="s">
        <v>817</v>
      </c>
      <c r="O741" s="192" t="s">
        <v>136</v>
      </c>
      <c r="AK741" s="192" t="s">
        <v>136</v>
      </c>
      <c r="AQ741" s="192" t="s">
        <v>136</v>
      </c>
      <c r="AU741" s="192" t="s">
        <v>136</v>
      </c>
    </row>
    <row r="742" spans="1:50" x14ac:dyDescent="0.2">
      <c r="A742" s="192">
        <v>810676</v>
      </c>
      <c r="B742" s="192" t="s">
        <v>817</v>
      </c>
      <c r="O742" s="192" t="s">
        <v>137</v>
      </c>
      <c r="AK742" s="192" t="s">
        <v>137</v>
      </c>
      <c r="AN742" s="192" t="s">
        <v>138</v>
      </c>
      <c r="AO742" s="192" t="s">
        <v>137</v>
      </c>
      <c r="AT742" s="192" t="s">
        <v>137</v>
      </c>
      <c r="AU742" s="192" t="s">
        <v>137</v>
      </c>
      <c r="AV742" s="192" t="s">
        <v>137</v>
      </c>
      <c r="AW742" s="192" t="s">
        <v>137</v>
      </c>
      <c r="AX742" s="192" t="s">
        <v>137</v>
      </c>
    </row>
    <row r="743" spans="1:50" x14ac:dyDescent="0.2">
      <c r="A743" s="192">
        <v>810681</v>
      </c>
      <c r="B743" s="192" t="s">
        <v>817</v>
      </c>
      <c r="O743" s="192" t="s">
        <v>138</v>
      </c>
      <c r="AU743" s="192" t="s">
        <v>138</v>
      </c>
      <c r="AX743" s="192" t="s">
        <v>137</v>
      </c>
    </row>
    <row r="744" spans="1:50" x14ac:dyDescent="0.2">
      <c r="A744" s="192">
        <v>810682</v>
      </c>
      <c r="B744" s="192" t="s">
        <v>817</v>
      </c>
      <c r="AK744" s="192" t="s">
        <v>136</v>
      </c>
      <c r="AU744" s="192" t="s">
        <v>138</v>
      </c>
      <c r="AV744" s="192" t="s">
        <v>136</v>
      </c>
      <c r="AX744" s="192" t="s">
        <v>136</v>
      </c>
    </row>
    <row r="745" spans="1:50" x14ac:dyDescent="0.2">
      <c r="A745" s="192">
        <v>810686</v>
      </c>
      <c r="B745" s="192" t="s">
        <v>817</v>
      </c>
      <c r="O745" s="192" t="s">
        <v>136</v>
      </c>
      <c r="AK745" s="192" t="s">
        <v>136</v>
      </c>
      <c r="AO745" s="192" t="s">
        <v>136</v>
      </c>
      <c r="AT745" s="192" t="s">
        <v>136</v>
      </c>
      <c r="AU745" s="192" t="s">
        <v>138</v>
      </c>
    </row>
    <row r="746" spans="1:50" x14ac:dyDescent="0.2">
      <c r="A746" s="192">
        <v>810689</v>
      </c>
      <c r="B746" s="192" t="s">
        <v>817</v>
      </c>
      <c r="J746" s="192" t="s">
        <v>138</v>
      </c>
    </row>
    <row r="747" spans="1:50" x14ac:dyDescent="0.2">
      <c r="A747" s="192">
        <v>810694</v>
      </c>
      <c r="B747" s="192" t="s">
        <v>817</v>
      </c>
      <c r="O747" s="192" t="s">
        <v>138</v>
      </c>
      <c r="AK747" s="192" t="s">
        <v>136</v>
      </c>
      <c r="AR747" s="192" t="s">
        <v>136</v>
      </c>
      <c r="AT747" s="192" t="s">
        <v>136</v>
      </c>
      <c r="AU747" s="192" t="s">
        <v>137</v>
      </c>
      <c r="AW747" s="192" t="s">
        <v>138</v>
      </c>
      <c r="AX747" s="192" t="s">
        <v>136</v>
      </c>
    </row>
    <row r="748" spans="1:50" x14ac:dyDescent="0.2">
      <c r="A748" s="192">
        <v>810696</v>
      </c>
      <c r="B748" s="192" t="s">
        <v>817</v>
      </c>
      <c r="AG748" s="192" t="s">
        <v>136</v>
      </c>
    </row>
    <row r="749" spans="1:50" x14ac:dyDescent="0.2">
      <c r="A749" s="192">
        <v>810704</v>
      </c>
      <c r="B749" s="192" t="s">
        <v>817</v>
      </c>
      <c r="AK749" s="192" t="s">
        <v>136</v>
      </c>
      <c r="AP749" s="192" t="s">
        <v>136</v>
      </c>
      <c r="AU749" s="192" t="s">
        <v>136</v>
      </c>
      <c r="AV749" s="192" t="s">
        <v>136</v>
      </c>
    </row>
    <row r="750" spans="1:50" x14ac:dyDescent="0.2">
      <c r="A750" s="192">
        <v>810706</v>
      </c>
      <c r="B750" s="192" t="s">
        <v>817</v>
      </c>
      <c r="O750" s="192" t="s">
        <v>136</v>
      </c>
      <c r="AD750" s="192" t="s">
        <v>136</v>
      </c>
      <c r="AK750" s="192" t="s">
        <v>136</v>
      </c>
      <c r="AT750" s="192" t="s">
        <v>136</v>
      </c>
      <c r="AU750" s="192" t="s">
        <v>138</v>
      </c>
      <c r="AV750" s="192" t="s">
        <v>136</v>
      </c>
      <c r="AW750" s="192" t="s">
        <v>136</v>
      </c>
      <c r="AX750" s="192" t="s">
        <v>136</v>
      </c>
    </row>
    <row r="751" spans="1:50" x14ac:dyDescent="0.2">
      <c r="A751" s="192">
        <v>810711</v>
      </c>
      <c r="B751" s="192" t="s">
        <v>817</v>
      </c>
      <c r="D751" s="192" t="s">
        <v>138</v>
      </c>
      <c r="L751" s="192" t="s">
        <v>137</v>
      </c>
      <c r="O751" s="192" t="s">
        <v>137</v>
      </c>
      <c r="AN751" s="192" t="s">
        <v>137</v>
      </c>
      <c r="AU751" s="192" t="s">
        <v>137</v>
      </c>
      <c r="AW751" s="192" t="s">
        <v>137</v>
      </c>
    </row>
    <row r="752" spans="1:50" x14ac:dyDescent="0.2">
      <c r="A752" s="192">
        <v>810713</v>
      </c>
      <c r="B752" s="192" t="s">
        <v>817</v>
      </c>
      <c r="AC752" s="192" t="s">
        <v>136</v>
      </c>
      <c r="AK752" s="192" t="s">
        <v>136</v>
      </c>
    </row>
    <row r="753" spans="1:50" x14ac:dyDescent="0.2">
      <c r="A753" s="192">
        <v>810718</v>
      </c>
      <c r="B753" s="192" t="s">
        <v>817</v>
      </c>
      <c r="Y753" s="192" t="s">
        <v>136</v>
      </c>
      <c r="AO753" s="192" t="s">
        <v>138</v>
      </c>
      <c r="AP753" s="192" t="s">
        <v>138</v>
      </c>
      <c r="AQ753" s="192" t="s">
        <v>138</v>
      </c>
      <c r="AR753" s="192" t="s">
        <v>138</v>
      </c>
      <c r="AS753" s="192" t="s">
        <v>137</v>
      </c>
      <c r="AT753" s="192" t="s">
        <v>137</v>
      </c>
      <c r="AU753" s="192" t="s">
        <v>137</v>
      </c>
      <c r="AV753" s="192" t="s">
        <v>137</v>
      </c>
      <c r="AW753" s="192" t="s">
        <v>137</v>
      </c>
      <c r="AX753" s="192" t="s">
        <v>137</v>
      </c>
    </row>
    <row r="754" spans="1:50" x14ac:dyDescent="0.2">
      <c r="A754" s="192">
        <v>810719</v>
      </c>
      <c r="B754" s="192" t="s">
        <v>817</v>
      </c>
      <c r="O754" s="192" t="s">
        <v>136</v>
      </c>
      <c r="AD754" s="192" t="s">
        <v>138</v>
      </c>
      <c r="AE754" s="192" t="s">
        <v>136</v>
      </c>
      <c r="AK754" s="192" t="s">
        <v>136</v>
      </c>
      <c r="AS754" s="192" t="s">
        <v>136</v>
      </c>
      <c r="AT754" s="192" t="s">
        <v>136</v>
      </c>
      <c r="AU754" s="192" t="s">
        <v>136</v>
      </c>
      <c r="AV754" s="192" t="s">
        <v>136</v>
      </c>
      <c r="AX754" s="192" t="s">
        <v>138</v>
      </c>
    </row>
    <row r="755" spans="1:50" x14ac:dyDescent="0.2">
      <c r="A755" s="192">
        <v>810721</v>
      </c>
      <c r="B755" s="192" t="s">
        <v>817</v>
      </c>
      <c r="AS755" s="192" t="s">
        <v>138</v>
      </c>
      <c r="AT755" s="192" t="s">
        <v>138</v>
      </c>
      <c r="AU755" s="192" t="s">
        <v>138</v>
      </c>
      <c r="AV755" s="192" t="s">
        <v>138</v>
      </c>
      <c r="AW755" s="192" t="s">
        <v>138</v>
      </c>
      <c r="AX755" s="192" t="s">
        <v>138</v>
      </c>
    </row>
    <row r="756" spans="1:50" x14ac:dyDescent="0.2">
      <c r="A756" s="192">
        <v>810722</v>
      </c>
      <c r="B756" s="192" t="s">
        <v>817</v>
      </c>
      <c r="O756" s="192" t="s">
        <v>136</v>
      </c>
      <c r="R756" s="192" t="s">
        <v>136</v>
      </c>
      <c r="AK756" s="192" t="s">
        <v>137</v>
      </c>
      <c r="AM756" s="192" t="s">
        <v>138</v>
      </c>
      <c r="AP756" s="192" t="s">
        <v>136</v>
      </c>
      <c r="AS756" s="192" t="s">
        <v>138</v>
      </c>
      <c r="AT756" s="192" t="s">
        <v>136</v>
      </c>
      <c r="AU756" s="192" t="s">
        <v>137</v>
      </c>
      <c r="AV756" s="192" t="s">
        <v>138</v>
      </c>
      <c r="AW756" s="192" t="s">
        <v>138</v>
      </c>
      <c r="AX756" s="192" t="s">
        <v>136</v>
      </c>
    </row>
    <row r="757" spans="1:50" x14ac:dyDescent="0.2">
      <c r="A757" s="192">
        <v>810724</v>
      </c>
      <c r="B757" s="192" t="s">
        <v>817</v>
      </c>
      <c r="J757" s="192" t="s">
        <v>138</v>
      </c>
      <c r="O757" s="192" t="s">
        <v>137</v>
      </c>
      <c r="AK757" s="192" t="s">
        <v>137</v>
      </c>
      <c r="AN757" s="192" t="s">
        <v>136</v>
      </c>
      <c r="AP757" s="192" t="s">
        <v>136</v>
      </c>
      <c r="AW757" s="192" t="s">
        <v>137</v>
      </c>
      <c r="AX757" s="192" t="s">
        <v>137</v>
      </c>
    </row>
    <row r="758" spans="1:50" x14ac:dyDescent="0.2">
      <c r="A758" s="192">
        <v>810725</v>
      </c>
      <c r="B758" s="192" t="s">
        <v>817</v>
      </c>
      <c r="AK758" s="192" t="s">
        <v>136</v>
      </c>
      <c r="AT758" s="192" t="s">
        <v>136</v>
      </c>
    </row>
    <row r="759" spans="1:50" x14ac:dyDescent="0.2">
      <c r="A759" s="192">
        <v>810729</v>
      </c>
      <c r="B759" s="192" t="s">
        <v>817</v>
      </c>
      <c r="AM759" s="192" t="s">
        <v>137</v>
      </c>
      <c r="AN759" s="192" t="s">
        <v>138</v>
      </c>
      <c r="AO759" s="192" t="s">
        <v>137</v>
      </c>
      <c r="AP759" s="192" t="s">
        <v>137</v>
      </c>
      <c r="AQ759" s="192" t="s">
        <v>137</v>
      </c>
      <c r="AR759" s="192" t="s">
        <v>137</v>
      </c>
      <c r="AS759" s="192" t="s">
        <v>137</v>
      </c>
      <c r="AT759" s="192" t="s">
        <v>137</v>
      </c>
      <c r="AU759" s="192" t="s">
        <v>137</v>
      </c>
      <c r="AV759" s="192" t="s">
        <v>137</v>
      </c>
      <c r="AW759" s="192" t="s">
        <v>137</v>
      </c>
      <c r="AX759" s="192" t="s">
        <v>137</v>
      </c>
    </row>
    <row r="760" spans="1:50" x14ac:dyDescent="0.2">
      <c r="A760" s="192">
        <v>810730</v>
      </c>
      <c r="B760" s="192" t="s">
        <v>817</v>
      </c>
      <c r="O760" s="192" t="s">
        <v>138</v>
      </c>
      <c r="AC760" s="192" t="s">
        <v>136</v>
      </c>
      <c r="AK760" s="192" t="s">
        <v>137</v>
      </c>
      <c r="AP760" s="192" t="s">
        <v>138</v>
      </c>
      <c r="AQ760" s="192" t="s">
        <v>138</v>
      </c>
      <c r="AR760" s="192" t="s">
        <v>137</v>
      </c>
      <c r="AT760" s="192" t="s">
        <v>137</v>
      </c>
      <c r="AU760" s="192" t="s">
        <v>138</v>
      </c>
      <c r="AV760" s="192" t="s">
        <v>138</v>
      </c>
      <c r="AW760" s="192" t="s">
        <v>138</v>
      </c>
      <c r="AX760" s="192" t="s">
        <v>138</v>
      </c>
    </row>
    <row r="761" spans="1:50" x14ac:dyDescent="0.2">
      <c r="A761" s="192">
        <v>810734</v>
      </c>
      <c r="B761" s="192" t="s">
        <v>817</v>
      </c>
      <c r="O761" s="192" t="s">
        <v>136</v>
      </c>
      <c r="AD761" s="192" t="s">
        <v>138</v>
      </c>
      <c r="AK761" s="192" t="s">
        <v>137</v>
      </c>
      <c r="AO761" s="192" t="s">
        <v>138</v>
      </c>
      <c r="AS761" s="192" t="s">
        <v>138</v>
      </c>
      <c r="AT761" s="192" t="s">
        <v>137</v>
      </c>
      <c r="AU761" s="192" t="s">
        <v>137</v>
      </c>
      <c r="AV761" s="192" t="s">
        <v>138</v>
      </c>
      <c r="AW761" s="192" t="s">
        <v>137</v>
      </c>
      <c r="AX761" s="192" t="s">
        <v>137</v>
      </c>
    </row>
    <row r="762" spans="1:50" x14ac:dyDescent="0.2">
      <c r="A762" s="192">
        <v>810736</v>
      </c>
      <c r="B762" s="192" t="s">
        <v>817</v>
      </c>
      <c r="O762" s="192" t="s">
        <v>138</v>
      </c>
      <c r="AD762" s="192" t="s">
        <v>136</v>
      </c>
      <c r="AK762" s="192" t="s">
        <v>138</v>
      </c>
      <c r="AU762" s="192" t="s">
        <v>136</v>
      </c>
      <c r="AX762" s="192" t="s">
        <v>136</v>
      </c>
    </row>
    <row r="763" spans="1:50" x14ac:dyDescent="0.2">
      <c r="A763" s="192">
        <v>810738</v>
      </c>
      <c r="B763" s="192" t="s">
        <v>817</v>
      </c>
      <c r="O763" s="192" t="s">
        <v>137</v>
      </c>
      <c r="R763" s="192" t="s">
        <v>136</v>
      </c>
      <c r="AK763" s="192" t="s">
        <v>137</v>
      </c>
      <c r="AN763" s="192" t="s">
        <v>138</v>
      </c>
      <c r="AT763" s="192" t="s">
        <v>138</v>
      </c>
      <c r="AU763" s="192" t="s">
        <v>138</v>
      </c>
    </row>
    <row r="764" spans="1:50" x14ac:dyDescent="0.2">
      <c r="A764" s="192">
        <v>810739</v>
      </c>
      <c r="B764" s="192" t="s">
        <v>817</v>
      </c>
      <c r="AJ764" s="192" t="s">
        <v>138</v>
      </c>
      <c r="AK764" s="192" t="s">
        <v>136</v>
      </c>
      <c r="AM764" s="192" t="s">
        <v>137</v>
      </c>
      <c r="AN764" s="192" t="s">
        <v>136</v>
      </c>
      <c r="AO764" s="192" t="s">
        <v>137</v>
      </c>
      <c r="AP764" s="192" t="s">
        <v>136</v>
      </c>
      <c r="AQ764" s="192" t="s">
        <v>136</v>
      </c>
      <c r="AS764" s="192" t="s">
        <v>137</v>
      </c>
      <c r="AT764" s="192" t="s">
        <v>137</v>
      </c>
      <c r="AU764" s="192" t="s">
        <v>137</v>
      </c>
      <c r="AV764" s="192" t="s">
        <v>137</v>
      </c>
      <c r="AW764" s="192" t="s">
        <v>137</v>
      </c>
      <c r="AX764" s="192" t="s">
        <v>138</v>
      </c>
    </row>
    <row r="765" spans="1:50" x14ac:dyDescent="0.2">
      <c r="A765" s="192">
        <v>810740</v>
      </c>
      <c r="B765" s="192" t="s">
        <v>817</v>
      </c>
      <c r="AK765" s="192" t="s">
        <v>136</v>
      </c>
      <c r="AN765" s="192" t="s">
        <v>136</v>
      </c>
      <c r="AT765" s="192" t="s">
        <v>138</v>
      </c>
      <c r="AX765" s="192" t="s">
        <v>138</v>
      </c>
    </row>
    <row r="766" spans="1:50" x14ac:dyDescent="0.2">
      <c r="A766" s="192">
        <v>810742</v>
      </c>
      <c r="B766" s="192" t="s">
        <v>817</v>
      </c>
      <c r="O766" s="192" t="s">
        <v>136</v>
      </c>
      <c r="AE766" s="192" t="s">
        <v>136</v>
      </c>
      <c r="AH766" s="192" t="s">
        <v>137</v>
      </c>
      <c r="AN766" s="192" t="s">
        <v>138</v>
      </c>
      <c r="AO766" s="192" t="s">
        <v>138</v>
      </c>
      <c r="AP766" s="192" t="s">
        <v>138</v>
      </c>
      <c r="AQ766" s="192" t="s">
        <v>138</v>
      </c>
      <c r="AR766" s="192" t="s">
        <v>138</v>
      </c>
      <c r="AS766" s="192" t="s">
        <v>137</v>
      </c>
      <c r="AT766" s="192" t="s">
        <v>137</v>
      </c>
      <c r="AU766" s="192" t="s">
        <v>137</v>
      </c>
      <c r="AV766" s="192" t="s">
        <v>137</v>
      </c>
      <c r="AW766" s="192" t="s">
        <v>137</v>
      </c>
      <c r="AX766" s="192" t="s">
        <v>137</v>
      </c>
    </row>
    <row r="767" spans="1:50" x14ac:dyDescent="0.2">
      <c r="A767" s="192">
        <v>810743</v>
      </c>
      <c r="B767" s="192" t="s">
        <v>817</v>
      </c>
      <c r="O767" s="192" t="s">
        <v>136</v>
      </c>
      <c r="AK767" s="192" t="s">
        <v>136</v>
      </c>
      <c r="AU767" s="192" t="s">
        <v>136</v>
      </c>
    </row>
    <row r="768" spans="1:50" x14ac:dyDescent="0.2">
      <c r="A768" s="192">
        <v>810757</v>
      </c>
      <c r="B768" s="192" t="s">
        <v>817</v>
      </c>
      <c r="D768" s="192" t="s">
        <v>136</v>
      </c>
      <c r="Q768" s="192" t="s">
        <v>137</v>
      </c>
      <c r="AM768" s="192" t="s">
        <v>137</v>
      </c>
      <c r="AO768" s="192" t="s">
        <v>138</v>
      </c>
      <c r="AQ768" s="192" t="s">
        <v>137</v>
      </c>
      <c r="AR768" s="192" t="s">
        <v>138</v>
      </c>
      <c r="AW768" s="192" t="s">
        <v>137</v>
      </c>
      <c r="AX768" s="192" t="s">
        <v>137</v>
      </c>
    </row>
    <row r="769" spans="1:50" x14ac:dyDescent="0.2">
      <c r="A769" s="192">
        <v>810770</v>
      </c>
      <c r="B769" s="192" t="s">
        <v>817</v>
      </c>
      <c r="G769" s="192" t="s">
        <v>136</v>
      </c>
      <c r="AK769" s="192" t="s">
        <v>136</v>
      </c>
      <c r="AO769" s="192" t="s">
        <v>138</v>
      </c>
      <c r="AQ769" s="192" t="s">
        <v>138</v>
      </c>
      <c r="AS769" s="192" t="s">
        <v>138</v>
      </c>
      <c r="AT769" s="192" t="s">
        <v>138</v>
      </c>
      <c r="AU769" s="192" t="s">
        <v>138</v>
      </c>
      <c r="AV769" s="192" t="s">
        <v>138</v>
      </c>
      <c r="AW769" s="192" t="s">
        <v>138</v>
      </c>
      <c r="AX769" s="192" t="s">
        <v>138</v>
      </c>
    </row>
    <row r="770" spans="1:50" x14ac:dyDescent="0.2">
      <c r="A770" s="192">
        <v>810779</v>
      </c>
      <c r="B770" s="192" t="s">
        <v>817</v>
      </c>
      <c r="AN770" s="192" t="s">
        <v>136</v>
      </c>
      <c r="AR770" s="192" t="s">
        <v>136</v>
      </c>
    </row>
    <row r="771" spans="1:50" x14ac:dyDescent="0.2">
      <c r="A771" s="192">
        <v>810788</v>
      </c>
      <c r="B771" s="192" t="s">
        <v>817</v>
      </c>
      <c r="O771" s="192" t="s">
        <v>137</v>
      </c>
      <c r="AK771" s="192" t="s">
        <v>137</v>
      </c>
      <c r="AO771" s="192" t="s">
        <v>137</v>
      </c>
      <c r="AT771" s="192" t="s">
        <v>137</v>
      </c>
      <c r="AU771" s="192" t="s">
        <v>137</v>
      </c>
      <c r="AV771" s="192" t="s">
        <v>137</v>
      </c>
      <c r="AW771" s="192" t="s">
        <v>137</v>
      </c>
      <c r="AX771" s="192" t="s">
        <v>137</v>
      </c>
    </row>
    <row r="772" spans="1:50" x14ac:dyDescent="0.2">
      <c r="A772" s="192">
        <v>810802</v>
      </c>
      <c r="B772" s="192" t="s">
        <v>817</v>
      </c>
      <c r="AC772" s="192" t="s">
        <v>138</v>
      </c>
      <c r="AJ772" s="192" t="s">
        <v>138</v>
      </c>
      <c r="AK772" s="192" t="s">
        <v>138</v>
      </c>
      <c r="AN772" s="192" t="s">
        <v>136</v>
      </c>
      <c r="AP772" s="192" t="s">
        <v>136</v>
      </c>
      <c r="AQ772" s="192" t="s">
        <v>136</v>
      </c>
      <c r="AS772" s="192" t="s">
        <v>137</v>
      </c>
      <c r="AT772" s="192" t="s">
        <v>137</v>
      </c>
      <c r="AU772" s="192" t="s">
        <v>137</v>
      </c>
      <c r="AV772" s="192" t="s">
        <v>137</v>
      </c>
      <c r="AW772" s="192" t="s">
        <v>137</v>
      </c>
      <c r="AX772" s="192" t="s">
        <v>137</v>
      </c>
    </row>
    <row r="773" spans="1:50" x14ac:dyDescent="0.2">
      <c r="A773" s="192">
        <v>810810</v>
      </c>
      <c r="B773" s="192" t="s">
        <v>817</v>
      </c>
      <c r="O773" s="192" t="s">
        <v>136</v>
      </c>
      <c r="AH773" s="192" t="s">
        <v>138</v>
      </c>
      <c r="AJ773" s="192" t="s">
        <v>138</v>
      </c>
      <c r="AK773" s="192" t="s">
        <v>138</v>
      </c>
      <c r="AM773" s="192" t="s">
        <v>138</v>
      </c>
      <c r="AN773" s="192" t="s">
        <v>138</v>
      </c>
      <c r="AO773" s="192" t="s">
        <v>137</v>
      </c>
      <c r="AP773" s="192" t="s">
        <v>137</v>
      </c>
      <c r="AQ773" s="192" t="s">
        <v>137</v>
      </c>
      <c r="AR773" s="192" t="s">
        <v>137</v>
      </c>
      <c r="AS773" s="192" t="s">
        <v>137</v>
      </c>
      <c r="AT773" s="192" t="s">
        <v>137</v>
      </c>
      <c r="AU773" s="192" t="s">
        <v>137</v>
      </c>
      <c r="AV773" s="192" t="s">
        <v>137</v>
      </c>
      <c r="AW773" s="192" t="s">
        <v>137</v>
      </c>
      <c r="AX773" s="192" t="s">
        <v>137</v>
      </c>
    </row>
    <row r="774" spans="1:50" x14ac:dyDescent="0.2">
      <c r="A774" s="192">
        <v>810813</v>
      </c>
      <c r="B774" s="192" t="s">
        <v>817</v>
      </c>
      <c r="O774" s="192" t="s">
        <v>137</v>
      </c>
      <c r="AK774" s="192" t="s">
        <v>137</v>
      </c>
      <c r="AN774" s="192" t="s">
        <v>138</v>
      </c>
      <c r="AO774" s="192" t="s">
        <v>137</v>
      </c>
      <c r="AS774" s="192" t="s">
        <v>137</v>
      </c>
      <c r="AT774" s="192" t="s">
        <v>137</v>
      </c>
      <c r="AU774" s="192" t="s">
        <v>137</v>
      </c>
      <c r="AV774" s="192" t="s">
        <v>137</v>
      </c>
      <c r="AW774" s="192" t="s">
        <v>137</v>
      </c>
      <c r="AX774" s="192" t="s">
        <v>137</v>
      </c>
    </row>
    <row r="775" spans="1:50" x14ac:dyDescent="0.2">
      <c r="A775" s="192">
        <v>810888</v>
      </c>
      <c r="B775" s="192" t="s">
        <v>817</v>
      </c>
      <c r="AK775" s="192" t="s">
        <v>136</v>
      </c>
      <c r="AQ775" s="192" t="s">
        <v>137</v>
      </c>
      <c r="AR775" s="192" t="s">
        <v>137</v>
      </c>
      <c r="AS775" s="192" t="s">
        <v>137</v>
      </c>
      <c r="AT775" s="192" t="s">
        <v>138</v>
      </c>
      <c r="AU775" s="192" t="s">
        <v>137</v>
      </c>
      <c r="AX775" s="192" t="s">
        <v>137</v>
      </c>
    </row>
    <row r="776" spans="1:50" x14ac:dyDescent="0.2">
      <c r="A776" s="192">
        <v>810963</v>
      </c>
      <c r="B776" s="192" t="s">
        <v>817</v>
      </c>
      <c r="AO776" s="192" t="s">
        <v>137</v>
      </c>
      <c r="AS776" s="192" t="s">
        <v>137</v>
      </c>
      <c r="AT776" s="192" t="s">
        <v>137</v>
      </c>
      <c r="AU776" s="192" t="s">
        <v>137</v>
      </c>
      <c r="AV776" s="192" t="s">
        <v>137</v>
      </c>
      <c r="AW776" s="192" t="s">
        <v>137</v>
      </c>
      <c r="AX776" s="192" t="s">
        <v>137</v>
      </c>
    </row>
    <row r="777" spans="1:50" x14ac:dyDescent="0.2">
      <c r="A777" s="192">
        <v>810981</v>
      </c>
      <c r="B777" s="192" t="s">
        <v>817</v>
      </c>
      <c r="AI777" s="192" t="s">
        <v>138</v>
      </c>
      <c r="AS777" s="192" t="s">
        <v>137</v>
      </c>
      <c r="AT777" s="192" t="s">
        <v>137</v>
      </c>
      <c r="AU777" s="192" t="s">
        <v>137</v>
      </c>
      <c r="AV777" s="192" t="s">
        <v>137</v>
      </c>
      <c r="AW777" s="192" t="s">
        <v>137</v>
      </c>
      <c r="AX777" s="192" t="s">
        <v>137</v>
      </c>
    </row>
    <row r="778" spans="1:50" x14ac:dyDescent="0.2">
      <c r="A778" s="192">
        <v>811195</v>
      </c>
      <c r="B778" s="192" t="s">
        <v>817</v>
      </c>
      <c r="AS778" s="192" t="s">
        <v>137</v>
      </c>
      <c r="AT778" s="192" t="s">
        <v>137</v>
      </c>
      <c r="AU778" s="192" t="s">
        <v>137</v>
      </c>
      <c r="AV778" s="192" t="s">
        <v>137</v>
      </c>
      <c r="AW778" s="192" t="s">
        <v>137</v>
      </c>
      <c r="AX778" s="192" t="s">
        <v>137</v>
      </c>
    </row>
    <row r="779" spans="1:50" x14ac:dyDescent="0.2">
      <c r="A779" s="192">
        <v>811206</v>
      </c>
      <c r="B779" s="192" t="s">
        <v>817</v>
      </c>
      <c r="H779" s="192" t="s">
        <v>137</v>
      </c>
      <c r="O779" s="192" t="s">
        <v>138</v>
      </c>
      <c r="AK779" s="192" t="s">
        <v>136</v>
      </c>
      <c r="AP779" s="192" t="s">
        <v>138</v>
      </c>
      <c r="AR779" s="192" t="s">
        <v>138</v>
      </c>
      <c r="AS779" s="192" t="s">
        <v>137</v>
      </c>
      <c r="AT779" s="192" t="s">
        <v>137</v>
      </c>
      <c r="AU779" s="192" t="s">
        <v>137</v>
      </c>
      <c r="AV779" s="192" t="s">
        <v>137</v>
      </c>
      <c r="AW779" s="192" t="s">
        <v>137</v>
      </c>
      <c r="AX779" s="192" t="s">
        <v>137</v>
      </c>
    </row>
    <row r="780" spans="1:50" x14ac:dyDescent="0.2">
      <c r="A780" s="192">
        <v>811233</v>
      </c>
      <c r="B780" s="192" t="s">
        <v>817</v>
      </c>
      <c r="AH780" s="192" t="s">
        <v>138</v>
      </c>
      <c r="AN780" s="192" t="s">
        <v>138</v>
      </c>
      <c r="AP780" s="192" t="s">
        <v>138</v>
      </c>
      <c r="AS780" s="192" t="s">
        <v>137</v>
      </c>
      <c r="AT780" s="192" t="s">
        <v>137</v>
      </c>
      <c r="AU780" s="192" t="s">
        <v>137</v>
      </c>
      <c r="AV780" s="192" t="s">
        <v>137</v>
      </c>
      <c r="AW780" s="192" t="s">
        <v>137</v>
      </c>
      <c r="AX780" s="192" t="s">
        <v>137</v>
      </c>
    </row>
    <row r="781" spans="1:50" x14ac:dyDescent="0.2">
      <c r="A781" s="192">
        <v>811289</v>
      </c>
      <c r="B781" s="192" t="s">
        <v>817</v>
      </c>
      <c r="AQ781" s="192" t="s">
        <v>138</v>
      </c>
      <c r="AS781" s="192" t="s">
        <v>137</v>
      </c>
      <c r="AT781" s="192" t="s">
        <v>137</v>
      </c>
      <c r="AU781" s="192" t="s">
        <v>137</v>
      </c>
      <c r="AV781" s="192" t="s">
        <v>137</v>
      </c>
      <c r="AW781" s="192" t="s">
        <v>137</v>
      </c>
      <c r="AX781" s="192" t="s">
        <v>137</v>
      </c>
    </row>
    <row r="782" spans="1:50" x14ac:dyDescent="0.2">
      <c r="A782" s="192">
        <v>811304</v>
      </c>
      <c r="B782" s="192" t="s">
        <v>817</v>
      </c>
      <c r="V782" s="192" t="s">
        <v>138</v>
      </c>
      <c r="AD782" s="192" t="s">
        <v>138</v>
      </c>
      <c r="AS782" s="192" t="s">
        <v>137</v>
      </c>
      <c r="AT782" s="192" t="s">
        <v>137</v>
      </c>
      <c r="AU782" s="192" t="s">
        <v>137</v>
      </c>
      <c r="AV782" s="192" t="s">
        <v>137</v>
      </c>
      <c r="AW782" s="192" t="s">
        <v>137</v>
      </c>
      <c r="AX782" s="192" t="s">
        <v>137</v>
      </c>
    </row>
    <row r="783" spans="1:50" x14ac:dyDescent="0.2">
      <c r="A783" s="192">
        <v>811312</v>
      </c>
      <c r="B783" s="192" t="s">
        <v>817</v>
      </c>
      <c r="AB783" s="192" t="s">
        <v>138</v>
      </c>
      <c r="AK783" s="192" t="s">
        <v>138</v>
      </c>
      <c r="AS783" s="192" t="s">
        <v>137</v>
      </c>
      <c r="AT783" s="192" t="s">
        <v>137</v>
      </c>
      <c r="AU783" s="192" t="s">
        <v>137</v>
      </c>
      <c r="AV783" s="192" t="s">
        <v>137</v>
      </c>
      <c r="AW783" s="192" t="s">
        <v>137</v>
      </c>
      <c r="AX783" s="192" t="s">
        <v>137</v>
      </c>
    </row>
    <row r="784" spans="1:50" x14ac:dyDescent="0.2">
      <c r="A784" s="192">
        <v>811321</v>
      </c>
      <c r="B784" s="192" t="s">
        <v>817</v>
      </c>
      <c r="S784" s="192" t="s">
        <v>136</v>
      </c>
      <c r="AH784" s="192" t="s">
        <v>136</v>
      </c>
      <c r="AK784" s="192" t="s">
        <v>136</v>
      </c>
      <c r="AS784" s="192" t="s">
        <v>137</v>
      </c>
      <c r="AT784" s="192" t="s">
        <v>137</v>
      </c>
      <c r="AU784" s="192" t="s">
        <v>137</v>
      </c>
      <c r="AV784" s="192" t="s">
        <v>137</v>
      </c>
      <c r="AW784" s="192" t="s">
        <v>137</v>
      </c>
      <c r="AX784" s="192" t="s">
        <v>137</v>
      </c>
    </row>
    <row r="785" spans="1:50" x14ac:dyDescent="0.2">
      <c r="A785" s="192">
        <v>811354</v>
      </c>
      <c r="B785" s="192" t="s">
        <v>817</v>
      </c>
      <c r="AK785" s="192" t="s">
        <v>136</v>
      </c>
      <c r="AS785" s="192" t="s">
        <v>137</v>
      </c>
      <c r="AT785" s="192" t="s">
        <v>137</v>
      </c>
      <c r="AU785" s="192" t="s">
        <v>137</v>
      </c>
      <c r="AV785" s="192" t="s">
        <v>137</v>
      </c>
      <c r="AW785" s="192" t="s">
        <v>137</v>
      </c>
      <c r="AX785" s="192" t="s">
        <v>137</v>
      </c>
    </row>
    <row r="786" spans="1:50" x14ac:dyDescent="0.2">
      <c r="A786" s="192">
        <v>811355</v>
      </c>
      <c r="B786" s="192" t="s">
        <v>817</v>
      </c>
      <c r="V786" s="192" t="s">
        <v>137</v>
      </c>
      <c r="AC786" s="192" t="s">
        <v>137</v>
      </c>
      <c r="AH786" s="192" t="s">
        <v>137</v>
      </c>
      <c r="AS786" s="192" t="s">
        <v>137</v>
      </c>
      <c r="AT786" s="192" t="s">
        <v>137</v>
      </c>
      <c r="AU786" s="192" t="s">
        <v>137</v>
      </c>
      <c r="AV786" s="192" t="s">
        <v>137</v>
      </c>
      <c r="AW786" s="192" t="s">
        <v>137</v>
      </c>
      <c r="AX786" s="192" t="s">
        <v>137</v>
      </c>
    </row>
    <row r="787" spans="1:50" x14ac:dyDescent="0.2">
      <c r="A787" s="192">
        <v>811365</v>
      </c>
      <c r="B787" s="192" t="s">
        <v>817</v>
      </c>
      <c r="V787" s="192" t="s">
        <v>137</v>
      </c>
      <c r="AJ787" s="192" t="s">
        <v>137</v>
      </c>
      <c r="AS787" s="192" t="s">
        <v>137</v>
      </c>
      <c r="AT787" s="192" t="s">
        <v>137</v>
      </c>
      <c r="AU787" s="192" t="s">
        <v>137</v>
      </c>
      <c r="AV787" s="192" t="s">
        <v>137</v>
      </c>
      <c r="AW787" s="192" t="s">
        <v>137</v>
      </c>
      <c r="AX787" s="192" t="s">
        <v>137</v>
      </c>
    </row>
    <row r="788" spans="1:50" x14ac:dyDescent="0.2">
      <c r="A788" s="192">
        <v>811378</v>
      </c>
      <c r="B788" s="192" t="s">
        <v>817</v>
      </c>
      <c r="D788" s="192" t="s">
        <v>136</v>
      </c>
      <c r="O788" s="192" t="s">
        <v>137</v>
      </c>
      <c r="AK788" s="192" t="s">
        <v>138</v>
      </c>
      <c r="AS788" s="192" t="s">
        <v>137</v>
      </c>
      <c r="AT788" s="192" t="s">
        <v>137</v>
      </c>
      <c r="AU788" s="192" t="s">
        <v>137</v>
      </c>
      <c r="AV788" s="192" t="s">
        <v>137</v>
      </c>
      <c r="AW788" s="192" t="s">
        <v>137</v>
      </c>
      <c r="AX788" s="192" t="s">
        <v>137</v>
      </c>
    </row>
    <row r="789" spans="1:50" x14ac:dyDescent="0.2">
      <c r="A789" s="192">
        <v>811410</v>
      </c>
      <c r="B789" s="192" t="s">
        <v>817</v>
      </c>
      <c r="C789" s="192" t="s">
        <v>138</v>
      </c>
      <c r="AK789" s="192" t="s">
        <v>138</v>
      </c>
      <c r="AM789" s="192" t="s">
        <v>137</v>
      </c>
      <c r="AN789" s="192" t="s">
        <v>137</v>
      </c>
      <c r="AO789" s="192" t="s">
        <v>137</v>
      </c>
      <c r="AP789" s="192" t="s">
        <v>137</v>
      </c>
      <c r="AQ789" s="192" t="s">
        <v>137</v>
      </c>
      <c r="AR789" s="192" t="s">
        <v>137</v>
      </c>
      <c r="AS789" s="192" t="s">
        <v>137</v>
      </c>
      <c r="AT789" s="192" t="s">
        <v>137</v>
      </c>
      <c r="AU789" s="192" t="s">
        <v>137</v>
      </c>
      <c r="AV789" s="192" t="s">
        <v>137</v>
      </c>
      <c r="AW789" s="192" t="s">
        <v>137</v>
      </c>
      <c r="AX789" s="192" t="s">
        <v>137</v>
      </c>
    </row>
    <row r="790" spans="1:50" x14ac:dyDescent="0.2">
      <c r="A790" s="192">
        <v>811411</v>
      </c>
      <c r="B790" s="192" t="s">
        <v>817</v>
      </c>
      <c r="AS790" s="192" t="s">
        <v>137</v>
      </c>
      <c r="AT790" s="192" t="s">
        <v>137</v>
      </c>
      <c r="AU790" s="192" t="s">
        <v>137</v>
      </c>
      <c r="AV790" s="192" t="s">
        <v>137</v>
      </c>
      <c r="AW790" s="192" t="s">
        <v>137</v>
      </c>
      <c r="AX790" s="192" t="s">
        <v>137</v>
      </c>
    </row>
    <row r="791" spans="1:50" x14ac:dyDescent="0.2">
      <c r="A791" s="192">
        <v>811417</v>
      </c>
      <c r="B791" s="192" t="s">
        <v>817</v>
      </c>
      <c r="O791" s="192" t="s">
        <v>138</v>
      </c>
      <c r="AR791" s="192" t="s">
        <v>138</v>
      </c>
      <c r="AS791" s="192" t="s">
        <v>137</v>
      </c>
      <c r="AT791" s="192" t="s">
        <v>137</v>
      </c>
      <c r="AU791" s="192" t="s">
        <v>137</v>
      </c>
      <c r="AV791" s="192" t="s">
        <v>137</v>
      </c>
      <c r="AW791" s="192" t="s">
        <v>137</v>
      </c>
      <c r="AX791" s="192" t="s">
        <v>137</v>
      </c>
    </row>
    <row r="792" spans="1:50" x14ac:dyDescent="0.2">
      <c r="A792" s="192">
        <v>811425</v>
      </c>
      <c r="B792" s="192" t="s">
        <v>817</v>
      </c>
      <c r="AS792" s="192" t="s">
        <v>137</v>
      </c>
      <c r="AT792" s="192" t="s">
        <v>137</v>
      </c>
      <c r="AU792" s="192" t="s">
        <v>137</v>
      </c>
      <c r="AV792" s="192" t="s">
        <v>137</v>
      </c>
      <c r="AW792" s="192" t="s">
        <v>137</v>
      </c>
      <c r="AX792" s="192" t="s">
        <v>137</v>
      </c>
    </row>
    <row r="793" spans="1:50" x14ac:dyDescent="0.2">
      <c r="A793" s="192">
        <v>811528</v>
      </c>
      <c r="B793" s="192" t="s">
        <v>817</v>
      </c>
      <c r="AK793" s="192" t="s">
        <v>136</v>
      </c>
      <c r="AU793" s="192" t="s">
        <v>138</v>
      </c>
    </row>
    <row r="794" spans="1:50" x14ac:dyDescent="0.2">
      <c r="A794" s="192">
        <v>811557</v>
      </c>
      <c r="B794" s="192" t="s">
        <v>817</v>
      </c>
      <c r="AS794" s="192" t="s">
        <v>137</v>
      </c>
      <c r="AT794" s="192" t="s">
        <v>137</v>
      </c>
      <c r="AU794" s="192" t="s">
        <v>137</v>
      </c>
      <c r="AV794" s="192" t="s">
        <v>137</v>
      </c>
      <c r="AW794" s="192" t="s">
        <v>137</v>
      </c>
      <c r="AX794" s="192" t="s">
        <v>137</v>
      </c>
    </row>
    <row r="795" spans="1:50" x14ac:dyDescent="0.2">
      <c r="A795" s="192">
        <v>811563</v>
      </c>
      <c r="B795" s="192" t="s">
        <v>817</v>
      </c>
      <c r="AO795" s="192" t="s">
        <v>138</v>
      </c>
      <c r="AR795" s="192" t="s">
        <v>138</v>
      </c>
      <c r="AS795" s="192" t="s">
        <v>137</v>
      </c>
      <c r="AT795" s="192" t="s">
        <v>137</v>
      </c>
      <c r="AU795" s="192" t="s">
        <v>137</v>
      </c>
      <c r="AV795" s="192" t="s">
        <v>137</v>
      </c>
      <c r="AW795" s="192" t="s">
        <v>137</v>
      </c>
      <c r="AX795" s="192" t="s">
        <v>137</v>
      </c>
    </row>
    <row r="796" spans="1:50" x14ac:dyDescent="0.2">
      <c r="A796" s="192">
        <v>811588</v>
      </c>
      <c r="B796" s="192" t="s">
        <v>817</v>
      </c>
      <c r="AO796" s="192" t="s">
        <v>136</v>
      </c>
      <c r="AT796" s="192" t="s">
        <v>138</v>
      </c>
    </row>
    <row r="797" spans="1:50" x14ac:dyDescent="0.2">
      <c r="A797" s="192">
        <v>811597</v>
      </c>
      <c r="B797" s="192" t="s">
        <v>817</v>
      </c>
      <c r="AR797" s="192" t="s">
        <v>138</v>
      </c>
      <c r="AS797" s="192" t="s">
        <v>137</v>
      </c>
      <c r="AT797" s="192" t="s">
        <v>137</v>
      </c>
      <c r="AU797" s="192" t="s">
        <v>137</v>
      </c>
      <c r="AV797" s="192" t="s">
        <v>137</v>
      </c>
      <c r="AW797" s="192" t="s">
        <v>137</v>
      </c>
      <c r="AX797" s="192" t="s">
        <v>137</v>
      </c>
    </row>
    <row r="798" spans="1:50" x14ac:dyDescent="0.2">
      <c r="A798" s="192">
        <v>811609</v>
      </c>
      <c r="B798" s="192" t="s">
        <v>817</v>
      </c>
      <c r="AH798" s="192" t="s">
        <v>137</v>
      </c>
      <c r="AO798" s="192" t="s">
        <v>137</v>
      </c>
      <c r="AQ798" s="192" t="s">
        <v>137</v>
      </c>
      <c r="AS798" s="192" t="s">
        <v>137</v>
      </c>
      <c r="AT798" s="192" t="s">
        <v>137</v>
      </c>
      <c r="AU798" s="192" t="s">
        <v>137</v>
      </c>
      <c r="AV798" s="192" t="s">
        <v>137</v>
      </c>
      <c r="AW798" s="192" t="s">
        <v>137</v>
      </c>
      <c r="AX798" s="192" t="s">
        <v>137</v>
      </c>
    </row>
    <row r="799" spans="1:50" x14ac:dyDescent="0.2">
      <c r="A799" s="192">
        <v>811633</v>
      </c>
      <c r="B799" s="192" t="s">
        <v>817</v>
      </c>
      <c r="AH799" s="192" t="s">
        <v>136</v>
      </c>
      <c r="AK799" s="192" t="s">
        <v>136</v>
      </c>
      <c r="AN799" s="192" t="s">
        <v>138</v>
      </c>
      <c r="AP799" s="192" t="s">
        <v>138</v>
      </c>
      <c r="AQ799" s="192" t="s">
        <v>137</v>
      </c>
      <c r="AR799" s="192" t="s">
        <v>138</v>
      </c>
      <c r="AS799" s="192" t="s">
        <v>137</v>
      </c>
      <c r="AT799" s="192" t="s">
        <v>137</v>
      </c>
      <c r="AU799" s="192" t="s">
        <v>137</v>
      </c>
      <c r="AV799" s="192" t="s">
        <v>137</v>
      </c>
      <c r="AW799" s="192" t="s">
        <v>137</v>
      </c>
      <c r="AX799" s="192" t="s">
        <v>137</v>
      </c>
    </row>
    <row r="800" spans="1:50" x14ac:dyDescent="0.2">
      <c r="A800" s="192">
        <v>811638</v>
      </c>
      <c r="B800" s="192" t="s">
        <v>817</v>
      </c>
      <c r="O800" s="192" t="s">
        <v>136</v>
      </c>
      <c r="AT800" s="192" t="s">
        <v>136</v>
      </c>
      <c r="AU800" s="192" t="s">
        <v>136</v>
      </c>
    </row>
    <row r="801" spans="1:50" x14ac:dyDescent="0.2">
      <c r="A801" s="192">
        <v>811667</v>
      </c>
      <c r="B801" s="192" t="s">
        <v>817</v>
      </c>
      <c r="O801" s="192" t="s">
        <v>136</v>
      </c>
      <c r="AH801" s="192" t="s">
        <v>137</v>
      </c>
      <c r="AN801" s="192" t="s">
        <v>138</v>
      </c>
      <c r="AO801" s="192" t="s">
        <v>137</v>
      </c>
      <c r="AQ801" s="192" t="s">
        <v>137</v>
      </c>
      <c r="AS801" s="192" t="s">
        <v>137</v>
      </c>
      <c r="AU801" s="192" t="s">
        <v>137</v>
      </c>
      <c r="AV801" s="192" t="s">
        <v>137</v>
      </c>
      <c r="AW801" s="192" t="s">
        <v>137</v>
      </c>
      <c r="AX801" s="192" t="s">
        <v>137</v>
      </c>
    </row>
    <row r="802" spans="1:50" x14ac:dyDescent="0.2">
      <c r="A802" s="192">
        <v>811678</v>
      </c>
      <c r="B802" s="192" t="s">
        <v>817</v>
      </c>
      <c r="AN802" s="192" t="s">
        <v>138</v>
      </c>
      <c r="AQ802" s="192" t="s">
        <v>138</v>
      </c>
      <c r="AS802" s="192" t="s">
        <v>137</v>
      </c>
      <c r="AT802" s="192" t="s">
        <v>137</v>
      </c>
      <c r="AU802" s="192" t="s">
        <v>137</v>
      </c>
      <c r="AV802" s="192" t="s">
        <v>137</v>
      </c>
      <c r="AW802" s="192" t="s">
        <v>137</v>
      </c>
      <c r="AX802" s="192" t="s">
        <v>137</v>
      </c>
    </row>
    <row r="803" spans="1:50" x14ac:dyDescent="0.2">
      <c r="A803" s="192">
        <v>811679</v>
      </c>
      <c r="B803" s="192" t="s">
        <v>817</v>
      </c>
      <c r="J803" s="192" t="s">
        <v>137</v>
      </c>
      <c r="AS803" s="192" t="s">
        <v>137</v>
      </c>
      <c r="AT803" s="192" t="s">
        <v>137</v>
      </c>
      <c r="AU803" s="192" t="s">
        <v>137</v>
      </c>
      <c r="AV803" s="192" t="s">
        <v>137</v>
      </c>
      <c r="AW803" s="192" t="s">
        <v>137</v>
      </c>
      <c r="AX803" s="192" t="s">
        <v>137</v>
      </c>
    </row>
    <row r="804" spans="1:50" x14ac:dyDescent="0.2">
      <c r="A804" s="192">
        <v>811685</v>
      </c>
      <c r="B804" s="192" t="s">
        <v>817</v>
      </c>
      <c r="AJ804" s="192" t="s">
        <v>138</v>
      </c>
      <c r="AS804" s="192" t="s">
        <v>137</v>
      </c>
      <c r="AT804" s="192" t="s">
        <v>137</v>
      </c>
      <c r="AU804" s="192" t="s">
        <v>137</v>
      </c>
      <c r="AV804" s="192" t="s">
        <v>137</v>
      </c>
      <c r="AW804" s="192" t="s">
        <v>137</v>
      </c>
      <c r="AX804" s="192" t="s">
        <v>137</v>
      </c>
    </row>
    <row r="805" spans="1:50" x14ac:dyDescent="0.2">
      <c r="A805" s="192">
        <v>811707</v>
      </c>
      <c r="B805" s="192" t="s">
        <v>817</v>
      </c>
      <c r="AX805" s="192" t="s">
        <v>138</v>
      </c>
    </row>
    <row r="806" spans="1:50" x14ac:dyDescent="0.2">
      <c r="A806" s="192">
        <v>811712</v>
      </c>
      <c r="B806" s="192" t="s">
        <v>817</v>
      </c>
      <c r="O806" s="192" t="s">
        <v>136</v>
      </c>
      <c r="AF806" s="192" t="s">
        <v>136</v>
      </c>
      <c r="AI806" s="192" t="s">
        <v>138</v>
      </c>
      <c r="AM806" s="192" t="s">
        <v>137</v>
      </c>
      <c r="AS806" s="192" t="s">
        <v>137</v>
      </c>
      <c r="AT806" s="192" t="s">
        <v>137</v>
      </c>
      <c r="AU806" s="192" t="s">
        <v>137</v>
      </c>
      <c r="AV806" s="192" t="s">
        <v>137</v>
      </c>
      <c r="AW806" s="192" t="s">
        <v>137</v>
      </c>
      <c r="AX806" s="192" t="s">
        <v>137</v>
      </c>
    </row>
    <row r="807" spans="1:50" x14ac:dyDescent="0.2">
      <c r="A807" s="192">
        <v>811728</v>
      </c>
      <c r="B807" s="192" t="s">
        <v>817</v>
      </c>
      <c r="O807" s="192" t="s">
        <v>138</v>
      </c>
      <c r="AK807" s="192" t="s">
        <v>137</v>
      </c>
      <c r="AL807" s="192" t="s">
        <v>138</v>
      </c>
      <c r="AN807" s="192" t="s">
        <v>138</v>
      </c>
      <c r="AS807" s="192" t="s">
        <v>137</v>
      </c>
      <c r="AT807" s="192" t="s">
        <v>137</v>
      </c>
      <c r="AU807" s="192" t="s">
        <v>137</v>
      </c>
      <c r="AV807" s="192" t="s">
        <v>137</v>
      </c>
      <c r="AW807" s="192" t="s">
        <v>137</v>
      </c>
      <c r="AX807" s="192" t="s">
        <v>137</v>
      </c>
    </row>
    <row r="808" spans="1:50" x14ac:dyDescent="0.2">
      <c r="A808" s="192">
        <v>811736</v>
      </c>
      <c r="B808" s="192" t="s">
        <v>817</v>
      </c>
      <c r="AS808" s="192" t="s">
        <v>137</v>
      </c>
      <c r="AT808" s="192" t="s">
        <v>137</v>
      </c>
      <c r="AU808" s="192" t="s">
        <v>137</v>
      </c>
      <c r="AV808" s="192" t="s">
        <v>137</v>
      </c>
      <c r="AW808" s="192" t="s">
        <v>137</v>
      </c>
      <c r="AX808" s="192" t="s">
        <v>137</v>
      </c>
    </row>
    <row r="809" spans="1:50" x14ac:dyDescent="0.2">
      <c r="A809" s="192">
        <v>811742</v>
      </c>
      <c r="B809" s="192" t="s">
        <v>817</v>
      </c>
      <c r="AS809" s="192" t="s">
        <v>137</v>
      </c>
      <c r="AT809" s="192" t="s">
        <v>137</v>
      </c>
      <c r="AU809" s="192" t="s">
        <v>137</v>
      </c>
      <c r="AV809" s="192" t="s">
        <v>137</v>
      </c>
      <c r="AW809" s="192" t="s">
        <v>137</v>
      </c>
      <c r="AX809" s="192" t="s">
        <v>137</v>
      </c>
    </row>
    <row r="810" spans="1:50" x14ac:dyDescent="0.2">
      <c r="A810" s="192">
        <v>811755</v>
      </c>
      <c r="B810" s="192" t="s">
        <v>817</v>
      </c>
      <c r="O810" s="192" t="s">
        <v>137</v>
      </c>
      <c r="V810" s="192" t="s">
        <v>137</v>
      </c>
      <c r="AH810" s="192" t="s">
        <v>137</v>
      </c>
      <c r="AK810" s="192" t="s">
        <v>137</v>
      </c>
      <c r="AM810" s="192" t="s">
        <v>137</v>
      </c>
      <c r="AN810" s="192" t="s">
        <v>138</v>
      </c>
      <c r="AO810" s="192" t="s">
        <v>138</v>
      </c>
      <c r="AP810" s="192" t="s">
        <v>138</v>
      </c>
      <c r="AR810" s="192" t="s">
        <v>138</v>
      </c>
      <c r="AS810" s="192" t="s">
        <v>137</v>
      </c>
      <c r="AT810" s="192" t="s">
        <v>137</v>
      </c>
      <c r="AU810" s="192" t="s">
        <v>137</v>
      </c>
      <c r="AV810" s="192" t="s">
        <v>137</v>
      </c>
      <c r="AW810" s="192" t="s">
        <v>137</v>
      </c>
      <c r="AX810" s="192" t="s">
        <v>137</v>
      </c>
    </row>
    <row r="811" spans="1:50" x14ac:dyDescent="0.2">
      <c r="A811" s="192">
        <v>811758</v>
      </c>
      <c r="B811" s="192" t="s">
        <v>817</v>
      </c>
      <c r="O811" s="192" t="s">
        <v>136</v>
      </c>
      <c r="AH811" s="192" t="s">
        <v>136</v>
      </c>
      <c r="AK811" s="192" t="s">
        <v>136</v>
      </c>
      <c r="AM811" s="192" t="s">
        <v>138</v>
      </c>
      <c r="AN811" s="192" t="s">
        <v>138</v>
      </c>
      <c r="AP811" s="192" t="s">
        <v>138</v>
      </c>
      <c r="AQ811" s="192" t="s">
        <v>138</v>
      </c>
      <c r="AR811" s="192" t="s">
        <v>138</v>
      </c>
      <c r="AS811" s="192" t="s">
        <v>137</v>
      </c>
      <c r="AT811" s="192" t="s">
        <v>137</v>
      </c>
      <c r="AU811" s="192" t="s">
        <v>137</v>
      </c>
      <c r="AV811" s="192" t="s">
        <v>137</v>
      </c>
      <c r="AW811" s="192" t="s">
        <v>137</v>
      </c>
      <c r="AX811" s="192" t="s">
        <v>137</v>
      </c>
    </row>
    <row r="812" spans="1:50" x14ac:dyDescent="0.2">
      <c r="A812" s="192">
        <v>811775</v>
      </c>
      <c r="B812" s="192" t="s">
        <v>817</v>
      </c>
      <c r="AK812" s="192" t="s">
        <v>138</v>
      </c>
      <c r="AP812" s="192" t="s">
        <v>137</v>
      </c>
      <c r="AQ812" s="192" t="s">
        <v>137</v>
      </c>
      <c r="AR812" s="192" t="s">
        <v>137</v>
      </c>
      <c r="AS812" s="192" t="s">
        <v>137</v>
      </c>
      <c r="AT812" s="192" t="s">
        <v>137</v>
      </c>
      <c r="AU812" s="192" t="s">
        <v>137</v>
      </c>
      <c r="AV812" s="192" t="s">
        <v>137</v>
      </c>
      <c r="AW812" s="192" t="s">
        <v>137</v>
      </c>
      <c r="AX812" s="192" t="s">
        <v>137</v>
      </c>
    </row>
    <row r="813" spans="1:50" x14ac:dyDescent="0.2">
      <c r="A813" s="192">
        <v>811808</v>
      </c>
      <c r="B813" s="192" t="s">
        <v>817</v>
      </c>
      <c r="AC813" s="192" t="s">
        <v>138</v>
      </c>
      <c r="AQ813" s="192" t="s">
        <v>138</v>
      </c>
      <c r="AS813" s="192" t="s">
        <v>137</v>
      </c>
      <c r="AT813" s="192" t="s">
        <v>137</v>
      </c>
      <c r="AU813" s="192" t="s">
        <v>137</v>
      </c>
      <c r="AV813" s="192" t="s">
        <v>137</v>
      </c>
      <c r="AW813" s="192" t="s">
        <v>137</v>
      </c>
      <c r="AX813" s="192" t="s">
        <v>137</v>
      </c>
    </row>
    <row r="814" spans="1:50" x14ac:dyDescent="0.2">
      <c r="A814" s="192">
        <v>811821</v>
      </c>
      <c r="B814" s="192" t="s">
        <v>817</v>
      </c>
      <c r="O814" s="192" t="s">
        <v>137</v>
      </c>
      <c r="AK814" s="192" t="s">
        <v>137</v>
      </c>
      <c r="AN814" s="192" t="s">
        <v>136</v>
      </c>
      <c r="AO814" s="192" t="s">
        <v>136</v>
      </c>
      <c r="AS814" s="192" t="s">
        <v>137</v>
      </c>
      <c r="AU814" s="192" t="s">
        <v>137</v>
      </c>
      <c r="AV814" s="192" t="s">
        <v>137</v>
      </c>
      <c r="AW814" s="192" t="s">
        <v>137</v>
      </c>
      <c r="AX814" s="192" t="s">
        <v>137</v>
      </c>
    </row>
    <row r="815" spans="1:50" x14ac:dyDescent="0.2">
      <c r="A815" s="192">
        <v>811826</v>
      </c>
      <c r="B815" s="192" t="s">
        <v>817</v>
      </c>
      <c r="AS815" s="192" t="s">
        <v>137</v>
      </c>
      <c r="AT815" s="192" t="s">
        <v>137</v>
      </c>
      <c r="AU815" s="192" t="s">
        <v>137</v>
      </c>
      <c r="AV815" s="192" t="s">
        <v>137</v>
      </c>
      <c r="AW815" s="192" t="s">
        <v>137</v>
      </c>
      <c r="AX815" s="192" t="s">
        <v>137</v>
      </c>
    </row>
    <row r="816" spans="1:50" x14ac:dyDescent="0.2">
      <c r="A816" s="192">
        <v>811846</v>
      </c>
      <c r="B816" s="192" t="s">
        <v>817</v>
      </c>
      <c r="AS816" s="192" t="s">
        <v>138</v>
      </c>
      <c r="AT816" s="192" t="s">
        <v>138</v>
      </c>
      <c r="AU816" s="192" t="s">
        <v>138</v>
      </c>
    </row>
    <row r="817" spans="1:50" x14ac:dyDescent="0.2">
      <c r="A817" s="192">
        <v>811850</v>
      </c>
      <c r="B817" s="192" t="s">
        <v>817</v>
      </c>
      <c r="AH817" s="192" t="s">
        <v>138</v>
      </c>
      <c r="AJ817" s="192" t="s">
        <v>138</v>
      </c>
      <c r="AN817" s="192" t="s">
        <v>138</v>
      </c>
      <c r="AQ817" s="192" t="s">
        <v>138</v>
      </c>
      <c r="AR817" s="192" t="s">
        <v>138</v>
      </c>
      <c r="AS817" s="192" t="s">
        <v>137</v>
      </c>
      <c r="AT817" s="192" t="s">
        <v>137</v>
      </c>
      <c r="AU817" s="192" t="s">
        <v>137</v>
      </c>
      <c r="AV817" s="192" t="s">
        <v>137</v>
      </c>
      <c r="AW817" s="192" t="s">
        <v>137</v>
      </c>
      <c r="AX817" s="192" t="s">
        <v>137</v>
      </c>
    </row>
    <row r="818" spans="1:50" x14ac:dyDescent="0.2">
      <c r="A818" s="192">
        <v>811860</v>
      </c>
      <c r="B818" s="192" t="s">
        <v>817</v>
      </c>
      <c r="AC818" s="192" t="s">
        <v>136</v>
      </c>
      <c r="AO818" s="192" t="s">
        <v>136</v>
      </c>
      <c r="AP818" s="192" t="s">
        <v>136</v>
      </c>
      <c r="AR818" s="192" t="s">
        <v>136</v>
      </c>
      <c r="AS818" s="192" t="s">
        <v>138</v>
      </c>
    </row>
    <row r="819" spans="1:50" x14ac:dyDescent="0.2">
      <c r="A819" s="192">
        <v>811861</v>
      </c>
      <c r="B819" s="192" t="s">
        <v>817</v>
      </c>
      <c r="AA819" s="192" t="s">
        <v>137</v>
      </c>
      <c r="AN819" s="192" t="s">
        <v>136</v>
      </c>
      <c r="AT819" s="192" t="s">
        <v>137</v>
      </c>
      <c r="AU819" s="192" t="s">
        <v>137</v>
      </c>
      <c r="AV819" s="192" t="s">
        <v>137</v>
      </c>
      <c r="AW819" s="192" t="s">
        <v>137</v>
      </c>
      <c r="AX819" s="192" t="s">
        <v>137</v>
      </c>
    </row>
    <row r="820" spans="1:50" x14ac:dyDescent="0.2">
      <c r="A820" s="192">
        <v>811871</v>
      </c>
      <c r="B820" s="192" t="s">
        <v>817</v>
      </c>
      <c r="O820" s="192" t="s">
        <v>136</v>
      </c>
      <c r="Y820" s="192" t="s">
        <v>136</v>
      </c>
      <c r="AJ820" s="192" t="s">
        <v>136</v>
      </c>
      <c r="AM820" s="192" t="s">
        <v>138</v>
      </c>
      <c r="AN820" s="192" t="s">
        <v>138</v>
      </c>
      <c r="AO820" s="192" t="s">
        <v>138</v>
      </c>
      <c r="AP820" s="192" t="s">
        <v>138</v>
      </c>
      <c r="AQ820" s="192" t="s">
        <v>138</v>
      </c>
      <c r="AR820" s="192" t="s">
        <v>138</v>
      </c>
      <c r="AS820" s="192" t="s">
        <v>137</v>
      </c>
      <c r="AT820" s="192" t="s">
        <v>137</v>
      </c>
      <c r="AU820" s="192" t="s">
        <v>137</v>
      </c>
      <c r="AV820" s="192" t="s">
        <v>137</v>
      </c>
      <c r="AW820" s="192" t="s">
        <v>137</v>
      </c>
      <c r="AX820" s="192" t="s">
        <v>137</v>
      </c>
    </row>
    <row r="821" spans="1:50" x14ac:dyDescent="0.2">
      <c r="A821" s="192">
        <v>811876</v>
      </c>
      <c r="B821" s="192" t="s">
        <v>817</v>
      </c>
      <c r="AK821" s="192" t="s">
        <v>136</v>
      </c>
      <c r="AM821" s="192" t="s">
        <v>137</v>
      </c>
      <c r="AO821" s="192" t="s">
        <v>137</v>
      </c>
      <c r="AS821" s="192" t="s">
        <v>137</v>
      </c>
      <c r="AT821" s="192" t="s">
        <v>137</v>
      </c>
      <c r="AU821" s="192" t="s">
        <v>137</v>
      </c>
      <c r="AV821" s="192" t="s">
        <v>137</v>
      </c>
      <c r="AW821" s="192" t="s">
        <v>137</v>
      </c>
      <c r="AX821" s="192" t="s">
        <v>137</v>
      </c>
    </row>
    <row r="822" spans="1:50" x14ac:dyDescent="0.2">
      <c r="A822" s="192">
        <v>811878</v>
      </c>
      <c r="B822" s="192" t="s">
        <v>817</v>
      </c>
      <c r="AA822" s="192" t="s">
        <v>137</v>
      </c>
      <c r="AK822" s="192" t="s">
        <v>137</v>
      </c>
      <c r="AN822" s="192" t="s">
        <v>137</v>
      </c>
      <c r="AP822" s="192" t="s">
        <v>137</v>
      </c>
      <c r="AS822" s="192" t="s">
        <v>137</v>
      </c>
      <c r="AT822" s="192" t="s">
        <v>137</v>
      </c>
      <c r="AU822" s="192" t="s">
        <v>137</v>
      </c>
      <c r="AV822" s="192" t="s">
        <v>137</v>
      </c>
      <c r="AW822" s="192" t="s">
        <v>137</v>
      </c>
      <c r="AX822" s="192" t="s">
        <v>137</v>
      </c>
    </row>
    <row r="823" spans="1:50" x14ac:dyDescent="0.2">
      <c r="A823" s="192">
        <v>811885</v>
      </c>
      <c r="B823" s="192" t="s">
        <v>817</v>
      </c>
      <c r="AX823" s="192" t="s">
        <v>138</v>
      </c>
    </row>
    <row r="824" spans="1:50" x14ac:dyDescent="0.2">
      <c r="A824" s="192">
        <v>811890</v>
      </c>
      <c r="B824" s="192" t="s">
        <v>817</v>
      </c>
      <c r="O824" s="192" t="s">
        <v>136</v>
      </c>
      <c r="AK824" s="192" t="s">
        <v>136</v>
      </c>
      <c r="AU824" s="192" t="s">
        <v>138</v>
      </c>
      <c r="AW824" s="192" t="s">
        <v>138</v>
      </c>
    </row>
    <row r="825" spans="1:50" x14ac:dyDescent="0.2">
      <c r="A825" s="192">
        <v>811900</v>
      </c>
      <c r="B825" s="192" t="s">
        <v>817</v>
      </c>
      <c r="AK825" s="192" t="s">
        <v>136</v>
      </c>
      <c r="AO825" s="192" t="s">
        <v>138</v>
      </c>
      <c r="AP825" s="192" t="s">
        <v>138</v>
      </c>
      <c r="AQ825" s="192" t="s">
        <v>138</v>
      </c>
      <c r="AS825" s="192" t="s">
        <v>138</v>
      </c>
      <c r="AT825" s="192" t="s">
        <v>138</v>
      </c>
      <c r="AU825" s="192" t="s">
        <v>138</v>
      </c>
      <c r="AV825" s="192" t="s">
        <v>138</v>
      </c>
      <c r="AW825" s="192" t="s">
        <v>138</v>
      </c>
      <c r="AX825" s="192" t="s">
        <v>138</v>
      </c>
    </row>
    <row r="826" spans="1:50" x14ac:dyDescent="0.2">
      <c r="A826" s="192">
        <v>811903</v>
      </c>
      <c r="B826" s="192" t="s">
        <v>817</v>
      </c>
      <c r="O826" s="192" t="s">
        <v>136</v>
      </c>
      <c r="AK826" s="192" t="s">
        <v>136</v>
      </c>
      <c r="AM826" s="192" t="s">
        <v>137</v>
      </c>
      <c r="AN826" s="192" t="s">
        <v>138</v>
      </c>
      <c r="AP826" s="192" t="s">
        <v>137</v>
      </c>
      <c r="AQ826" s="192" t="s">
        <v>138</v>
      </c>
      <c r="AR826" s="192" t="s">
        <v>138</v>
      </c>
      <c r="AS826" s="192" t="s">
        <v>137</v>
      </c>
      <c r="AT826" s="192" t="s">
        <v>137</v>
      </c>
      <c r="AU826" s="192" t="s">
        <v>137</v>
      </c>
      <c r="AV826" s="192" t="s">
        <v>137</v>
      </c>
      <c r="AW826" s="192" t="s">
        <v>137</v>
      </c>
      <c r="AX826" s="192" t="s">
        <v>137</v>
      </c>
    </row>
    <row r="827" spans="1:50" x14ac:dyDescent="0.2">
      <c r="A827" s="192">
        <v>811904</v>
      </c>
      <c r="B827" s="192" t="s">
        <v>817</v>
      </c>
      <c r="AT827" s="192" t="s">
        <v>137</v>
      </c>
      <c r="AU827" s="192" t="s">
        <v>137</v>
      </c>
      <c r="AW827" s="192" t="s">
        <v>137</v>
      </c>
    </row>
    <row r="828" spans="1:50" x14ac:dyDescent="0.2">
      <c r="A828" s="192">
        <v>811905</v>
      </c>
      <c r="B828" s="192" t="s">
        <v>817</v>
      </c>
      <c r="O828" s="192" t="s">
        <v>137</v>
      </c>
      <c r="Z828" s="192" t="s">
        <v>138</v>
      </c>
      <c r="AK828" s="192" t="s">
        <v>137</v>
      </c>
      <c r="AM828" s="192" t="s">
        <v>138</v>
      </c>
      <c r="AN828" s="192" t="s">
        <v>138</v>
      </c>
      <c r="AO828" s="192" t="s">
        <v>137</v>
      </c>
      <c r="AP828" s="192" t="s">
        <v>137</v>
      </c>
      <c r="AQ828" s="192" t="s">
        <v>138</v>
      </c>
      <c r="AR828" s="192" t="s">
        <v>137</v>
      </c>
      <c r="AS828" s="192" t="s">
        <v>137</v>
      </c>
      <c r="AT828" s="192" t="s">
        <v>137</v>
      </c>
      <c r="AU828" s="192" t="s">
        <v>137</v>
      </c>
      <c r="AV828" s="192" t="s">
        <v>137</v>
      </c>
      <c r="AW828" s="192" t="s">
        <v>137</v>
      </c>
      <c r="AX828" s="192" t="s">
        <v>137</v>
      </c>
    </row>
    <row r="829" spans="1:50" x14ac:dyDescent="0.2">
      <c r="A829" s="192">
        <v>811907</v>
      </c>
      <c r="B829" s="192" t="s">
        <v>817</v>
      </c>
      <c r="O829" s="192" t="s">
        <v>136</v>
      </c>
      <c r="AH829" s="192" t="s">
        <v>136</v>
      </c>
      <c r="AK829" s="192" t="s">
        <v>136</v>
      </c>
      <c r="AM829" s="192" t="s">
        <v>137</v>
      </c>
      <c r="AP829" s="192" t="s">
        <v>137</v>
      </c>
      <c r="AR829" s="192" t="s">
        <v>138</v>
      </c>
      <c r="AS829" s="192" t="s">
        <v>137</v>
      </c>
      <c r="AT829" s="192" t="s">
        <v>137</v>
      </c>
      <c r="AU829" s="192" t="s">
        <v>137</v>
      </c>
      <c r="AV829" s="192" t="s">
        <v>137</v>
      </c>
      <c r="AW829" s="192" t="s">
        <v>137</v>
      </c>
      <c r="AX829" s="192" t="s">
        <v>137</v>
      </c>
    </row>
    <row r="830" spans="1:50" x14ac:dyDescent="0.2">
      <c r="A830" s="192">
        <v>811916</v>
      </c>
      <c r="B830" s="192" t="s">
        <v>817</v>
      </c>
      <c r="AN830" s="192" t="s">
        <v>136</v>
      </c>
      <c r="AS830" s="192" t="s">
        <v>137</v>
      </c>
      <c r="AT830" s="192" t="s">
        <v>138</v>
      </c>
      <c r="AV830" s="192" t="s">
        <v>137</v>
      </c>
      <c r="AW830" s="192" t="s">
        <v>137</v>
      </c>
      <c r="AX830" s="192" t="s">
        <v>137</v>
      </c>
    </row>
    <row r="831" spans="1:50" x14ac:dyDescent="0.2">
      <c r="A831" s="192">
        <v>811921</v>
      </c>
      <c r="B831" s="192" t="s">
        <v>817</v>
      </c>
      <c r="O831" s="192" t="s">
        <v>137</v>
      </c>
      <c r="V831" s="192" t="s">
        <v>138</v>
      </c>
      <c r="AK831" s="192" t="s">
        <v>137</v>
      </c>
      <c r="AN831" s="192" t="s">
        <v>138</v>
      </c>
      <c r="AO831" s="192" t="s">
        <v>137</v>
      </c>
      <c r="AR831" s="192" t="s">
        <v>137</v>
      </c>
      <c r="AS831" s="192" t="s">
        <v>137</v>
      </c>
      <c r="AT831" s="192" t="s">
        <v>137</v>
      </c>
      <c r="AU831" s="192" t="s">
        <v>137</v>
      </c>
      <c r="AV831" s="192" t="s">
        <v>137</v>
      </c>
      <c r="AW831" s="192" t="s">
        <v>137</v>
      </c>
      <c r="AX831" s="192" t="s">
        <v>137</v>
      </c>
    </row>
    <row r="832" spans="1:50" x14ac:dyDescent="0.2">
      <c r="A832" s="192">
        <v>811935</v>
      </c>
      <c r="B832" s="192" t="s">
        <v>817</v>
      </c>
      <c r="R832" s="192" t="s">
        <v>136</v>
      </c>
      <c r="AC832" s="192" t="s">
        <v>136</v>
      </c>
      <c r="AE832" s="192" t="s">
        <v>136</v>
      </c>
      <c r="AK832" s="192" t="s">
        <v>136</v>
      </c>
      <c r="AS832" s="192" t="s">
        <v>138</v>
      </c>
      <c r="AT832" s="192" t="s">
        <v>138</v>
      </c>
      <c r="AU832" s="192" t="s">
        <v>138</v>
      </c>
      <c r="AV832" s="192" t="s">
        <v>138</v>
      </c>
      <c r="AX832" s="192" t="s">
        <v>138</v>
      </c>
    </row>
    <row r="833" spans="1:50" x14ac:dyDescent="0.2">
      <c r="A833" s="192">
        <v>811962</v>
      </c>
      <c r="B833" s="192" t="s">
        <v>817</v>
      </c>
      <c r="L833" s="192" t="s">
        <v>137</v>
      </c>
      <c r="O833" s="192" t="s">
        <v>137</v>
      </c>
      <c r="AK833" s="192" t="s">
        <v>137</v>
      </c>
      <c r="AM833" s="192" t="s">
        <v>138</v>
      </c>
      <c r="AN833" s="192" t="s">
        <v>138</v>
      </c>
      <c r="AO833" s="192" t="s">
        <v>137</v>
      </c>
      <c r="AP833" s="192" t="s">
        <v>138</v>
      </c>
      <c r="AS833" s="192" t="s">
        <v>137</v>
      </c>
      <c r="AT833" s="192" t="s">
        <v>137</v>
      </c>
      <c r="AU833" s="192" t="s">
        <v>137</v>
      </c>
      <c r="AV833" s="192" t="s">
        <v>137</v>
      </c>
      <c r="AW833" s="192" t="s">
        <v>137</v>
      </c>
      <c r="AX833" s="192" t="s">
        <v>137</v>
      </c>
    </row>
    <row r="834" spans="1:50" x14ac:dyDescent="0.2">
      <c r="A834" s="192">
        <v>811967</v>
      </c>
      <c r="B834" s="192" t="s">
        <v>817</v>
      </c>
      <c r="O834" s="192" t="s">
        <v>138</v>
      </c>
      <c r="AK834" s="192" t="s">
        <v>138</v>
      </c>
      <c r="AN834" s="192" t="s">
        <v>136</v>
      </c>
      <c r="AR834" s="192" t="s">
        <v>136</v>
      </c>
      <c r="AU834" s="192" t="s">
        <v>137</v>
      </c>
      <c r="AX834" s="192" t="s">
        <v>137</v>
      </c>
    </row>
    <row r="835" spans="1:50" x14ac:dyDescent="0.2">
      <c r="A835" s="192">
        <v>811969</v>
      </c>
      <c r="B835" s="192" t="s">
        <v>817</v>
      </c>
      <c r="O835" s="192" t="s">
        <v>137</v>
      </c>
      <c r="AJ835" s="192" t="s">
        <v>138</v>
      </c>
      <c r="AK835" s="192" t="s">
        <v>137</v>
      </c>
      <c r="AN835" s="192" t="s">
        <v>136</v>
      </c>
      <c r="AQ835" s="192" t="s">
        <v>138</v>
      </c>
      <c r="AR835" s="192" t="s">
        <v>138</v>
      </c>
      <c r="AS835" s="192" t="s">
        <v>137</v>
      </c>
      <c r="AU835" s="192" t="s">
        <v>137</v>
      </c>
      <c r="AX835" s="192" t="s">
        <v>137</v>
      </c>
    </row>
    <row r="836" spans="1:50" x14ac:dyDescent="0.2">
      <c r="A836" s="192">
        <v>813390</v>
      </c>
      <c r="B836" s="192" t="s">
        <v>817</v>
      </c>
      <c r="AF836" s="192" t="s">
        <v>137</v>
      </c>
      <c r="AO836" s="192" t="s">
        <v>137</v>
      </c>
      <c r="AR836" s="192" t="s">
        <v>138</v>
      </c>
      <c r="AS836" s="192" t="s">
        <v>137</v>
      </c>
      <c r="AT836" s="192" t="s">
        <v>137</v>
      </c>
      <c r="AU836" s="192" t="s">
        <v>137</v>
      </c>
      <c r="AV836" s="192" t="s">
        <v>137</v>
      </c>
      <c r="AW836" s="192" t="s">
        <v>137</v>
      </c>
      <c r="AX836" s="192" t="s">
        <v>137</v>
      </c>
    </row>
    <row r="837" spans="1:50" x14ac:dyDescent="0.2">
      <c r="A837" s="192">
        <v>813411</v>
      </c>
      <c r="B837" s="192" t="s">
        <v>817</v>
      </c>
      <c r="AM837" s="192" t="s">
        <v>138</v>
      </c>
      <c r="AR837" s="192" t="s">
        <v>138</v>
      </c>
      <c r="AS837" s="192" t="s">
        <v>137</v>
      </c>
      <c r="AT837" s="192" t="s">
        <v>137</v>
      </c>
      <c r="AU837" s="192" t="s">
        <v>137</v>
      </c>
      <c r="AV837" s="192" t="s">
        <v>137</v>
      </c>
      <c r="AW837" s="192" t="s">
        <v>137</v>
      </c>
      <c r="AX837" s="192" t="s">
        <v>137</v>
      </c>
    </row>
    <row r="838" spans="1:50" x14ac:dyDescent="0.2">
      <c r="A838" s="192">
        <v>813417</v>
      </c>
      <c r="B838" s="192" t="s">
        <v>817</v>
      </c>
      <c r="AK838" s="192" t="s">
        <v>136</v>
      </c>
      <c r="AN838" s="192" t="s">
        <v>138</v>
      </c>
      <c r="AP838" s="192" t="s">
        <v>138</v>
      </c>
      <c r="AS838" s="192" t="s">
        <v>137</v>
      </c>
      <c r="AT838" s="192" t="s">
        <v>137</v>
      </c>
      <c r="AU838" s="192" t="s">
        <v>137</v>
      </c>
      <c r="AV838" s="192" t="s">
        <v>137</v>
      </c>
      <c r="AW838" s="192" t="s">
        <v>137</v>
      </c>
      <c r="AX838" s="192" t="s">
        <v>137</v>
      </c>
    </row>
    <row r="6394" spans="1:1" x14ac:dyDescent="0.2">
      <c r="A6394" s="194"/>
    </row>
    <row r="6395" spans="1:1" x14ac:dyDescent="0.2">
      <c r="A6395" s="194"/>
    </row>
    <row r="6396" spans="1:1" x14ac:dyDescent="0.2">
      <c r="A6396" s="194"/>
    </row>
    <row r="6397" spans="1:1" x14ac:dyDescent="0.2">
      <c r="A6397" s="194"/>
    </row>
    <row r="6398" spans="1:1" x14ac:dyDescent="0.2">
      <c r="A6398" s="194"/>
    </row>
    <row r="6399" spans="1:1" x14ac:dyDescent="0.2">
      <c r="A6399" s="194"/>
    </row>
    <row r="6400" spans="1:1" x14ac:dyDescent="0.2">
      <c r="A6400" s="194"/>
    </row>
    <row r="6401" spans="1:1" x14ac:dyDescent="0.2">
      <c r="A6401" s="194"/>
    </row>
    <row r="6402" spans="1:1" x14ac:dyDescent="0.2">
      <c r="A6402" s="194"/>
    </row>
    <row r="6403" spans="1:1" x14ac:dyDescent="0.2">
      <c r="A6403" s="194"/>
    </row>
    <row r="6404" spans="1:1" x14ac:dyDescent="0.2">
      <c r="A6404" s="194"/>
    </row>
    <row r="6405" spans="1:1" x14ac:dyDescent="0.2">
      <c r="A6405" s="194"/>
    </row>
    <row r="6406" spans="1:1" x14ac:dyDescent="0.2">
      <c r="A6406" s="194"/>
    </row>
    <row r="6407" spans="1:1" x14ac:dyDescent="0.2">
      <c r="A6407" s="194"/>
    </row>
    <row r="6408" spans="1:1" x14ac:dyDescent="0.2">
      <c r="A6408" s="194"/>
    </row>
    <row r="6409" spans="1:1" x14ac:dyDescent="0.2">
      <c r="A6409" s="194"/>
    </row>
    <row r="6410" spans="1:1" x14ac:dyDescent="0.2">
      <c r="A6410" s="194"/>
    </row>
    <row r="6411" spans="1:1" x14ac:dyDescent="0.2">
      <c r="A6411" s="194"/>
    </row>
    <row r="6412" spans="1:1" x14ac:dyDescent="0.2">
      <c r="A6412" s="194"/>
    </row>
    <row r="6413" spans="1:1" x14ac:dyDescent="0.2">
      <c r="A6413" s="194"/>
    </row>
    <row r="6414" spans="1:1" x14ac:dyDescent="0.2">
      <c r="A6414" s="194"/>
    </row>
    <row r="6415" spans="1:1" x14ac:dyDescent="0.2">
      <c r="A6415" s="194"/>
    </row>
    <row r="6416" spans="1:1" x14ac:dyDescent="0.2">
      <c r="A6416" s="194"/>
    </row>
    <row r="6417" spans="1:1" x14ac:dyDescent="0.2">
      <c r="A6417" s="194"/>
    </row>
    <row r="6418" spans="1:1" x14ac:dyDescent="0.2">
      <c r="A6418" s="194"/>
    </row>
    <row r="6419" spans="1:1" x14ac:dyDescent="0.2">
      <c r="A6419" s="194"/>
    </row>
    <row r="6420" spans="1:1" x14ac:dyDescent="0.2">
      <c r="A6420" s="194"/>
    </row>
    <row r="6421" spans="1:1" x14ac:dyDescent="0.2">
      <c r="A6421" s="194"/>
    </row>
    <row r="6422" spans="1:1" x14ac:dyDescent="0.2">
      <c r="A6422" s="194"/>
    </row>
    <row r="6423" spans="1:1" x14ac:dyDescent="0.2">
      <c r="A6423" s="194"/>
    </row>
    <row r="6424" spans="1:1" x14ac:dyDescent="0.2">
      <c r="A6424" s="194"/>
    </row>
    <row r="6425" spans="1:1" x14ac:dyDescent="0.2">
      <c r="A6425" s="194"/>
    </row>
    <row r="6426" spans="1:1" x14ac:dyDescent="0.2">
      <c r="A6426" s="194"/>
    </row>
    <row r="6427" spans="1:1" x14ac:dyDescent="0.2">
      <c r="A6427" s="194"/>
    </row>
    <row r="6428" spans="1:1" x14ac:dyDescent="0.2">
      <c r="A6428" s="194"/>
    </row>
    <row r="6429" spans="1:1" x14ac:dyDescent="0.2">
      <c r="A6429" s="194"/>
    </row>
    <row r="6430" spans="1:1" x14ac:dyDescent="0.2">
      <c r="A6430" s="194"/>
    </row>
    <row r="6431" spans="1:1" x14ac:dyDescent="0.2">
      <c r="A6431" s="194"/>
    </row>
    <row r="6432" spans="1:1" x14ac:dyDescent="0.2">
      <c r="A6432" s="194"/>
    </row>
    <row r="6433" spans="1:1" x14ac:dyDescent="0.2">
      <c r="A6433" s="194"/>
    </row>
    <row r="6434" spans="1:1" x14ac:dyDescent="0.2">
      <c r="A6434" s="194"/>
    </row>
    <row r="6435" spans="1:1" x14ac:dyDescent="0.2">
      <c r="A6435" s="194"/>
    </row>
    <row r="6436" spans="1:1" x14ac:dyDescent="0.2">
      <c r="A6436" s="194"/>
    </row>
    <row r="6437" spans="1:1" x14ac:dyDescent="0.2">
      <c r="A6437" s="194"/>
    </row>
    <row r="6438" spans="1:1" x14ac:dyDescent="0.2">
      <c r="A6438" s="194"/>
    </row>
    <row r="6439" spans="1:1" x14ac:dyDescent="0.2">
      <c r="A6439" s="194"/>
    </row>
    <row r="6440" spans="1:1" x14ac:dyDescent="0.2">
      <c r="A6440" s="194"/>
    </row>
    <row r="6441" spans="1:1" x14ac:dyDescent="0.2">
      <c r="A6441" s="194"/>
    </row>
    <row r="6442" spans="1:1" x14ac:dyDescent="0.2">
      <c r="A6442" s="194"/>
    </row>
    <row r="6443" spans="1:1" x14ac:dyDescent="0.2">
      <c r="A6443" s="194"/>
    </row>
    <row r="6444" spans="1:1" x14ac:dyDescent="0.2">
      <c r="A6444" s="194"/>
    </row>
    <row r="6445" spans="1:1" x14ac:dyDescent="0.2">
      <c r="A6445" s="194"/>
    </row>
    <row r="6446" spans="1:1" x14ac:dyDescent="0.2">
      <c r="A6446" s="194"/>
    </row>
    <row r="6447" spans="1:1" x14ac:dyDescent="0.2">
      <c r="A6447" s="194"/>
    </row>
    <row r="6448" spans="1:1" x14ac:dyDescent="0.2">
      <c r="A6448" s="194"/>
    </row>
    <row r="6449" spans="1:1" x14ac:dyDescent="0.2">
      <c r="A6449" s="194"/>
    </row>
    <row r="6450" spans="1:1" x14ac:dyDescent="0.2">
      <c r="A6450" s="194"/>
    </row>
    <row r="6451" spans="1:1" x14ac:dyDescent="0.2">
      <c r="A6451" s="194"/>
    </row>
    <row r="6452" spans="1:1" x14ac:dyDescent="0.2">
      <c r="A6452" s="194"/>
    </row>
    <row r="6453" spans="1:1" x14ac:dyDescent="0.2">
      <c r="A6453" s="194"/>
    </row>
    <row r="6454" spans="1:1" x14ac:dyDescent="0.2">
      <c r="A6454" s="194"/>
    </row>
    <row r="6455" spans="1:1" x14ac:dyDescent="0.2">
      <c r="A6455" s="194"/>
    </row>
    <row r="6456" spans="1:1" x14ac:dyDescent="0.2">
      <c r="A6456" s="194"/>
    </row>
    <row r="6457" spans="1:1" x14ac:dyDescent="0.2">
      <c r="A6457" s="194"/>
    </row>
    <row r="6458" spans="1:1" x14ac:dyDescent="0.2">
      <c r="A6458" s="194"/>
    </row>
    <row r="6459" spans="1:1" x14ac:dyDescent="0.2">
      <c r="A6459" s="194"/>
    </row>
    <row r="6460" spans="1:1" x14ac:dyDescent="0.2">
      <c r="A6460" s="194"/>
    </row>
    <row r="6461" spans="1:1" x14ac:dyDescent="0.2">
      <c r="A6461" s="194"/>
    </row>
    <row r="6462" spans="1:1" x14ac:dyDescent="0.2">
      <c r="A6462" s="194"/>
    </row>
    <row r="6463" spans="1:1" x14ac:dyDescent="0.2">
      <c r="A6463" s="194"/>
    </row>
    <row r="6464" spans="1:1" x14ac:dyDescent="0.2">
      <c r="A6464" s="194"/>
    </row>
    <row r="6465" spans="1:1" x14ac:dyDescent="0.2">
      <c r="A6465" s="194"/>
    </row>
    <row r="6466" spans="1:1" x14ac:dyDescent="0.2">
      <c r="A6466" s="194"/>
    </row>
    <row r="6467" spans="1:1" x14ac:dyDescent="0.2">
      <c r="A6467" s="194"/>
    </row>
    <row r="6468" spans="1:1" x14ac:dyDescent="0.2">
      <c r="A6468" s="194"/>
    </row>
    <row r="6469" spans="1:1" x14ac:dyDescent="0.2">
      <c r="A6469" s="194"/>
    </row>
    <row r="6470" spans="1:1" x14ac:dyDescent="0.2">
      <c r="A6470" s="194"/>
    </row>
    <row r="6471" spans="1:1" x14ac:dyDescent="0.2">
      <c r="A6471" s="194"/>
    </row>
    <row r="6472" spans="1:1" x14ac:dyDescent="0.2">
      <c r="A6472" s="194"/>
    </row>
    <row r="6473" spans="1:1" x14ac:dyDescent="0.2">
      <c r="A6473" s="194"/>
    </row>
    <row r="6474" spans="1:1" x14ac:dyDescent="0.2">
      <c r="A6474" s="194"/>
    </row>
    <row r="6475" spans="1:1" x14ac:dyDescent="0.2">
      <c r="A6475" s="194"/>
    </row>
    <row r="6476" spans="1:1" x14ac:dyDescent="0.2">
      <c r="A6476" s="194"/>
    </row>
    <row r="6477" spans="1:1" x14ac:dyDescent="0.2">
      <c r="A6477" s="194"/>
    </row>
    <row r="6478" spans="1:1" x14ac:dyDescent="0.2">
      <c r="A6478" s="194"/>
    </row>
    <row r="6479" spans="1:1" x14ac:dyDescent="0.2">
      <c r="A6479" s="194"/>
    </row>
    <row r="6480" spans="1:1" x14ac:dyDescent="0.2">
      <c r="A6480" s="194"/>
    </row>
    <row r="6481" spans="1:1" x14ac:dyDescent="0.2">
      <c r="A6481" s="194"/>
    </row>
    <row r="6482" spans="1:1" x14ac:dyDescent="0.2">
      <c r="A6482" s="194"/>
    </row>
    <row r="6483" spans="1:1" x14ac:dyDescent="0.2">
      <c r="A6483" s="194"/>
    </row>
    <row r="6484" spans="1:1" x14ac:dyDescent="0.2">
      <c r="A6484" s="194"/>
    </row>
    <row r="6485" spans="1:1" x14ac:dyDescent="0.2">
      <c r="A6485" s="194"/>
    </row>
    <row r="6486" spans="1:1" x14ac:dyDescent="0.2">
      <c r="A6486" s="194"/>
    </row>
    <row r="6487" spans="1:1" x14ac:dyDescent="0.2">
      <c r="A6487" s="194"/>
    </row>
    <row r="6488" spans="1:1" x14ac:dyDescent="0.2">
      <c r="A6488" s="194"/>
    </row>
    <row r="6489" spans="1:1" x14ac:dyDescent="0.2">
      <c r="A6489" s="194"/>
    </row>
    <row r="6490" spans="1:1" x14ac:dyDescent="0.2">
      <c r="A6490" s="194"/>
    </row>
    <row r="6491" spans="1:1" x14ac:dyDescent="0.2">
      <c r="A6491" s="194"/>
    </row>
    <row r="6492" spans="1:1" x14ac:dyDescent="0.2">
      <c r="A6492" s="194"/>
    </row>
    <row r="6493" spans="1:1" x14ac:dyDescent="0.2">
      <c r="A6493" s="194"/>
    </row>
    <row r="6494" spans="1:1" x14ac:dyDescent="0.2">
      <c r="A6494" s="194"/>
    </row>
    <row r="6495" spans="1:1" x14ac:dyDescent="0.2">
      <c r="A6495" s="194"/>
    </row>
    <row r="6496" spans="1:1" x14ac:dyDescent="0.2">
      <c r="A6496" s="194"/>
    </row>
    <row r="6497" spans="1:1" x14ac:dyDescent="0.2">
      <c r="A6497" s="194"/>
    </row>
    <row r="6498" spans="1:1" x14ac:dyDescent="0.2">
      <c r="A6498" s="194"/>
    </row>
    <row r="6499" spans="1:1" x14ac:dyDescent="0.2">
      <c r="A6499" s="194"/>
    </row>
    <row r="6500" spans="1:1" x14ac:dyDescent="0.2">
      <c r="A6500" s="194"/>
    </row>
    <row r="6501" spans="1:1" x14ac:dyDescent="0.2">
      <c r="A6501" s="194"/>
    </row>
    <row r="6502" spans="1:1" x14ac:dyDescent="0.2">
      <c r="A6502" s="194"/>
    </row>
    <row r="6503" spans="1:1" x14ac:dyDescent="0.2">
      <c r="A6503" s="194"/>
    </row>
    <row r="6504" spans="1:1" x14ac:dyDescent="0.2">
      <c r="A6504" s="194"/>
    </row>
    <row r="6505" spans="1:1" x14ac:dyDescent="0.2">
      <c r="A6505" s="194"/>
    </row>
    <row r="6506" spans="1:1" x14ac:dyDescent="0.2">
      <c r="A6506" s="194"/>
    </row>
    <row r="6507" spans="1:1" x14ac:dyDescent="0.2">
      <c r="A6507" s="194"/>
    </row>
    <row r="6508" spans="1:1" x14ac:dyDescent="0.2">
      <c r="A6508" s="194"/>
    </row>
    <row r="6509" spans="1:1" x14ac:dyDescent="0.2">
      <c r="A6509" s="194"/>
    </row>
    <row r="6510" spans="1:1" x14ac:dyDescent="0.2">
      <c r="A6510" s="194"/>
    </row>
    <row r="6511" spans="1:1" x14ac:dyDescent="0.2">
      <c r="A6511" s="194"/>
    </row>
    <row r="6512" spans="1:1" x14ac:dyDescent="0.2">
      <c r="A6512" s="194"/>
    </row>
    <row r="6513" spans="1:1" x14ac:dyDescent="0.2">
      <c r="A6513" s="194"/>
    </row>
    <row r="6514" spans="1:1" x14ac:dyDescent="0.2">
      <c r="A6514" s="194"/>
    </row>
    <row r="6515" spans="1:1" x14ac:dyDescent="0.2">
      <c r="A6515" s="194"/>
    </row>
    <row r="6516" spans="1:1" x14ac:dyDescent="0.2">
      <c r="A6516" s="194"/>
    </row>
    <row r="6517" spans="1:1" x14ac:dyDescent="0.2">
      <c r="A6517" s="194"/>
    </row>
    <row r="6518" spans="1:1" x14ac:dyDescent="0.2">
      <c r="A6518" s="194"/>
    </row>
    <row r="6519" spans="1:1" x14ac:dyDescent="0.2">
      <c r="A6519" s="194"/>
    </row>
    <row r="6520" spans="1:1" x14ac:dyDescent="0.2">
      <c r="A6520" s="194"/>
    </row>
    <row r="6521" spans="1:1" x14ac:dyDescent="0.2">
      <c r="A6521" s="194"/>
    </row>
    <row r="6522" spans="1:1" x14ac:dyDescent="0.2">
      <c r="A6522" s="194"/>
    </row>
    <row r="6523" spans="1:1" x14ac:dyDescent="0.2">
      <c r="A6523" s="194"/>
    </row>
    <row r="6524" spans="1:1" x14ac:dyDescent="0.2">
      <c r="A6524" s="194"/>
    </row>
    <row r="6525" spans="1:1" x14ac:dyDescent="0.2">
      <c r="A6525" s="194"/>
    </row>
    <row r="6526" spans="1:1" x14ac:dyDescent="0.2">
      <c r="A6526" s="194"/>
    </row>
    <row r="6527" spans="1:1" x14ac:dyDescent="0.2">
      <c r="A6527" s="194"/>
    </row>
    <row r="6528" spans="1:1" x14ac:dyDescent="0.2">
      <c r="A6528" s="194"/>
    </row>
    <row r="6529" spans="1:1" x14ac:dyDescent="0.2">
      <c r="A6529" s="194"/>
    </row>
    <row r="6530" spans="1:1" x14ac:dyDescent="0.2">
      <c r="A6530" s="194"/>
    </row>
    <row r="6531" spans="1:1" x14ac:dyDescent="0.2">
      <c r="A6531" s="194"/>
    </row>
    <row r="6532" spans="1:1" x14ac:dyDescent="0.2">
      <c r="A6532" s="194"/>
    </row>
    <row r="6533" spans="1:1" x14ac:dyDescent="0.2">
      <c r="A6533" s="194"/>
    </row>
    <row r="6534" spans="1:1" x14ac:dyDescent="0.2">
      <c r="A6534" s="194"/>
    </row>
    <row r="6535" spans="1:1" x14ac:dyDescent="0.2">
      <c r="A6535" s="194"/>
    </row>
    <row r="6536" spans="1:1" x14ac:dyDescent="0.2">
      <c r="A6536" s="194"/>
    </row>
    <row r="6537" spans="1:1" x14ac:dyDescent="0.2">
      <c r="A6537" s="194"/>
    </row>
    <row r="6538" spans="1:1" x14ac:dyDescent="0.2">
      <c r="A6538" s="194"/>
    </row>
    <row r="6539" spans="1:1" x14ac:dyDescent="0.2">
      <c r="A6539" s="194"/>
    </row>
    <row r="6540" spans="1:1" x14ac:dyDescent="0.2">
      <c r="A6540" s="194"/>
    </row>
    <row r="6541" spans="1:1" x14ac:dyDescent="0.2">
      <c r="A6541" s="194"/>
    </row>
    <row r="6542" spans="1:1" x14ac:dyDescent="0.2">
      <c r="A6542" s="194"/>
    </row>
    <row r="6543" spans="1:1" x14ac:dyDescent="0.2">
      <c r="A6543" s="194"/>
    </row>
    <row r="6544" spans="1:1" x14ac:dyDescent="0.2">
      <c r="A6544" s="194"/>
    </row>
    <row r="6545" spans="1:1" x14ac:dyDescent="0.2">
      <c r="A6545" s="194"/>
    </row>
    <row r="6546" spans="1:1" x14ac:dyDescent="0.2">
      <c r="A6546" s="194"/>
    </row>
    <row r="6547" spans="1:1" x14ac:dyDescent="0.2">
      <c r="A6547" s="194"/>
    </row>
    <row r="6548" spans="1:1" x14ac:dyDescent="0.2">
      <c r="A6548" s="194"/>
    </row>
    <row r="6549" spans="1:1" x14ac:dyDescent="0.2">
      <c r="A6549" s="194"/>
    </row>
    <row r="6550" spans="1:1" x14ac:dyDescent="0.2">
      <c r="A6550" s="194"/>
    </row>
    <row r="6551" spans="1:1" x14ac:dyDescent="0.2">
      <c r="A6551" s="194"/>
    </row>
    <row r="6552" spans="1:1" x14ac:dyDescent="0.2">
      <c r="A6552" s="194"/>
    </row>
    <row r="6553" spans="1:1" x14ac:dyDescent="0.2">
      <c r="A6553" s="194"/>
    </row>
    <row r="6554" spans="1:1" x14ac:dyDescent="0.2">
      <c r="A6554" s="194"/>
    </row>
    <row r="6555" spans="1:1" x14ac:dyDescent="0.2">
      <c r="A6555" s="194"/>
    </row>
    <row r="6556" spans="1:1" x14ac:dyDescent="0.2">
      <c r="A6556" s="194"/>
    </row>
    <row r="6557" spans="1:1" x14ac:dyDescent="0.2">
      <c r="A6557" s="194"/>
    </row>
    <row r="6558" spans="1:1" x14ac:dyDescent="0.2">
      <c r="A6558" s="194"/>
    </row>
    <row r="6559" spans="1:1" x14ac:dyDescent="0.2">
      <c r="A6559" s="194"/>
    </row>
    <row r="6560" spans="1:1" x14ac:dyDescent="0.2">
      <c r="A6560" s="194"/>
    </row>
    <row r="6561" spans="1:1" x14ac:dyDescent="0.2">
      <c r="A6561" s="194"/>
    </row>
    <row r="6562" spans="1:1" x14ac:dyDescent="0.2">
      <c r="A6562" s="194"/>
    </row>
    <row r="6563" spans="1:1" x14ac:dyDescent="0.2">
      <c r="A6563" s="194"/>
    </row>
    <row r="6564" spans="1:1" x14ac:dyDescent="0.2">
      <c r="A6564" s="194"/>
    </row>
    <row r="6565" spans="1:1" x14ac:dyDescent="0.2">
      <c r="A6565" s="194"/>
    </row>
    <row r="6566" spans="1:1" x14ac:dyDescent="0.2">
      <c r="A6566" s="194"/>
    </row>
    <row r="6567" spans="1:1" x14ac:dyDescent="0.2">
      <c r="A6567" s="194"/>
    </row>
    <row r="6568" spans="1:1" x14ac:dyDescent="0.2">
      <c r="A6568" s="194"/>
    </row>
    <row r="6569" spans="1:1" x14ac:dyDescent="0.2">
      <c r="A6569" s="194"/>
    </row>
    <row r="6570" spans="1:1" x14ac:dyDescent="0.2">
      <c r="A6570" s="194"/>
    </row>
    <row r="6571" spans="1:1" x14ac:dyDescent="0.2">
      <c r="A6571" s="194"/>
    </row>
    <row r="6572" spans="1:1" x14ac:dyDescent="0.2">
      <c r="A6572" s="194"/>
    </row>
    <row r="6573" spans="1:1" x14ac:dyDescent="0.2">
      <c r="A6573" s="194"/>
    </row>
    <row r="6574" spans="1:1" x14ac:dyDescent="0.2">
      <c r="A6574" s="194"/>
    </row>
    <row r="6575" spans="1:1" x14ac:dyDescent="0.2">
      <c r="A6575" s="194"/>
    </row>
    <row r="6576" spans="1:1" x14ac:dyDescent="0.2">
      <c r="A6576" s="194"/>
    </row>
    <row r="6577" spans="1:1" x14ac:dyDescent="0.2">
      <c r="A6577" s="194"/>
    </row>
    <row r="6578" spans="1:1" x14ac:dyDescent="0.2">
      <c r="A6578" s="194"/>
    </row>
    <row r="6579" spans="1:1" x14ac:dyDescent="0.2">
      <c r="A6579" s="194"/>
    </row>
    <row r="6580" spans="1:1" x14ac:dyDescent="0.2">
      <c r="A6580" s="194"/>
    </row>
    <row r="6581" spans="1:1" x14ac:dyDescent="0.2">
      <c r="A6581" s="194"/>
    </row>
    <row r="6582" spans="1:1" x14ac:dyDescent="0.2">
      <c r="A6582" s="194"/>
    </row>
    <row r="6583" spans="1:1" x14ac:dyDescent="0.2">
      <c r="A6583" s="194"/>
    </row>
    <row r="6584" spans="1:1" x14ac:dyDescent="0.2">
      <c r="A6584" s="194"/>
    </row>
    <row r="6585" spans="1:1" x14ac:dyDescent="0.2">
      <c r="A6585" s="194"/>
    </row>
    <row r="6586" spans="1:1" x14ac:dyDescent="0.2">
      <c r="A6586" s="194"/>
    </row>
    <row r="6587" spans="1:1" x14ac:dyDescent="0.2">
      <c r="A6587" s="194"/>
    </row>
    <row r="6588" spans="1:1" x14ac:dyDescent="0.2">
      <c r="A6588" s="194"/>
    </row>
    <row r="6589" spans="1:1" x14ac:dyDescent="0.2">
      <c r="A6589" s="194"/>
    </row>
    <row r="6590" spans="1:1" x14ac:dyDescent="0.2">
      <c r="A6590" s="194"/>
    </row>
    <row r="6591" spans="1:1" x14ac:dyDescent="0.2">
      <c r="A6591" s="194"/>
    </row>
    <row r="6592" spans="1:1" x14ac:dyDescent="0.2">
      <c r="A6592" s="194"/>
    </row>
    <row r="6593" spans="1:1" x14ac:dyDescent="0.2">
      <c r="A6593" s="194"/>
    </row>
    <row r="6594" spans="1:1" x14ac:dyDescent="0.2">
      <c r="A6594" s="194"/>
    </row>
    <row r="6595" spans="1:1" x14ac:dyDescent="0.2">
      <c r="A6595" s="194"/>
    </row>
    <row r="6596" spans="1:1" x14ac:dyDescent="0.2">
      <c r="A6596" s="194"/>
    </row>
    <row r="6597" spans="1:1" x14ac:dyDescent="0.2">
      <c r="A6597" s="194"/>
    </row>
    <row r="6598" spans="1:1" x14ac:dyDescent="0.2">
      <c r="A6598" s="194"/>
    </row>
    <row r="6599" spans="1:1" x14ac:dyDescent="0.2">
      <c r="A6599" s="194"/>
    </row>
    <row r="6600" spans="1:1" x14ac:dyDescent="0.2">
      <c r="A6600" s="194"/>
    </row>
    <row r="6601" spans="1:1" x14ac:dyDescent="0.2">
      <c r="A6601" s="194"/>
    </row>
    <row r="6602" spans="1:1" x14ac:dyDescent="0.2">
      <c r="A6602" s="194"/>
    </row>
    <row r="6603" spans="1:1" x14ac:dyDescent="0.2">
      <c r="A6603" s="194"/>
    </row>
    <row r="6604" spans="1:1" x14ac:dyDescent="0.2">
      <c r="A6604" s="194"/>
    </row>
    <row r="6605" spans="1:1" x14ac:dyDescent="0.2">
      <c r="A6605" s="194"/>
    </row>
    <row r="6606" spans="1:1" x14ac:dyDescent="0.2">
      <c r="A6606" s="194"/>
    </row>
    <row r="6607" spans="1:1" x14ac:dyDescent="0.2">
      <c r="A6607" s="194"/>
    </row>
    <row r="6608" spans="1:1" x14ac:dyDescent="0.2">
      <c r="A6608" s="194"/>
    </row>
    <row r="6609" spans="1:1" x14ac:dyDescent="0.2">
      <c r="A6609" s="194"/>
    </row>
    <row r="6610" spans="1:1" x14ac:dyDescent="0.2">
      <c r="A6610" s="194"/>
    </row>
    <row r="6611" spans="1:1" x14ac:dyDescent="0.2">
      <c r="A6611" s="194"/>
    </row>
    <row r="6612" spans="1:1" x14ac:dyDescent="0.2">
      <c r="A6612" s="194"/>
    </row>
    <row r="6613" spans="1:1" x14ac:dyDescent="0.2">
      <c r="A6613" s="194"/>
    </row>
    <row r="6614" spans="1:1" x14ac:dyDescent="0.2">
      <c r="A6614" s="194"/>
    </row>
    <row r="6615" spans="1:1" x14ac:dyDescent="0.2">
      <c r="A6615" s="194"/>
    </row>
    <row r="6616" spans="1:1" x14ac:dyDescent="0.2">
      <c r="A6616" s="194"/>
    </row>
    <row r="6617" spans="1:1" x14ac:dyDescent="0.2">
      <c r="A6617" s="194"/>
    </row>
    <row r="6618" spans="1:1" x14ac:dyDescent="0.2">
      <c r="A6618" s="194"/>
    </row>
    <row r="6619" spans="1:1" x14ac:dyDescent="0.2">
      <c r="A6619" s="194"/>
    </row>
    <row r="6620" spans="1:1" x14ac:dyDescent="0.2">
      <c r="A6620" s="194"/>
    </row>
    <row r="6621" spans="1:1" x14ac:dyDescent="0.2">
      <c r="A6621" s="194"/>
    </row>
    <row r="6622" spans="1:1" x14ac:dyDescent="0.2">
      <c r="A6622" s="194"/>
    </row>
    <row r="6623" spans="1:1" x14ac:dyDescent="0.2">
      <c r="A6623" s="194"/>
    </row>
    <row r="6624" spans="1:1" x14ac:dyDescent="0.2">
      <c r="A6624" s="194"/>
    </row>
    <row r="6625" spans="1:1" x14ac:dyDescent="0.2">
      <c r="A6625" s="194"/>
    </row>
    <row r="6626" spans="1:1" x14ac:dyDescent="0.2">
      <c r="A6626" s="194"/>
    </row>
    <row r="6627" spans="1:1" x14ac:dyDescent="0.2">
      <c r="A6627" s="194"/>
    </row>
    <row r="6628" spans="1:1" x14ac:dyDescent="0.2">
      <c r="A6628" s="194"/>
    </row>
    <row r="6629" spans="1:1" x14ac:dyDescent="0.2">
      <c r="A6629" s="194"/>
    </row>
    <row r="6630" spans="1:1" x14ac:dyDescent="0.2">
      <c r="A6630" s="194"/>
    </row>
    <row r="6631" spans="1:1" x14ac:dyDescent="0.2">
      <c r="A6631" s="194"/>
    </row>
    <row r="6632" spans="1:1" x14ac:dyDescent="0.2">
      <c r="A6632" s="194"/>
    </row>
    <row r="6636" spans="1:1" x14ac:dyDescent="0.2">
      <c r="A6636" s="194"/>
    </row>
  </sheetData>
  <sheetProtection algorithmName="SHA-512" hashValue="QCYl8tql9ViWjP/9IPqdC8d29Q+HiVWUvNGRSHn1QrNo8OG6zfci17jMaVYef7kfVfA21pyFuDJW/fjXBrh6Mw==" saltValue="j5sH1xQhqzdpccp9TeA45A==" spinCount="100000" sheet="1" selectLockedCells="1" selectUnlockedCells="1"/>
  <conditionalFormatting sqref="A1">
    <cfRule type="duplicateValues" dxfId="13" priority="13"/>
  </conditionalFormatting>
  <conditionalFormatting sqref="A6335:A6388">
    <cfRule type="duplicateValues" dxfId="12" priority="12"/>
  </conditionalFormatting>
  <conditionalFormatting sqref="A6550">
    <cfRule type="duplicateValues" dxfId="11" priority="10"/>
  </conditionalFormatting>
  <conditionalFormatting sqref="A6550">
    <cfRule type="duplicateValues" dxfId="10" priority="11"/>
  </conditionalFormatting>
  <conditionalFormatting sqref="A1 A6637:A1048576 A3:A6632">
    <cfRule type="duplicateValues" dxfId="9" priority="9"/>
  </conditionalFormatting>
  <conditionalFormatting sqref="A6394:A6632">
    <cfRule type="duplicateValues" dxfId="8" priority="14"/>
  </conditionalFormatting>
  <conditionalFormatting sqref="A6633">
    <cfRule type="duplicateValues" dxfId="7" priority="8"/>
  </conditionalFormatting>
  <conditionalFormatting sqref="A6634">
    <cfRule type="duplicateValues" dxfId="6" priority="7"/>
  </conditionalFormatting>
  <conditionalFormatting sqref="A6635">
    <cfRule type="duplicateValues" dxfId="5" priority="6"/>
  </conditionalFormatting>
  <conditionalFormatting sqref="A6636">
    <cfRule type="duplicateValues" dxfId="4" priority="4"/>
  </conditionalFormatting>
  <conditionalFormatting sqref="A6636">
    <cfRule type="duplicateValues" dxfId="3" priority="5"/>
  </conditionalFormatting>
  <conditionalFormatting sqref="A1:XFD1 A3:XFD1048576 U2:XFD2">
    <cfRule type="containsText" dxfId="2" priority="3" operator="containsText" text="tt">
      <formula>NOT(ISERROR(SEARCH("tt",A1)))</formula>
    </cfRule>
  </conditionalFormatting>
  <conditionalFormatting sqref="A2">
    <cfRule type="duplicateValues" dxfId="1" priority="2"/>
  </conditionalFormatting>
  <conditionalFormatting sqref="A2:T2">
    <cfRule type="containsText" dxfId="0" priority="1" operator="containsText" text="tt">
      <formula>NOT(ISERROR(SEARCH("tt",A2)))</formula>
    </cfRule>
  </conditionalFormatting>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ورقة5"/>
  <dimension ref="A1:AC2498"/>
  <sheetViews>
    <sheetView rightToLeft="1" workbookViewId="0">
      <pane xSplit="2" ySplit="2" topLeftCell="C221" activePane="bottomRight" state="frozen"/>
      <selection pane="topRight" activeCell="C1" sqref="C1"/>
      <selection pane="bottomLeft" activeCell="A2" sqref="A2"/>
      <selection pane="bottomRight" sqref="A1:XFD1048576"/>
    </sheetView>
  </sheetViews>
  <sheetFormatPr defaultColWidth="9" defaultRowHeight="14.25" x14ac:dyDescent="0.2"/>
  <cols>
    <col min="1" max="1" width="11.125" style="192" bestFit="1" customWidth="1"/>
    <col min="2" max="2" width="24.5" style="192" bestFit="1" customWidth="1"/>
    <col min="3" max="3" width="18.5" style="192" hidden="1" customWidth="1"/>
    <col min="4" max="4" width="20.5" style="192" hidden="1" customWidth="1"/>
    <col min="5" max="5" width="6.5" style="192" hidden="1" customWidth="1"/>
    <col min="6" max="6" width="10.5" style="195" hidden="1" customWidth="1"/>
    <col min="7" max="7" width="13.375" style="192" hidden="1" customWidth="1"/>
    <col min="8" max="8" width="12" style="192" hidden="1" customWidth="1"/>
    <col min="9" max="9" width="9.625" style="192" hidden="1" customWidth="1"/>
    <col min="10" max="10" width="27" style="192" hidden="1" customWidth="1"/>
    <col min="11" max="11" width="11.375" style="192" hidden="1" customWidth="1"/>
    <col min="12" max="12" width="9.5" style="192" hidden="1" customWidth="1"/>
    <col min="13" max="13" width="12.625" style="192" hidden="1" customWidth="1"/>
    <col min="14" max="14" width="10.5" style="192" hidden="1" customWidth="1"/>
    <col min="15" max="15" width="7.375" style="192" hidden="1" customWidth="1"/>
    <col min="16" max="16" width="11.5" style="192" hidden="1" customWidth="1"/>
    <col min="17" max="17" width="12.375" style="192" hidden="1" customWidth="1"/>
    <col min="18" max="23" width="5.5" style="192" customWidth="1"/>
    <col min="24" max="24" width="36.125" style="192" bestFit="1" customWidth="1"/>
    <col min="25" max="25" width="5.5" style="193" bestFit="1" customWidth="1"/>
    <col min="26" max="27" width="15.5" style="193" customWidth="1"/>
    <col min="28" max="28" width="45.125" style="193" customWidth="1"/>
    <col min="29" max="30" width="13.5" style="193" customWidth="1"/>
    <col min="31" max="16384" width="9" style="193"/>
  </cols>
  <sheetData>
    <row r="1" spans="1:29" x14ac:dyDescent="0.2">
      <c r="A1" s="192">
        <v>1</v>
      </c>
      <c r="B1" s="192">
        <v>2</v>
      </c>
      <c r="C1" s="192">
        <v>3</v>
      </c>
      <c r="D1" s="192">
        <v>4</v>
      </c>
      <c r="E1" s="192">
        <v>5</v>
      </c>
      <c r="F1" s="195">
        <v>6</v>
      </c>
      <c r="G1" s="192">
        <v>7</v>
      </c>
      <c r="H1" s="192">
        <v>8</v>
      </c>
      <c r="I1" s="192">
        <v>9</v>
      </c>
      <c r="J1" s="192">
        <v>10</v>
      </c>
      <c r="K1" s="192">
        <v>11</v>
      </c>
      <c r="L1" s="192">
        <v>12</v>
      </c>
      <c r="M1" s="192">
        <v>13</v>
      </c>
      <c r="N1" s="192">
        <v>14</v>
      </c>
      <c r="O1" s="192">
        <v>15</v>
      </c>
      <c r="P1" s="192">
        <v>16</v>
      </c>
      <c r="Q1" s="192">
        <v>17</v>
      </c>
      <c r="R1" s="192">
        <v>18</v>
      </c>
      <c r="S1" s="192">
        <v>19</v>
      </c>
      <c r="T1" s="192">
        <v>20</v>
      </c>
      <c r="U1" s="192">
        <v>21</v>
      </c>
      <c r="V1" s="192">
        <v>22</v>
      </c>
      <c r="W1" s="192">
        <v>23</v>
      </c>
      <c r="X1" s="192">
        <v>24</v>
      </c>
      <c r="AC1" s="193">
        <v>29</v>
      </c>
    </row>
    <row r="2" spans="1:29" x14ac:dyDescent="0.2">
      <c r="A2" s="192" t="s">
        <v>2</v>
      </c>
      <c r="B2" s="192" t="s">
        <v>3</v>
      </c>
      <c r="C2" s="192" t="s">
        <v>4</v>
      </c>
      <c r="D2" s="192" t="s">
        <v>5</v>
      </c>
      <c r="E2" s="192" t="s">
        <v>11</v>
      </c>
      <c r="F2" s="195" t="s">
        <v>48</v>
      </c>
      <c r="G2" s="192" t="s">
        <v>6</v>
      </c>
      <c r="H2" s="192" t="s">
        <v>10</v>
      </c>
      <c r="I2" s="192" t="s">
        <v>9</v>
      </c>
      <c r="J2" s="192" t="s">
        <v>12</v>
      </c>
      <c r="K2" s="192" t="s">
        <v>13</v>
      </c>
      <c r="L2" s="192" t="s">
        <v>14</v>
      </c>
      <c r="M2" s="192" t="s">
        <v>16</v>
      </c>
      <c r="N2" s="192" t="s">
        <v>487</v>
      </c>
      <c r="O2" s="192" t="s">
        <v>0</v>
      </c>
      <c r="P2" s="192" t="s">
        <v>488</v>
      </c>
      <c r="Q2" s="192" t="s">
        <v>144</v>
      </c>
      <c r="R2" s="192" t="s">
        <v>503</v>
      </c>
      <c r="S2" s="192" t="s">
        <v>511</v>
      </c>
      <c r="T2" s="192" t="s">
        <v>504</v>
      </c>
      <c r="U2" s="192" t="s">
        <v>513</v>
      </c>
      <c r="V2" s="192" t="s">
        <v>541</v>
      </c>
      <c r="W2" s="192" t="s">
        <v>2137</v>
      </c>
      <c r="AC2" s="193">
        <v>1</v>
      </c>
    </row>
    <row r="3" spans="1:29" ht="17.25" customHeight="1" x14ac:dyDescent="0.2">
      <c r="A3" s="192">
        <v>801856</v>
      </c>
      <c r="B3" s="192" t="s">
        <v>1031</v>
      </c>
      <c r="C3" s="192" t="s">
        <v>2096</v>
      </c>
      <c r="D3" s="192" t="s">
        <v>2049</v>
      </c>
      <c r="E3" s="192" t="s">
        <v>134</v>
      </c>
      <c r="F3" s="195">
        <v>32827</v>
      </c>
      <c r="G3" s="192" t="s">
        <v>611</v>
      </c>
      <c r="H3" s="192" t="s">
        <v>561</v>
      </c>
      <c r="I3" s="192" t="s">
        <v>817</v>
      </c>
      <c r="Q3" s="192">
        <v>2000</v>
      </c>
      <c r="S3" s="192" t="s">
        <v>2131</v>
      </c>
      <c r="U3" s="192" t="s">
        <v>2131</v>
      </c>
      <c r="V3" s="192" t="s">
        <v>2131</v>
      </c>
      <c r="W3" s="192" t="s">
        <v>2131</v>
      </c>
    </row>
    <row r="4" spans="1:29" ht="17.25" customHeight="1" x14ac:dyDescent="0.2">
      <c r="A4" s="192">
        <v>803489</v>
      </c>
      <c r="B4" s="192" t="s">
        <v>1092</v>
      </c>
      <c r="C4" s="192" t="s">
        <v>308</v>
      </c>
      <c r="D4" s="192" t="s">
        <v>518</v>
      </c>
      <c r="E4" s="192" t="s">
        <v>133</v>
      </c>
      <c r="F4" s="195">
        <v>34863</v>
      </c>
      <c r="G4" s="192" t="s">
        <v>868</v>
      </c>
      <c r="H4" s="192" t="s">
        <v>561</v>
      </c>
      <c r="I4" s="192" t="s">
        <v>817</v>
      </c>
      <c r="Q4" s="192">
        <v>2000</v>
      </c>
      <c r="R4" s="192" t="s">
        <v>2131</v>
      </c>
      <c r="S4" s="192" t="s">
        <v>2131</v>
      </c>
      <c r="U4" s="192" t="s">
        <v>2131</v>
      </c>
      <c r="V4" s="192" t="s">
        <v>2131</v>
      </c>
      <c r="W4" s="192" t="s">
        <v>2131</v>
      </c>
      <c r="X4" s="192" t="s">
        <v>2132</v>
      </c>
    </row>
    <row r="5" spans="1:29" ht="17.25" customHeight="1" x14ac:dyDescent="0.2">
      <c r="A5" s="192">
        <v>803820</v>
      </c>
      <c r="B5" s="192" t="s">
        <v>1103</v>
      </c>
      <c r="C5" s="192" t="s">
        <v>112</v>
      </c>
      <c r="D5" s="192" t="s">
        <v>695</v>
      </c>
      <c r="E5" s="192" t="s">
        <v>133</v>
      </c>
      <c r="F5" s="195">
        <v>33990</v>
      </c>
      <c r="G5" s="192" t="s">
        <v>225</v>
      </c>
      <c r="H5" s="192" t="s">
        <v>561</v>
      </c>
      <c r="I5" s="192" t="s">
        <v>817</v>
      </c>
      <c r="Q5" s="192">
        <v>2000</v>
      </c>
      <c r="R5" s="192" t="s">
        <v>2131</v>
      </c>
      <c r="U5" s="192" t="s">
        <v>2131</v>
      </c>
      <c r="V5" s="192" t="s">
        <v>2131</v>
      </c>
      <c r="W5" s="192" t="s">
        <v>2131</v>
      </c>
      <c r="X5" s="192" t="s">
        <v>2132</v>
      </c>
    </row>
    <row r="6" spans="1:29" ht="17.25" customHeight="1" x14ac:dyDescent="0.2">
      <c r="A6" s="192">
        <v>804934</v>
      </c>
      <c r="B6" s="192" t="s">
        <v>1164</v>
      </c>
      <c r="C6" s="192" t="s">
        <v>60</v>
      </c>
      <c r="D6" s="192" t="s">
        <v>974</v>
      </c>
      <c r="E6" s="192" t="s">
        <v>133</v>
      </c>
      <c r="F6" s="195">
        <v>34335</v>
      </c>
      <c r="G6" s="192" t="s">
        <v>220</v>
      </c>
      <c r="H6" s="192" t="s">
        <v>561</v>
      </c>
      <c r="I6" s="192" t="s">
        <v>817</v>
      </c>
      <c r="Q6" s="192">
        <v>2000</v>
      </c>
      <c r="R6" s="192" t="s">
        <v>2131</v>
      </c>
      <c r="U6" s="192" t="s">
        <v>2131</v>
      </c>
      <c r="V6" s="192" t="s">
        <v>2131</v>
      </c>
      <c r="W6" s="192" t="s">
        <v>2131</v>
      </c>
      <c r="X6" s="192" t="s">
        <v>2132</v>
      </c>
    </row>
    <row r="7" spans="1:29" ht="17.25" customHeight="1" x14ac:dyDescent="0.2">
      <c r="A7" s="192">
        <v>806460</v>
      </c>
      <c r="B7" s="192" t="s">
        <v>1311</v>
      </c>
      <c r="C7" s="192" t="s">
        <v>82</v>
      </c>
      <c r="D7" s="192" t="s">
        <v>2117</v>
      </c>
      <c r="E7" s="192" t="s">
        <v>133</v>
      </c>
      <c r="F7" s="195">
        <v>34150</v>
      </c>
      <c r="G7" s="192" t="s">
        <v>939</v>
      </c>
      <c r="H7" s="192" t="s">
        <v>561</v>
      </c>
      <c r="I7" s="192" t="s">
        <v>817</v>
      </c>
      <c r="Q7" s="192">
        <v>2000</v>
      </c>
      <c r="S7" s="192" t="s">
        <v>2131</v>
      </c>
      <c r="T7" s="192" t="s">
        <v>2131</v>
      </c>
      <c r="U7" s="192" t="s">
        <v>2131</v>
      </c>
      <c r="V7" s="192" t="s">
        <v>2131</v>
      </c>
      <c r="W7" s="192" t="s">
        <v>2131</v>
      </c>
      <c r="X7" s="192" t="s">
        <v>2132</v>
      </c>
    </row>
    <row r="8" spans="1:29" ht="17.25" customHeight="1" x14ac:dyDescent="0.2">
      <c r="A8" s="192">
        <v>802958</v>
      </c>
      <c r="B8" s="192" t="s">
        <v>1078</v>
      </c>
      <c r="C8" s="192" t="s">
        <v>82</v>
      </c>
      <c r="D8" s="192" t="s">
        <v>185</v>
      </c>
      <c r="E8" s="192" t="s">
        <v>133</v>
      </c>
      <c r="F8" s="195">
        <v>33783</v>
      </c>
      <c r="G8" s="192" t="s">
        <v>220</v>
      </c>
      <c r="H8" s="192" t="s">
        <v>561</v>
      </c>
      <c r="I8" s="192" t="s">
        <v>817</v>
      </c>
      <c r="Q8" s="192">
        <v>2000</v>
      </c>
      <c r="T8" s="192" t="s">
        <v>2131</v>
      </c>
      <c r="U8" s="192" t="s">
        <v>2131</v>
      </c>
      <c r="V8" s="192" t="s">
        <v>2131</v>
      </c>
      <c r="W8" s="192" t="s">
        <v>2131</v>
      </c>
      <c r="X8" s="192" t="s">
        <v>2132</v>
      </c>
    </row>
    <row r="9" spans="1:29" ht="17.25" customHeight="1" x14ac:dyDescent="0.2">
      <c r="A9" s="192">
        <v>802977</v>
      </c>
      <c r="B9" s="192" t="s">
        <v>1080</v>
      </c>
      <c r="C9" s="192" t="s">
        <v>2102</v>
      </c>
      <c r="D9" s="192" t="s">
        <v>647</v>
      </c>
      <c r="E9" s="192" t="s">
        <v>133</v>
      </c>
      <c r="F9" s="195">
        <v>33973</v>
      </c>
      <c r="G9" s="192" t="s">
        <v>580</v>
      </c>
      <c r="H9" s="192" t="s">
        <v>561</v>
      </c>
      <c r="I9" s="192" t="s">
        <v>817</v>
      </c>
      <c r="Q9" s="192">
        <v>2000</v>
      </c>
      <c r="T9" s="192" t="s">
        <v>2131</v>
      </c>
      <c r="U9" s="192" t="s">
        <v>2131</v>
      </c>
      <c r="V9" s="192" t="s">
        <v>2131</v>
      </c>
      <c r="W9" s="192" t="s">
        <v>2131</v>
      </c>
      <c r="X9" s="192" t="s">
        <v>2132</v>
      </c>
    </row>
    <row r="10" spans="1:29" ht="17.25" customHeight="1" x14ac:dyDescent="0.2">
      <c r="A10" s="192">
        <v>801488</v>
      </c>
      <c r="B10" s="192" t="s">
        <v>1013</v>
      </c>
      <c r="C10" s="192" t="s">
        <v>111</v>
      </c>
      <c r="D10" s="192" t="s">
        <v>694</v>
      </c>
      <c r="E10" s="192" t="s">
        <v>133</v>
      </c>
      <c r="F10" s="195">
        <v>34041</v>
      </c>
      <c r="G10" s="192" t="s">
        <v>220</v>
      </c>
      <c r="H10" s="192" t="s">
        <v>561</v>
      </c>
      <c r="I10" s="192" t="s">
        <v>817</v>
      </c>
      <c r="Q10" s="192">
        <v>2000</v>
      </c>
      <c r="T10" s="192" t="s">
        <v>2131</v>
      </c>
      <c r="U10" s="192" t="s">
        <v>2131</v>
      </c>
      <c r="V10" s="192" t="s">
        <v>2131</v>
      </c>
      <c r="W10" s="192" t="s">
        <v>2131</v>
      </c>
      <c r="X10" s="192" t="s">
        <v>2132</v>
      </c>
    </row>
    <row r="11" spans="1:29" ht="17.25" customHeight="1" x14ac:dyDescent="0.2">
      <c r="A11" s="192">
        <v>804320</v>
      </c>
      <c r="B11" s="192" t="s">
        <v>1128</v>
      </c>
      <c r="C11" s="192" t="s">
        <v>62</v>
      </c>
      <c r="D11" s="192" t="s">
        <v>183</v>
      </c>
      <c r="E11" s="192" t="s">
        <v>133</v>
      </c>
      <c r="F11" s="195">
        <v>34201</v>
      </c>
      <c r="G11" s="192" t="s">
        <v>611</v>
      </c>
      <c r="H11" s="192" t="s">
        <v>561</v>
      </c>
      <c r="I11" s="192" t="s">
        <v>817</v>
      </c>
      <c r="Q11" s="192">
        <v>2000</v>
      </c>
      <c r="T11" s="192" t="s">
        <v>2131</v>
      </c>
      <c r="U11" s="192" t="s">
        <v>2131</v>
      </c>
      <c r="V11" s="192" t="s">
        <v>2131</v>
      </c>
      <c r="W11" s="192" t="s">
        <v>2131</v>
      </c>
      <c r="X11" s="192" t="s">
        <v>2132</v>
      </c>
    </row>
    <row r="12" spans="1:29" ht="17.25" customHeight="1" x14ac:dyDescent="0.2">
      <c r="A12" s="192">
        <v>804702</v>
      </c>
      <c r="B12" s="192" t="s">
        <v>1146</v>
      </c>
      <c r="C12" s="192" t="s">
        <v>537</v>
      </c>
      <c r="D12" s="192" t="s">
        <v>160</v>
      </c>
      <c r="E12" s="192" t="s">
        <v>133</v>
      </c>
      <c r="F12" s="195">
        <v>34265</v>
      </c>
      <c r="G12" s="192" t="s">
        <v>220</v>
      </c>
      <c r="H12" s="192" t="s">
        <v>561</v>
      </c>
      <c r="I12" s="192" t="s">
        <v>817</v>
      </c>
      <c r="Q12" s="192">
        <v>2000</v>
      </c>
      <c r="T12" s="192" t="s">
        <v>2131</v>
      </c>
      <c r="U12" s="192" t="s">
        <v>2131</v>
      </c>
      <c r="V12" s="192" t="s">
        <v>2131</v>
      </c>
      <c r="W12" s="192" t="s">
        <v>2131</v>
      </c>
      <c r="X12" s="192" t="s">
        <v>2132</v>
      </c>
    </row>
    <row r="13" spans="1:29" ht="17.25" customHeight="1" x14ac:dyDescent="0.2">
      <c r="A13" s="192">
        <v>804950</v>
      </c>
      <c r="B13" s="192" t="s">
        <v>1166</v>
      </c>
      <c r="C13" s="192" t="s">
        <v>432</v>
      </c>
      <c r="D13" s="192" t="s">
        <v>1949</v>
      </c>
      <c r="E13" s="192" t="s">
        <v>133</v>
      </c>
      <c r="F13" s="195">
        <v>34364</v>
      </c>
      <c r="G13" s="192" t="s">
        <v>220</v>
      </c>
      <c r="H13" s="192" t="s">
        <v>562</v>
      </c>
      <c r="I13" s="192" t="s">
        <v>817</v>
      </c>
      <c r="Q13" s="192">
        <v>2000</v>
      </c>
      <c r="T13" s="192" t="s">
        <v>2131</v>
      </c>
      <c r="U13" s="192" t="s">
        <v>2131</v>
      </c>
      <c r="V13" s="192" t="s">
        <v>2131</v>
      </c>
      <c r="W13" s="192" t="s">
        <v>2131</v>
      </c>
      <c r="X13" s="192" t="s">
        <v>2132</v>
      </c>
    </row>
    <row r="14" spans="1:29" ht="17.25" customHeight="1" x14ac:dyDescent="0.2">
      <c r="A14" s="192">
        <v>801120</v>
      </c>
      <c r="B14" s="192" t="s">
        <v>1004</v>
      </c>
      <c r="C14" s="192" t="s">
        <v>2092</v>
      </c>
      <c r="D14" s="192" t="s">
        <v>692</v>
      </c>
      <c r="E14" s="192" t="s">
        <v>134</v>
      </c>
      <c r="F14" s="195">
        <v>32145</v>
      </c>
      <c r="G14" s="192" t="s">
        <v>220</v>
      </c>
      <c r="H14" s="192" t="s">
        <v>561</v>
      </c>
      <c r="I14" s="192" t="s">
        <v>817</v>
      </c>
      <c r="Q14" s="192">
        <v>2000</v>
      </c>
      <c r="U14" s="192" t="s">
        <v>2131</v>
      </c>
      <c r="V14" s="192" t="s">
        <v>2131</v>
      </c>
      <c r="W14" s="192" t="s">
        <v>2131</v>
      </c>
      <c r="X14" s="192" t="s">
        <v>2132</v>
      </c>
    </row>
    <row r="15" spans="1:29" ht="17.25" customHeight="1" x14ac:dyDescent="0.2">
      <c r="A15" s="192">
        <v>802518</v>
      </c>
      <c r="B15" s="192" t="s">
        <v>1055</v>
      </c>
      <c r="C15" s="192" t="s">
        <v>82</v>
      </c>
      <c r="D15" s="192" t="s">
        <v>1867</v>
      </c>
      <c r="E15" s="192" t="s">
        <v>134</v>
      </c>
      <c r="G15" s="192" t="s">
        <v>564</v>
      </c>
      <c r="H15" s="192" t="s">
        <v>561</v>
      </c>
      <c r="I15" s="192" t="s">
        <v>817</v>
      </c>
      <c r="Q15" s="192">
        <v>2000</v>
      </c>
      <c r="U15" s="192" t="s">
        <v>2131</v>
      </c>
      <c r="V15" s="192" t="s">
        <v>2131</v>
      </c>
      <c r="W15" s="192" t="s">
        <v>2131</v>
      </c>
      <c r="X15" s="192" t="s">
        <v>2132</v>
      </c>
    </row>
    <row r="16" spans="1:29" ht="17.25" customHeight="1" x14ac:dyDescent="0.2">
      <c r="A16" s="192">
        <v>802650</v>
      </c>
      <c r="B16" s="192" t="s">
        <v>1061</v>
      </c>
      <c r="C16" s="192" t="s">
        <v>363</v>
      </c>
      <c r="D16" s="192" t="s">
        <v>2100</v>
      </c>
      <c r="E16" s="192" t="s">
        <v>133</v>
      </c>
      <c r="F16" s="195">
        <v>34001</v>
      </c>
      <c r="G16" s="192" t="s">
        <v>230</v>
      </c>
      <c r="H16" s="192" t="s">
        <v>561</v>
      </c>
      <c r="I16" s="192" t="s">
        <v>817</v>
      </c>
      <c r="Q16" s="192">
        <v>2000</v>
      </c>
      <c r="U16" s="192" t="s">
        <v>2131</v>
      </c>
      <c r="V16" s="192" t="s">
        <v>2131</v>
      </c>
      <c r="W16" s="192" t="s">
        <v>2131</v>
      </c>
      <c r="X16" s="192" t="s">
        <v>2132</v>
      </c>
    </row>
    <row r="17" spans="1:24" ht="17.25" customHeight="1" x14ac:dyDescent="0.2">
      <c r="A17" s="192">
        <v>806592</v>
      </c>
      <c r="B17" s="192" t="s">
        <v>1328</v>
      </c>
      <c r="C17" s="192" t="s">
        <v>281</v>
      </c>
      <c r="D17" s="192" t="s">
        <v>465</v>
      </c>
      <c r="E17" s="192" t="s">
        <v>133</v>
      </c>
      <c r="F17" s="195">
        <v>34335</v>
      </c>
      <c r="G17" s="192" t="s">
        <v>220</v>
      </c>
      <c r="H17" s="192" t="s">
        <v>561</v>
      </c>
      <c r="I17" s="192" t="s">
        <v>817</v>
      </c>
      <c r="Q17" s="192">
        <v>2000</v>
      </c>
      <c r="U17" s="192" t="s">
        <v>2131</v>
      </c>
      <c r="V17" s="192" t="s">
        <v>2131</v>
      </c>
      <c r="W17" s="192" t="s">
        <v>2131</v>
      </c>
      <c r="X17" s="192" t="s">
        <v>2132</v>
      </c>
    </row>
    <row r="18" spans="1:24" ht="17.25" customHeight="1" x14ac:dyDescent="0.2">
      <c r="A18" s="192">
        <v>801652</v>
      </c>
      <c r="B18" s="192" t="s">
        <v>1018</v>
      </c>
      <c r="C18" s="192" t="s">
        <v>2062</v>
      </c>
      <c r="D18" s="192" t="s">
        <v>158</v>
      </c>
      <c r="E18" s="192" t="s">
        <v>133</v>
      </c>
      <c r="H18" s="192" t="s">
        <v>561</v>
      </c>
      <c r="I18" s="192" t="s">
        <v>817</v>
      </c>
      <c r="Q18" s="192">
        <v>2000</v>
      </c>
      <c r="U18" s="192" t="s">
        <v>2131</v>
      </c>
      <c r="V18" s="192" t="s">
        <v>2131</v>
      </c>
      <c r="W18" s="192" t="s">
        <v>2131</v>
      </c>
      <c r="X18" s="192" t="s">
        <v>2132</v>
      </c>
    </row>
    <row r="19" spans="1:24" ht="17.25" customHeight="1" x14ac:dyDescent="0.2">
      <c r="A19" s="192">
        <v>800377</v>
      </c>
      <c r="B19" s="192" t="s">
        <v>986</v>
      </c>
      <c r="C19" s="192" t="s">
        <v>118</v>
      </c>
      <c r="D19" s="192" t="s">
        <v>158</v>
      </c>
      <c r="E19" s="192" t="s">
        <v>134</v>
      </c>
      <c r="F19" s="195">
        <v>32255</v>
      </c>
      <c r="G19" s="192" t="s">
        <v>220</v>
      </c>
      <c r="H19" s="192" t="s">
        <v>561</v>
      </c>
      <c r="I19" s="192" t="s">
        <v>817</v>
      </c>
      <c r="Q19" s="192">
        <v>2000</v>
      </c>
      <c r="V19" s="192" t="s">
        <v>2131</v>
      </c>
      <c r="W19" s="192" t="s">
        <v>2131</v>
      </c>
      <c r="X19" s="192" t="s">
        <v>2132</v>
      </c>
    </row>
    <row r="20" spans="1:24" ht="17.25" customHeight="1" x14ac:dyDescent="0.2">
      <c r="A20" s="192">
        <v>802622</v>
      </c>
      <c r="B20" s="192" t="s">
        <v>1060</v>
      </c>
      <c r="C20" s="192" t="s">
        <v>430</v>
      </c>
      <c r="D20" s="192" t="s">
        <v>449</v>
      </c>
      <c r="E20" s="192" t="s">
        <v>134</v>
      </c>
      <c r="F20" s="195">
        <v>34079</v>
      </c>
      <c r="G20" s="192" t="s">
        <v>922</v>
      </c>
      <c r="H20" s="192" t="s">
        <v>561</v>
      </c>
      <c r="I20" s="192" t="s">
        <v>817</v>
      </c>
      <c r="Q20" s="192">
        <v>2000</v>
      </c>
      <c r="V20" s="192" t="s">
        <v>2131</v>
      </c>
      <c r="W20" s="192" t="s">
        <v>2131</v>
      </c>
      <c r="X20" s="192" t="s">
        <v>2132</v>
      </c>
    </row>
    <row r="21" spans="1:24" ht="17.25" customHeight="1" x14ac:dyDescent="0.2">
      <c r="A21" s="192">
        <v>805555</v>
      </c>
      <c r="B21" s="192" t="s">
        <v>1231</v>
      </c>
      <c r="C21" s="192" t="s">
        <v>87</v>
      </c>
      <c r="D21" s="192" t="s">
        <v>417</v>
      </c>
      <c r="E21" s="192" t="s">
        <v>134</v>
      </c>
      <c r="F21" s="195">
        <v>34985</v>
      </c>
      <c r="G21" s="192" t="s">
        <v>220</v>
      </c>
      <c r="H21" s="192" t="s">
        <v>561</v>
      </c>
      <c r="I21" s="192" t="s">
        <v>817</v>
      </c>
      <c r="Q21" s="192">
        <v>2000</v>
      </c>
      <c r="V21" s="192" t="s">
        <v>2131</v>
      </c>
      <c r="W21" s="192" t="s">
        <v>2131</v>
      </c>
      <c r="X21" s="192" t="s">
        <v>2132</v>
      </c>
    </row>
    <row r="22" spans="1:24" ht="17.25" customHeight="1" x14ac:dyDescent="0.2">
      <c r="A22" s="192">
        <v>803738</v>
      </c>
      <c r="B22" s="192" t="s">
        <v>1099</v>
      </c>
      <c r="C22" s="192" t="s">
        <v>297</v>
      </c>
      <c r="D22" s="192" t="s">
        <v>678</v>
      </c>
      <c r="E22" s="192" t="s">
        <v>133</v>
      </c>
      <c r="F22" s="195">
        <v>31631</v>
      </c>
      <c r="G22" s="192" t="s">
        <v>2104</v>
      </c>
      <c r="H22" s="192" t="s">
        <v>565</v>
      </c>
      <c r="I22" s="192" t="s">
        <v>817</v>
      </c>
      <c r="Q22" s="192">
        <v>2000</v>
      </c>
      <c r="V22" s="192" t="s">
        <v>2131</v>
      </c>
      <c r="W22" s="192" t="s">
        <v>2131</v>
      </c>
      <c r="X22" s="192" t="s">
        <v>2132</v>
      </c>
    </row>
    <row r="23" spans="1:24" ht="17.25" customHeight="1" x14ac:dyDescent="0.2">
      <c r="A23" s="192">
        <v>806304</v>
      </c>
      <c r="B23" s="192" t="s">
        <v>1292</v>
      </c>
      <c r="C23" s="192" t="s">
        <v>347</v>
      </c>
      <c r="D23" s="192" t="s">
        <v>183</v>
      </c>
      <c r="E23" s="192" t="s">
        <v>133</v>
      </c>
      <c r="F23" s="195">
        <v>34614</v>
      </c>
      <c r="G23" s="192" t="s">
        <v>220</v>
      </c>
      <c r="H23" s="192" t="s">
        <v>561</v>
      </c>
      <c r="I23" s="192" t="s">
        <v>817</v>
      </c>
      <c r="Q23" s="192">
        <v>2000</v>
      </c>
      <c r="V23" s="192" t="s">
        <v>2131</v>
      </c>
      <c r="W23" s="192" t="s">
        <v>2131</v>
      </c>
      <c r="X23" s="192" t="s">
        <v>2132</v>
      </c>
    </row>
    <row r="24" spans="1:24" ht="17.25" customHeight="1" x14ac:dyDescent="0.2">
      <c r="A24" s="192">
        <v>805408</v>
      </c>
      <c r="B24" s="192" t="s">
        <v>1213</v>
      </c>
      <c r="C24" s="192" t="s">
        <v>300</v>
      </c>
      <c r="D24" s="192" t="s">
        <v>336</v>
      </c>
      <c r="E24" s="192" t="s">
        <v>134</v>
      </c>
      <c r="F24" s="195">
        <v>34809</v>
      </c>
      <c r="G24" s="192" t="s">
        <v>220</v>
      </c>
      <c r="H24" s="192" t="s">
        <v>561</v>
      </c>
      <c r="I24" s="192" t="s">
        <v>817</v>
      </c>
      <c r="Q24" s="192">
        <v>2000</v>
      </c>
      <c r="W24" s="192" t="s">
        <v>2131</v>
      </c>
      <c r="X24" s="192" t="s">
        <v>2132</v>
      </c>
    </row>
    <row r="25" spans="1:24" ht="17.25" customHeight="1" x14ac:dyDescent="0.2">
      <c r="A25" s="192">
        <v>801843</v>
      </c>
      <c r="B25" s="192" t="s">
        <v>1027</v>
      </c>
      <c r="C25" s="192" t="s">
        <v>743</v>
      </c>
      <c r="D25" s="192" t="s">
        <v>184</v>
      </c>
      <c r="E25" s="192" t="s">
        <v>133</v>
      </c>
      <c r="F25" s="195">
        <v>33277</v>
      </c>
      <c r="G25" s="192" t="s">
        <v>220</v>
      </c>
      <c r="H25" s="192" t="s">
        <v>561</v>
      </c>
      <c r="I25" s="192" t="s">
        <v>817</v>
      </c>
      <c r="Q25" s="192">
        <v>2000</v>
      </c>
      <c r="W25" s="192" t="s">
        <v>2131</v>
      </c>
      <c r="X25" s="192" t="s">
        <v>2132</v>
      </c>
    </row>
    <row r="26" spans="1:24" ht="17.25" customHeight="1" x14ac:dyDescent="0.2">
      <c r="A26" s="192">
        <v>801863</v>
      </c>
      <c r="B26" s="192" t="s">
        <v>1033</v>
      </c>
      <c r="C26" s="192" t="s">
        <v>62</v>
      </c>
      <c r="D26" s="192" t="s">
        <v>185</v>
      </c>
      <c r="E26" s="192" t="s">
        <v>133</v>
      </c>
      <c r="H26" s="192" t="s">
        <v>561</v>
      </c>
      <c r="I26" s="192" t="s">
        <v>817</v>
      </c>
      <c r="Q26" s="192">
        <v>2000</v>
      </c>
      <c r="W26" s="192" t="s">
        <v>2131</v>
      </c>
      <c r="X26" s="192" t="s">
        <v>2132</v>
      </c>
    </row>
    <row r="27" spans="1:24" ht="17.25" customHeight="1" x14ac:dyDescent="0.2">
      <c r="A27" s="192">
        <v>800714</v>
      </c>
      <c r="B27" s="192" t="s">
        <v>839</v>
      </c>
      <c r="C27" s="192" t="s">
        <v>308</v>
      </c>
      <c r="D27" s="192" t="s">
        <v>375</v>
      </c>
      <c r="E27" s="192" t="s">
        <v>133</v>
      </c>
      <c r="F27" s="195">
        <v>33984</v>
      </c>
      <c r="G27" s="192" t="s">
        <v>1950</v>
      </c>
      <c r="H27" s="192" t="s">
        <v>561</v>
      </c>
      <c r="I27" s="192" t="s">
        <v>817</v>
      </c>
      <c r="J27" s="192" t="s">
        <v>959</v>
      </c>
      <c r="K27" s="192">
        <v>2000</v>
      </c>
      <c r="L27" s="192" t="s">
        <v>220</v>
      </c>
      <c r="X27" s="192" t="s">
        <v>2132</v>
      </c>
    </row>
    <row r="28" spans="1:24" ht="17.25" customHeight="1" x14ac:dyDescent="0.2">
      <c r="A28" s="192">
        <v>800939</v>
      </c>
      <c r="B28" s="192" t="s">
        <v>1000</v>
      </c>
      <c r="C28" s="192" t="s">
        <v>82</v>
      </c>
      <c r="D28" s="192" t="s">
        <v>185</v>
      </c>
      <c r="E28" s="192" t="s">
        <v>134</v>
      </c>
      <c r="F28" s="195">
        <v>29392</v>
      </c>
      <c r="G28" s="192" t="s">
        <v>222</v>
      </c>
      <c r="H28" s="192" t="s">
        <v>561</v>
      </c>
      <c r="I28" s="192" t="s">
        <v>817</v>
      </c>
      <c r="X28" s="192" t="s">
        <v>2132</v>
      </c>
    </row>
    <row r="29" spans="1:24" ht="17.25" customHeight="1" x14ac:dyDescent="0.2">
      <c r="A29" s="192">
        <v>801700</v>
      </c>
      <c r="B29" s="192" t="s">
        <v>1021</v>
      </c>
      <c r="C29" s="192" t="s">
        <v>371</v>
      </c>
      <c r="D29" s="192" t="s">
        <v>379</v>
      </c>
      <c r="E29" s="192" t="s">
        <v>133</v>
      </c>
      <c r="F29" s="195">
        <v>30910</v>
      </c>
      <c r="G29" s="192" t="s">
        <v>220</v>
      </c>
      <c r="H29" s="192" t="s">
        <v>562</v>
      </c>
      <c r="I29" s="192" t="s">
        <v>817</v>
      </c>
      <c r="J29" s="192" t="s">
        <v>959</v>
      </c>
      <c r="K29" s="192">
        <v>2003</v>
      </c>
      <c r="L29" s="192" t="s">
        <v>220</v>
      </c>
      <c r="X29" s="192" t="s">
        <v>2132</v>
      </c>
    </row>
    <row r="30" spans="1:24" ht="17.25" customHeight="1" x14ac:dyDescent="0.2">
      <c r="A30" s="192">
        <v>801845</v>
      </c>
      <c r="B30" s="192" t="s">
        <v>1028</v>
      </c>
      <c r="C30" s="192" t="s">
        <v>367</v>
      </c>
      <c r="D30" s="192" t="s">
        <v>202</v>
      </c>
      <c r="E30" s="192" t="s">
        <v>134</v>
      </c>
      <c r="F30" s="195">
        <v>33239</v>
      </c>
      <c r="G30" s="192" t="s">
        <v>866</v>
      </c>
      <c r="H30" s="192" t="s">
        <v>561</v>
      </c>
      <c r="I30" s="192" t="s">
        <v>817</v>
      </c>
      <c r="J30" s="192" t="s">
        <v>959</v>
      </c>
      <c r="K30" s="192">
        <v>2008</v>
      </c>
      <c r="L30" s="192" t="s">
        <v>220</v>
      </c>
      <c r="X30" s="192" t="s">
        <v>2132</v>
      </c>
    </row>
    <row r="31" spans="1:24" ht="17.25" customHeight="1" x14ac:dyDescent="0.2">
      <c r="A31" s="192">
        <v>801860</v>
      </c>
      <c r="B31" s="192" t="s">
        <v>1032</v>
      </c>
      <c r="C31" s="192" t="s">
        <v>91</v>
      </c>
      <c r="D31" s="192" t="s">
        <v>1854</v>
      </c>
      <c r="E31" s="192" t="s">
        <v>133</v>
      </c>
      <c r="F31" s="195">
        <v>32874</v>
      </c>
      <c r="G31" s="192" t="s">
        <v>583</v>
      </c>
      <c r="H31" s="192" t="s">
        <v>561</v>
      </c>
      <c r="I31" s="192" t="s">
        <v>817</v>
      </c>
      <c r="J31" s="192" t="s">
        <v>961</v>
      </c>
      <c r="K31" s="192">
        <v>2009</v>
      </c>
      <c r="L31" s="192" t="s">
        <v>222</v>
      </c>
      <c r="X31" s="192" t="s">
        <v>2132</v>
      </c>
    </row>
    <row r="32" spans="1:24" ht="17.25" customHeight="1" x14ac:dyDescent="0.2">
      <c r="A32" s="192">
        <v>802587</v>
      </c>
      <c r="B32" s="192" t="s">
        <v>1059</v>
      </c>
      <c r="C32" s="192" t="s">
        <v>396</v>
      </c>
      <c r="D32" s="192" t="s">
        <v>2079</v>
      </c>
      <c r="E32" s="192" t="s">
        <v>133</v>
      </c>
      <c r="F32" s="195">
        <v>33740</v>
      </c>
      <c r="G32" s="192" t="s">
        <v>642</v>
      </c>
      <c r="H32" s="192" t="s">
        <v>561</v>
      </c>
      <c r="I32" s="192" t="s">
        <v>817</v>
      </c>
      <c r="J32" s="192" t="s">
        <v>960</v>
      </c>
      <c r="K32" s="192">
        <v>2010</v>
      </c>
      <c r="L32" s="192" t="s">
        <v>220</v>
      </c>
      <c r="X32" s="192" t="s">
        <v>2132</v>
      </c>
    </row>
    <row r="33" spans="1:24" ht="17.25" customHeight="1" x14ac:dyDescent="0.2">
      <c r="A33" s="192">
        <v>802815</v>
      </c>
      <c r="B33" s="192" t="s">
        <v>1067</v>
      </c>
      <c r="C33" s="192" t="s">
        <v>97</v>
      </c>
      <c r="D33" s="192" t="s">
        <v>151</v>
      </c>
      <c r="E33" s="192" t="s">
        <v>134</v>
      </c>
      <c r="F33" s="195">
        <v>33898</v>
      </c>
      <c r="G33" s="192" t="s">
        <v>220</v>
      </c>
      <c r="H33" s="192" t="s">
        <v>561</v>
      </c>
      <c r="I33" s="192" t="s">
        <v>817</v>
      </c>
      <c r="X33" s="192" t="s">
        <v>2132</v>
      </c>
    </row>
    <row r="34" spans="1:24" ht="17.25" customHeight="1" x14ac:dyDescent="0.2">
      <c r="A34" s="192">
        <v>802816</v>
      </c>
      <c r="B34" s="192" t="s">
        <v>1068</v>
      </c>
      <c r="C34" s="192" t="s">
        <v>281</v>
      </c>
      <c r="D34" s="192" t="s">
        <v>287</v>
      </c>
      <c r="E34" s="192" t="s">
        <v>134</v>
      </c>
      <c r="F34" s="195">
        <v>33994</v>
      </c>
      <c r="G34" s="192" t="s">
        <v>220</v>
      </c>
      <c r="H34" s="192" t="s">
        <v>561</v>
      </c>
      <c r="I34" s="192" t="s">
        <v>817</v>
      </c>
      <c r="J34" s="192" t="s">
        <v>961</v>
      </c>
      <c r="K34" s="192">
        <v>2011</v>
      </c>
      <c r="L34" s="192" t="s">
        <v>220</v>
      </c>
      <c r="X34" s="192" t="s">
        <v>2132</v>
      </c>
    </row>
    <row r="35" spans="1:24" ht="17.25" customHeight="1" x14ac:dyDescent="0.2">
      <c r="A35" s="192">
        <v>803144</v>
      </c>
      <c r="B35" s="192" t="s">
        <v>1083</v>
      </c>
      <c r="C35" s="192" t="s">
        <v>99</v>
      </c>
      <c r="D35" s="192" t="s">
        <v>2025</v>
      </c>
      <c r="E35" s="192" t="s">
        <v>134</v>
      </c>
      <c r="F35" s="195">
        <v>31529</v>
      </c>
      <c r="G35" s="192" t="s">
        <v>220</v>
      </c>
      <c r="H35" s="192" t="s">
        <v>561</v>
      </c>
      <c r="I35" s="192" t="s">
        <v>817</v>
      </c>
      <c r="J35" s="192" t="s">
        <v>235</v>
      </c>
      <c r="K35" s="192">
        <v>2004</v>
      </c>
      <c r="L35" s="192" t="s">
        <v>220</v>
      </c>
      <c r="X35" s="192" t="s">
        <v>2132</v>
      </c>
    </row>
    <row r="36" spans="1:24" ht="17.25" customHeight="1" x14ac:dyDescent="0.2">
      <c r="A36" s="192">
        <v>805303</v>
      </c>
      <c r="B36" s="192" t="s">
        <v>1202</v>
      </c>
      <c r="C36" s="192" t="s">
        <v>453</v>
      </c>
      <c r="D36" s="192" t="s">
        <v>296</v>
      </c>
      <c r="E36" s="192" t="s">
        <v>134</v>
      </c>
      <c r="F36" s="195">
        <v>33006</v>
      </c>
      <c r="G36" s="192" t="s">
        <v>220</v>
      </c>
      <c r="H36" s="192" t="s">
        <v>561</v>
      </c>
      <c r="I36" s="192" t="s">
        <v>817</v>
      </c>
      <c r="J36" s="192" t="s">
        <v>235</v>
      </c>
      <c r="K36" s="192">
        <v>2008</v>
      </c>
      <c r="L36" s="192" t="s">
        <v>220</v>
      </c>
      <c r="X36" s="192" t="s">
        <v>2132</v>
      </c>
    </row>
    <row r="37" spans="1:24" ht="17.25" customHeight="1" x14ac:dyDescent="0.2">
      <c r="A37" s="192">
        <v>806245</v>
      </c>
      <c r="B37" s="192" t="s">
        <v>1284</v>
      </c>
      <c r="C37" s="192" t="s">
        <v>62</v>
      </c>
      <c r="D37" s="192" t="s">
        <v>153</v>
      </c>
      <c r="E37" s="192" t="s">
        <v>133</v>
      </c>
      <c r="F37" s="195">
        <v>35685</v>
      </c>
      <c r="G37" s="192" t="s">
        <v>225</v>
      </c>
      <c r="H37" s="192" t="s">
        <v>561</v>
      </c>
      <c r="I37" s="192" t="s">
        <v>817</v>
      </c>
      <c r="J37" s="192" t="s">
        <v>961</v>
      </c>
      <c r="K37" s="192">
        <v>2015</v>
      </c>
      <c r="L37" s="192" t="s">
        <v>225</v>
      </c>
      <c r="X37" s="192" t="s">
        <v>2132</v>
      </c>
    </row>
    <row r="38" spans="1:24" ht="17.25" customHeight="1" x14ac:dyDescent="0.2">
      <c r="A38" s="192">
        <v>807243</v>
      </c>
      <c r="B38" s="192" t="s">
        <v>1392</v>
      </c>
      <c r="C38" s="192" t="s">
        <v>1893</v>
      </c>
      <c r="D38" s="192" t="s">
        <v>852</v>
      </c>
      <c r="E38" s="192" t="s">
        <v>134</v>
      </c>
      <c r="F38" s="195">
        <v>32352</v>
      </c>
      <c r="G38" s="192" t="s">
        <v>564</v>
      </c>
      <c r="H38" s="192" t="s">
        <v>562</v>
      </c>
      <c r="I38" s="192" t="s">
        <v>817</v>
      </c>
      <c r="J38" s="192" t="s">
        <v>235</v>
      </c>
      <c r="K38" s="192">
        <v>2008</v>
      </c>
      <c r="L38" s="192" t="s">
        <v>220</v>
      </c>
      <c r="X38" s="192" t="s">
        <v>2132</v>
      </c>
    </row>
    <row r="39" spans="1:24" ht="17.25" customHeight="1" x14ac:dyDescent="0.2">
      <c r="A39" s="192">
        <v>800803</v>
      </c>
      <c r="B39" s="192" t="s">
        <v>997</v>
      </c>
      <c r="C39" s="192" t="s">
        <v>303</v>
      </c>
      <c r="D39" s="192" t="s">
        <v>288</v>
      </c>
      <c r="E39" s="192" t="s">
        <v>134</v>
      </c>
      <c r="F39" s="195">
        <v>32426</v>
      </c>
      <c r="G39" s="192" t="s">
        <v>220</v>
      </c>
      <c r="H39" s="192" t="s">
        <v>561</v>
      </c>
      <c r="I39" s="192" t="s">
        <v>817</v>
      </c>
      <c r="Q39" s="192">
        <v>2000</v>
      </c>
      <c r="U39" s="192" t="s">
        <v>2131</v>
      </c>
      <c r="V39" s="192" t="s">
        <v>2131</v>
      </c>
      <c r="X39" s="192" t="s">
        <v>2133</v>
      </c>
    </row>
    <row r="40" spans="1:24" ht="17.25" customHeight="1" x14ac:dyDescent="0.2">
      <c r="A40" s="192">
        <v>803834</v>
      </c>
      <c r="B40" s="192" t="s">
        <v>1104</v>
      </c>
      <c r="C40" s="192" t="s">
        <v>63</v>
      </c>
      <c r="D40" s="192" t="s">
        <v>181</v>
      </c>
      <c r="E40" s="192" t="s">
        <v>133</v>
      </c>
      <c r="F40" s="195">
        <v>34335</v>
      </c>
      <c r="G40" s="192" t="s">
        <v>220</v>
      </c>
      <c r="H40" s="192" t="s">
        <v>561</v>
      </c>
      <c r="I40" s="192" t="s">
        <v>817</v>
      </c>
      <c r="Q40" s="192">
        <v>2000</v>
      </c>
      <c r="V40" s="192" t="s">
        <v>2131</v>
      </c>
      <c r="X40" s="192" t="s">
        <v>2133</v>
      </c>
    </row>
    <row r="41" spans="1:24" ht="17.25" customHeight="1" x14ac:dyDescent="0.2">
      <c r="A41" s="192">
        <v>806593</v>
      </c>
      <c r="B41" s="192" t="s">
        <v>1329</v>
      </c>
      <c r="C41" s="192" t="s">
        <v>91</v>
      </c>
      <c r="D41" s="192" t="s">
        <v>392</v>
      </c>
      <c r="E41" s="192" t="s">
        <v>133</v>
      </c>
      <c r="F41" s="195">
        <v>34617</v>
      </c>
      <c r="G41" s="192" t="s">
        <v>220</v>
      </c>
      <c r="H41" s="192" t="s">
        <v>561</v>
      </c>
      <c r="I41" s="192" t="s">
        <v>817</v>
      </c>
      <c r="Q41" s="192">
        <v>2000</v>
      </c>
      <c r="V41" s="192" t="s">
        <v>2131</v>
      </c>
      <c r="X41" s="192" t="s">
        <v>2133</v>
      </c>
    </row>
    <row r="42" spans="1:24" ht="17.25" customHeight="1" x14ac:dyDescent="0.2">
      <c r="A42" s="192">
        <v>801286</v>
      </c>
      <c r="B42" s="192" t="s">
        <v>1009</v>
      </c>
      <c r="C42" s="192" t="s">
        <v>529</v>
      </c>
      <c r="D42" s="192" t="s">
        <v>149</v>
      </c>
      <c r="E42" s="192" t="s">
        <v>134</v>
      </c>
      <c r="F42" s="195">
        <v>29275</v>
      </c>
      <c r="G42" s="192" t="s">
        <v>220</v>
      </c>
      <c r="H42" s="192" t="s">
        <v>562</v>
      </c>
      <c r="I42" s="192" t="s">
        <v>817</v>
      </c>
      <c r="Q42" s="192">
        <v>2000</v>
      </c>
      <c r="X42" s="192" t="s">
        <v>2133</v>
      </c>
    </row>
    <row r="43" spans="1:24" ht="17.25" customHeight="1" x14ac:dyDescent="0.2">
      <c r="A43" s="192">
        <v>801096</v>
      </c>
      <c r="B43" s="192" t="s">
        <v>1003</v>
      </c>
      <c r="C43" s="192" t="s">
        <v>1873</v>
      </c>
      <c r="D43" s="192" t="s">
        <v>1846</v>
      </c>
      <c r="E43" s="192" t="s">
        <v>134</v>
      </c>
      <c r="F43" s="195">
        <v>29572</v>
      </c>
      <c r="G43" s="192" t="s">
        <v>2091</v>
      </c>
      <c r="H43" s="192" t="s">
        <v>561</v>
      </c>
      <c r="I43" s="192" t="s">
        <v>817</v>
      </c>
      <c r="Q43" s="192">
        <v>2000</v>
      </c>
      <c r="X43" s="192" t="s">
        <v>2133</v>
      </c>
    </row>
    <row r="44" spans="1:24" ht="17.25" customHeight="1" x14ac:dyDescent="0.2">
      <c r="A44" s="192">
        <v>805259</v>
      </c>
      <c r="B44" s="192" t="s">
        <v>1195</v>
      </c>
      <c r="C44" s="192" t="s">
        <v>91</v>
      </c>
      <c r="D44" s="192" t="s">
        <v>714</v>
      </c>
      <c r="E44" s="192" t="s">
        <v>134</v>
      </c>
      <c r="F44" s="195">
        <v>34335</v>
      </c>
      <c r="G44" s="192" t="s">
        <v>220</v>
      </c>
      <c r="H44" s="192" t="s">
        <v>562</v>
      </c>
      <c r="I44" s="192" t="s">
        <v>817</v>
      </c>
      <c r="Q44" s="192">
        <v>2000</v>
      </c>
      <c r="X44" s="192" t="s">
        <v>2133</v>
      </c>
    </row>
    <row r="45" spans="1:24" ht="17.25" customHeight="1" x14ac:dyDescent="0.2">
      <c r="A45" s="192">
        <v>802141</v>
      </c>
      <c r="B45" s="192" t="s">
        <v>1042</v>
      </c>
      <c r="C45" s="192" t="s">
        <v>2099</v>
      </c>
      <c r="D45" s="192" t="s">
        <v>1907</v>
      </c>
      <c r="E45" s="192" t="s">
        <v>134</v>
      </c>
      <c r="F45" s="195">
        <v>34448</v>
      </c>
      <c r="G45" s="192" t="s">
        <v>220</v>
      </c>
      <c r="H45" s="192" t="s">
        <v>561</v>
      </c>
      <c r="I45" s="192" t="s">
        <v>817</v>
      </c>
      <c r="Q45" s="192">
        <v>2000</v>
      </c>
      <c r="X45" s="192" t="s">
        <v>2133</v>
      </c>
    </row>
    <row r="46" spans="1:24" ht="17.25" customHeight="1" x14ac:dyDescent="0.2">
      <c r="A46" s="192">
        <v>805479</v>
      </c>
      <c r="B46" s="192" t="s">
        <v>1221</v>
      </c>
      <c r="C46" s="192" t="s">
        <v>2111</v>
      </c>
      <c r="D46" s="192" t="s">
        <v>437</v>
      </c>
      <c r="E46" s="192" t="s">
        <v>134</v>
      </c>
      <c r="F46" s="195">
        <v>34672</v>
      </c>
      <c r="G46" s="192" t="s">
        <v>220</v>
      </c>
      <c r="H46" s="192" t="s">
        <v>561</v>
      </c>
      <c r="I46" s="192" t="s">
        <v>817</v>
      </c>
      <c r="Q46" s="192">
        <v>2000</v>
      </c>
      <c r="X46" s="192" t="s">
        <v>2133</v>
      </c>
    </row>
    <row r="47" spans="1:24" ht="17.25" customHeight="1" x14ac:dyDescent="0.2">
      <c r="A47" s="192">
        <v>802284</v>
      </c>
      <c r="B47" s="192" t="s">
        <v>1048</v>
      </c>
      <c r="C47" s="192" t="s">
        <v>704</v>
      </c>
      <c r="D47" s="192" t="s">
        <v>201</v>
      </c>
      <c r="E47" s="192" t="s">
        <v>134</v>
      </c>
      <c r="G47" s="192" t="s">
        <v>220</v>
      </c>
      <c r="H47" s="192" t="s">
        <v>561</v>
      </c>
      <c r="I47" s="192" t="s">
        <v>817</v>
      </c>
      <c r="Q47" s="192">
        <v>2000</v>
      </c>
      <c r="X47" s="192" t="s">
        <v>2133</v>
      </c>
    </row>
    <row r="48" spans="1:24" ht="17.25" customHeight="1" x14ac:dyDescent="0.2">
      <c r="A48" s="192">
        <v>808317</v>
      </c>
      <c r="B48" s="192" t="s">
        <v>1486</v>
      </c>
      <c r="C48" s="192" t="s">
        <v>459</v>
      </c>
      <c r="D48" s="192" t="s">
        <v>153</v>
      </c>
      <c r="E48" s="192" t="s">
        <v>133</v>
      </c>
      <c r="F48" s="195">
        <v>26736</v>
      </c>
      <c r="G48" s="192" t="s">
        <v>220</v>
      </c>
      <c r="H48" s="192" t="s">
        <v>561</v>
      </c>
      <c r="I48" s="192" t="s">
        <v>817</v>
      </c>
      <c r="Q48" s="192">
        <v>2000</v>
      </c>
      <c r="X48" s="192" t="s">
        <v>2133</v>
      </c>
    </row>
    <row r="49" spans="1:24" ht="17.25" customHeight="1" x14ac:dyDescent="0.2">
      <c r="A49" s="192">
        <v>803587</v>
      </c>
      <c r="B49" s="192" t="s">
        <v>1094</v>
      </c>
      <c r="C49" s="192" t="s">
        <v>2103</v>
      </c>
      <c r="D49" s="192" t="s">
        <v>662</v>
      </c>
      <c r="E49" s="192" t="s">
        <v>133</v>
      </c>
      <c r="F49" s="195">
        <v>28491</v>
      </c>
      <c r="G49" s="192" t="s">
        <v>229</v>
      </c>
      <c r="H49" s="192" t="s">
        <v>561</v>
      </c>
      <c r="I49" s="192" t="s">
        <v>817</v>
      </c>
      <c r="Q49" s="192">
        <v>2000</v>
      </c>
      <c r="X49" s="192" t="s">
        <v>2133</v>
      </c>
    </row>
    <row r="50" spans="1:24" ht="17.25" customHeight="1" x14ac:dyDescent="0.2">
      <c r="A50" s="192">
        <v>801853</v>
      </c>
      <c r="B50" s="192" t="s">
        <v>1030</v>
      </c>
      <c r="C50" s="192" t="s">
        <v>519</v>
      </c>
      <c r="D50" s="192" t="s">
        <v>450</v>
      </c>
      <c r="E50" s="192" t="s">
        <v>133</v>
      </c>
      <c r="F50" s="195">
        <v>31413</v>
      </c>
      <c r="G50" s="192" t="s">
        <v>220</v>
      </c>
      <c r="H50" s="192" t="s">
        <v>561</v>
      </c>
      <c r="I50" s="192" t="s">
        <v>817</v>
      </c>
      <c r="Q50" s="192">
        <v>2000</v>
      </c>
      <c r="X50" s="192" t="s">
        <v>2133</v>
      </c>
    </row>
    <row r="51" spans="1:24" ht="17.25" customHeight="1" x14ac:dyDescent="0.2">
      <c r="A51" s="192">
        <v>801143</v>
      </c>
      <c r="B51" s="192" t="s">
        <v>1006</v>
      </c>
      <c r="C51" s="192" t="s">
        <v>107</v>
      </c>
      <c r="D51" s="192" t="s">
        <v>361</v>
      </c>
      <c r="E51" s="192" t="s">
        <v>133</v>
      </c>
      <c r="F51" s="195">
        <v>33667</v>
      </c>
      <c r="G51" s="192" t="s">
        <v>220</v>
      </c>
      <c r="H51" s="192" t="s">
        <v>561</v>
      </c>
      <c r="I51" s="192" t="s">
        <v>817</v>
      </c>
      <c r="Q51" s="192">
        <v>2000</v>
      </c>
      <c r="X51" s="192" t="s">
        <v>2133</v>
      </c>
    </row>
    <row r="52" spans="1:24" ht="17.25" customHeight="1" x14ac:dyDescent="0.2">
      <c r="A52" s="192">
        <v>803722</v>
      </c>
      <c r="B52" s="192" t="s">
        <v>1097</v>
      </c>
      <c r="C52" s="192" t="s">
        <v>62</v>
      </c>
      <c r="D52" s="192" t="s">
        <v>296</v>
      </c>
      <c r="E52" s="192" t="s">
        <v>133</v>
      </c>
      <c r="F52" s="195">
        <v>34474</v>
      </c>
      <c r="G52" s="192" t="s">
        <v>220</v>
      </c>
      <c r="H52" s="192" t="s">
        <v>561</v>
      </c>
      <c r="I52" s="192" t="s">
        <v>817</v>
      </c>
      <c r="Q52" s="192">
        <v>2000</v>
      </c>
      <c r="X52" s="192" t="s">
        <v>2133</v>
      </c>
    </row>
    <row r="53" spans="1:24" ht="17.25" customHeight="1" x14ac:dyDescent="0.2">
      <c r="A53" s="192">
        <v>802236</v>
      </c>
      <c r="B53" s="192" t="s">
        <v>1047</v>
      </c>
      <c r="C53" s="192" t="s">
        <v>62</v>
      </c>
      <c r="D53" s="192" t="s">
        <v>280</v>
      </c>
      <c r="E53" s="192" t="s">
        <v>133</v>
      </c>
      <c r="F53" s="195">
        <v>34714</v>
      </c>
      <c r="G53" s="192" t="s">
        <v>738</v>
      </c>
      <c r="H53" s="192" t="s">
        <v>561</v>
      </c>
      <c r="I53" s="192" t="s">
        <v>817</v>
      </c>
      <c r="Q53" s="192">
        <v>2000</v>
      </c>
      <c r="X53" s="192" t="s">
        <v>2133</v>
      </c>
    </row>
    <row r="54" spans="1:24" ht="17.25" customHeight="1" x14ac:dyDescent="0.2">
      <c r="A54" s="192">
        <v>802503</v>
      </c>
      <c r="B54" s="192" t="s">
        <v>2134</v>
      </c>
      <c r="C54" s="192" t="s">
        <v>122</v>
      </c>
      <c r="D54" s="192" t="s">
        <v>161</v>
      </c>
      <c r="E54" s="192" t="s">
        <v>133</v>
      </c>
      <c r="F54" s="195" t="s">
        <v>2135</v>
      </c>
      <c r="G54" s="192" t="s">
        <v>220</v>
      </c>
      <c r="H54" s="192" t="s">
        <v>561</v>
      </c>
      <c r="I54" s="192" t="s">
        <v>817</v>
      </c>
      <c r="J54" s="192" t="s">
        <v>585</v>
      </c>
      <c r="K54" s="192">
        <v>2006</v>
      </c>
      <c r="L54" s="192" t="s">
        <v>220</v>
      </c>
      <c r="X54" s="192" t="s">
        <v>2139</v>
      </c>
    </row>
    <row r="55" spans="1:24" ht="17.25" customHeight="1" x14ac:dyDescent="0.2">
      <c r="A55" s="192">
        <v>801848</v>
      </c>
      <c r="B55" s="192" t="s">
        <v>1029</v>
      </c>
      <c r="C55" s="192" t="s">
        <v>64</v>
      </c>
      <c r="D55" s="192" t="s">
        <v>163</v>
      </c>
      <c r="E55" s="192" t="s">
        <v>134</v>
      </c>
      <c r="F55" s="195">
        <v>31785</v>
      </c>
      <c r="G55" s="192" t="s">
        <v>1933</v>
      </c>
      <c r="H55" s="192" t="s">
        <v>561</v>
      </c>
      <c r="I55" s="192" t="s">
        <v>817</v>
      </c>
    </row>
    <row r="56" spans="1:24" ht="17.25" customHeight="1" x14ac:dyDescent="0.2">
      <c r="A56" s="192">
        <v>802050</v>
      </c>
      <c r="B56" s="192" t="s">
        <v>1040</v>
      </c>
      <c r="C56" s="192" t="s">
        <v>1827</v>
      </c>
      <c r="D56" s="192" t="s">
        <v>194</v>
      </c>
      <c r="E56" s="192" t="s">
        <v>133</v>
      </c>
      <c r="F56" s="195">
        <v>34208</v>
      </c>
      <c r="G56" s="192" t="s">
        <v>220</v>
      </c>
      <c r="H56" s="192" t="s">
        <v>561</v>
      </c>
      <c r="I56" s="192" t="s">
        <v>818</v>
      </c>
      <c r="J56" s="192" t="s">
        <v>235</v>
      </c>
      <c r="K56" s="192">
        <v>2012</v>
      </c>
      <c r="L56" s="192" t="s">
        <v>220</v>
      </c>
    </row>
    <row r="57" spans="1:24" ht="17.25" customHeight="1" x14ac:dyDescent="0.2">
      <c r="A57" s="192">
        <v>802123</v>
      </c>
      <c r="B57" s="192" t="s">
        <v>1041</v>
      </c>
      <c r="C57" s="192" t="s">
        <v>627</v>
      </c>
      <c r="D57" s="192" t="s">
        <v>2016</v>
      </c>
      <c r="E57" s="192" t="s">
        <v>134</v>
      </c>
      <c r="F57" s="195">
        <v>32143</v>
      </c>
      <c r="G57" s="192" t="s">
        <v>220</v>
      </c>
      <c r="H57" s="192" t="s">
        <v>561</v>
      </c>
      <c r="I57" s="192" t="s">
        <v>818</v>
      </c>
      <c r="J57" s="192" t="s">
        <v>959</v>
      </c>
      <c r="K57" s="192">
        <v>2006</v>
      </c>
      <c r="L57" s="192" t="s">
        <v>220</v>
      </c>
    </row>
    <row r="58" spans="1:24" ht="17.25" customHeight="1" x14ac:dyDescent="0.2">
      <c r="A58" s="192">
        <v>802870</v>
      </c>
      <c r="B58" s="192" t="s">
        <v>1070</v>
      </c>
      <c r="C58" s="192" t="s">
        <v>1861</v>
      </c>
      <c r="D58" s="192" t="s">
        <v>156</v>
      </c>
      <c r="E58" s="192" t="s">
        <v>134</v>
      </c>
      <c r="F58" s="195">
        <v>33023</v>
      </c>
      <c r="G58" s="192" t="s">
        <v>220</v>
      </c>
      <c r="H58" s="192" t="s">
        <v>561</v>
      </c>
      <c r="I58" s="192" t="s">
        <v>818</v>
      </c>
      <c r="J58" s="192" t="s">
        <v>961</v>
      </c>
      <c r="K58" s="192">
        <v>2014</v>
      </c>
      <c r="L58" s="192" t="s">
        <v>220</v>
      </c>
    </row>
    <row r="59" spans="1:24" ht="17.25" customHeight="1" x14ac:dyDescent="0.2">
      <c r="A59" s="192">
        <v>802963</v>
      </c>
      <c r="B59" s="192" t="s">
        <v>1079</v>
      </c>
      <c r="C59" s="192" t="s">
        <v>66</v>
      </c>
      <c r="D59" s="192" t="s">
        <v>161</v>
      </c>
      <c r="E59" s="192" t="s">
        <v>133</v>
      </c>
      <c r="F59" s="195">
        <v>30432</v>
      </c>
      <c r="G59" s="192" t="s">
        <v>568</v>
      </c>
      <c r="H59" s="192" t="s">
        <v>561</v>
      </c>
      <c r="I59" s="192" t="s">
        <v>818</v>
      </c>
      <c r="J59" s="192" t="s">
        <v>960</v>
      </c>
      <c r="K59" s="192">
        <v>2000</v>
      </c>
      <c r="L59" s="192" t="s">
        <v>223</v>
      </c>
    </row>
    <row r="60" spans="1:24" ht="17.25" customHeight="1" x14ac:dyDescent="0.2">
      <c r="A60" s="192">
        <v>803465</v>
      </c>
      <c r="B60" s="192" t="s">
        <v>1091</v>
      </c>
      <c r="C60" s="192" t="s">
        <v>592</v>
      </c>
      <c r="D60" s="192" t="s">
        <v>187</v>
      </c>
      <c r="E60" s="192" t="s">
        <v>134</v>
      </c>
      <c r="F60" s="195">
        <v>31413</v>
      </c>
      <c r="G60" s="192" t="s">
        <v>220</v>
      </c>
      <c r="H60" s="192" t="s">
        <v>561</v>
      </c>
      <c r="I60" s="192" t="s">
        <v>817</v>
      </c>
    </row>
    <row r="61" spans="1:24" ht="17.25" customHeight="1" x14ac:dyDescent="0.2">
      <c r="A61" s="192">
        <v>803900</v>
      </c>
      <c r="B61" s="192" t="s">
        <v>1109</v>
      </c>
      <c r="C61" s="192" t="s">
        <v>66</v>
      </c>
      <c r="D61" s="192" t="s">
        <v>360</v>
      </c>
      <c r="E61" s="192" t="s">
        <v>134</v>
      </c>
      <c r="F61" s="195">
        <v>35186</v>
      </c>
      <c r="G61" s="192" t="s">
        <v>220</v>
      </c>
      <c r="H61" s="192" t="s">
        <v>561</v>
      </c>
      <c r="I61" s="192" t="s">
        <v>818</v>
      </c>
      <c r="J61" s="192" t="s">
        <v>585</v>
      </c>
      <c r="K61" s="192">
        <v>2013</v>
      </c>
      <c r="L61" s="192" t="s">
        <v>220</v>
      </c>
    </row>
    <row r="62" spans="1:24" ht="17.25" customHeight="1" x14ac:dyDescent="0.2">
      <c r="A62" s="192">
        <v>804244</v>
      </c>
      <c r="B62" s="192" t="s">
        <v>1125</v>
      </c>
      <c r="C62" s="192" t="s">
        <v>63</v>
      </c>
      <c r="D62" s="192" t="s">
        <v>321</v>
      </c>
      <c r="E62" s="192" t="s">
        <v>133</v>
      </c>
      <c r="F62" s="195">
        <v>31446</v>
      </c>
      <c r="G62" s="192" t="s">
        <v>220</v>
      </c>
      <c r="H62" s="192" t="s">
        <v>561</v>
      </c>
      <c r="I62" s="192" t="s">
        <v>818</v>
      </c>
      <c r="J62" s="192" t="s">
        <v>959</v>
      </c>
      <c r="K62" s="192">
        <v>2005</v>
      </c>
      <c r="L62" s="192" t="s">
        <v>220</v>
      </c>
    </row>
    <row r="63" spans="1:24" ht="17.25" customHeight="1" x14ac:dyDescent="0.2">
      <c r="A63" s="192">
        <v>804974</v>
      </c>
      <c r="B63" s="192" t="s">
        <v>1169</v>
      </c>
      <c r="C63" s="192" t="s">
        <v>410</v>
      </c>
      <c r="D63" s="192" t="s">
        <v>1894</v>
      </c>
      <c r="E63" s="192" t="s">
        <v>134</v>
      </c>
      <c r="F63" s="195">
        <v>35078</v>
      </c>
      <c r="G63" s="192" t="s">
        <v>220</v>
      </c>
      <c r="H63" s="192" t="s">
        <v>561</v>
      </c>
      <c r="I63" s="192" t="s">
        <v>818</v>
      </c>
      <c r="J63" s="192" t="s">
        <v>235</v>
      </c>
      <c r="K63" s="192">
        <v>2013</v>
      </c>
      <c r="L63" s="192" t="s">
        <v>220</v>
      </c>
    </row>
    <row r="64" spans="1:24" ht="17.25" customHeight="1" x14ac:dyDescent="0.2">
      <c r="A64" s="192">
        <v>804999</v>
      </c>
      <c r="B64" s="192" t="s">
        <v>1174</v>
      </c>
      <c r="C64" s="192" t="s">
        <v>101</v>
      </c>
      <c r="D64" s="192" t="s">
        <v>322</v>
      </c>
      <c r="E64" s="192" t="s">
        <v>134</v>
      </c>
      <c r="F64" s="195">
        <v>32874</v>
      </c>
      <c r="G64" s="192" t="s">
        <v>225</v>
      </c>
      <c r="H64" s="192" t="s">
        <v>561</v>
      </c>
      <c r="I64" s="192" t="s">
        <v>818</v>
      </c>
      <c r="J64" s="192" t="s">
        <v>961</v>
      </c>
      <c r="K64" s="192">
        <v>2013</v>
      </c>
      <c r="L64" s="192" t="s">
        <v>225</v>
      </c>
    </row>
    <row r="65" spans="1:12" ht="17.25" customHeight="1" x14ac:dyDescent="0.2">
      <c r="A65" s="192">
        <v>805169</v>
      </c>
      <c r="B65" s="192" t="s">
        <v>1186</v>
      </c>
      <c r="C65" s="192" t="s">
        <v>248</v>
      </c>
      <c r="D65" s="192" t="s">
        <v>891</v>
      </c>
      <c r="E65" s="192" t="s">
        <v>134</v>
      </c>
      <c r="F65" s="195">
        <v>35431</v>
      </c>
      <c r="G65" s="192" t="s">
        <v>220</v>
      </c>
      <c r="H65" s="192" t="s">
        <v>561</v>
      </c>
      <c r="I65" s="192" t="s">
        <v>818</v>
      </c>
      <c r="J65" s="192" t="s">
        <v>585</v>
      </c>
      <c r="K65" s="192">
        <v>2018</v>
      </c>
      <c r="L65" s="192" t="s">
        <v>220</v>
      </c>
    </row>
    <row r="66" spans="1:12" ht="17.25" customHeight="1" x14ac:dyDescent="0.2">
      <c r="A66" s="192">
        <v>805474</v>
      </c>
      <c r="B66" s="192" t="s">
        <v>1219</v>
      </c>
      <c r="C66" s="192" t="s">
        <v>69</v>
      </c>
      <c r="D66" s="192" t="s">
        <v>197</v>
      </c>
      <c r="E66" s="192" t="s">
        <v>134</v>
      </c>
      <c r="F66" s="195">
        <v>31778</v>
      </c>
      <c r="G66" s="192" t="s">
        <v>220</v>
      </c>
      <c r="H66" s="192" t="s">
        <v>561</v>
      </c>
      <c r="I66" s="192" t="s">
        <v>818</v>
      </c>
      <c r="J66" s="192" t="s">
        <v>961</v>
      </c>
      <c r="K66" s="192">
        <v>2006</v>
      </c>
      <c r="L66" s="192" t="s">
        <v>220</v>
      </c>
    </row>
    <row r="67" spans="1:12" ht="17.25" customHeight="1" x14ac:dyDescent="0.2">
      <c r="A67" s="192">
        <v>805514</v>
      </c>
      <c r="B67" s="192" t="s">
        <v>1224</v>
      </c>
      <c r="C67" s="192" t="s">
        <v>62</v>
      </c>
      <c r="D67" s="192" t="s">
        <v>756</v>
      </c>
      <c r="E67" s="192" t="s">
        <v>133</v>
      </c>
      <c r="F67" s="195">
        <v>35796</v>
      </c>
      <c r="G67" s="192" t="s">
        <v>1986</v>
      </c>
      <c r="H67" s="192" t="s">
        <v>561</v>
      </c>
      <c r="I67" s="192" t="s">
        <v>818</v>
      </c>
      <c r="J67" s="192" t="s">
        <v>585</v>
      </c>
      <c r="K67" s="192">
        <v>2015</v>
      </c>
      <c r="L67" s="192" t="s">
        <v>220</v>
      </c>
    </row>
    <row r="68" spans="1:12" ht="17.25" customHeight="1" x14ac:dyDescent="0.2">
      <c r="A68" s="192">
        <v>805520</v>
      </c>
      <c r="B68" s="192" t="s">
        <v>1225</v>
      </c>
      <c r="C68" s="192" t="s">
        <v>2027</v>
      </c>
      <c r="D68" s="192" t="s">
        <v>931</v>
      </c>
      <c r="E68" s="192" t="s">
        <v>133</v>
      </c>
      <c r="F68" s="195">
        <v>35461</v>
      </c>
      <c r="G68" s="192" t="s">
        <v>564</v>
      </c>
      <c r="H68" s="192" t="s">
        <v>561</v>
      </c>
      <c r="I68" s="192" t="s">
        <v>818</v>
      </c>
      <c r="J68" s="192" t="s">
        <v>961</v>
      </c>
      <c r="K68" s="192">
        <v>2016</v>
      </c>
      <c r="L68" s="192" t="s">
        <v>220</v>
      </c>
    </row>
    <row r="69" spans="1:12" ht="17.25" customHeight="1" x14ac:dyDescent="0.2">
      <c r="A69" s="192">
        <v>805533</v>
      </c>
      <c r="B69" s="192" t="s">
        <v>1227</v>
      </c>
      <c r="C69" s="192" t="s">
        <v>363</v>
      </c>
      <c r="D69" s="192" t="s">
        <v>684</v>
      </c>
      <c r="E69" s="192" t="s">
        <v>134</v>
      </c>
      <c r="F69" s="195">
        <v>32150</v>
      </c>
      <c r="G69" s="192" t="s">
        <v>668</v>
      </c>
      <c r="H69" s="192" t="s">
        <v>561</v>
      </c>
      <c r="I69" s="192" t="s">
        <v>818</v>
      </c>
      <c r="J69" s="192" t="s">
        <v>961</v>
      </c>
      <c r="K69" s="192">
        <v>2008</v>
      </c>
      <c r="L69" s="192" t="s">
        <v>223</v>
      </c>
    </row>
    <row r="70" spans="1:12" ht="17.25" customHeight="1" x14ac:dyDescent="0.2">
      <c r="A70" s="192">
        <v>805552</v>
      </c>
      <c r="B70" s="192" t="s">
        <v>1230</v>
      </c>
      <c r="C70" s="192" t="s">
        <v>303</v>
      </c>
      <c r="D70" s="192" t="s">
        <v>181</v>
      </c>
      <c r="E70" s="192" t="s">
        <v>134</v>
      </c>
      <c r="F70" s="195">
        <v>35010</v>
      </c>
      <c r="G70" s="192" t="s">
        <v>220</v>
      </c>
      <c r="H70" s="192" t="s">
        <v>561</v>
      </c>
      <c r="I70" s="192" t="s">
        <v>818</v>
      </c>
      <c r="J70" s="192" t="s">
        <v>235</v>
      </c>
      <c r="K70" s="192">
        <v>2013</v>
      </c>
      <c r="L70" s="192" t="s">
        <v>220</v>
      </c>
    </row>
    <row r="71" spans="1:12" ht="17.25" customHeight="1" x14ac:dyDescent="0.2">
      <c r="A71" s="192">
        <v>805665</v>
      </c>
      <c r="B71" s="192" t="s">
        <v>1239</v>
      </c>
      <c r="C71" s="192" t="s">
        <v>2020</v>
      </c>
      <c r="D71" s="192" t="s">
        <v>179</v>
      </c>
      <c r="E71" s="192" t="s">
        <v>134</v>
      </c>
      <c r="F71" s="195">
        <v>31874</v>
      </c>
      <c r="G71" s="192" t="s">
        <v>220</v>
      </c>
      <c r="H71" s="192" t="s">
        <v>561</v>
      </c>
      <c r="I71" s="192" t="s">
        <v>818</v>
      </c>
      <c r="J71" s="192" t="s">
        <v>585</v>
      </c>
      <c r="K71" s="192">
        <v>2014</v>
      </c>
      <c r="L71" s="192" t="s">
        <v>225</v>
      </c>
    </row>
    <row r="72" spans="1:12" ht="17.25" customHeight="1" x14ac:dyDescent="0.2">
      <c r="A72" s="192">
        <v>805940</v>
      </c>
      <c r="B72" s="192" t="s">
        <v>1258</v>
      </c>
      <c r="C72" s="192" t="s">
        <v>124</v>
      </c>
      <c r="D72" s="192" t="s">
        <v>157</v>
      </c>
      <c r="E72" s="192" t="s">
        <v>133</v>
      </c>
      <c r="F72" s="195">
        <v>35431</v>
      </c>
      <c r="G72" s="192" t="s">
        <v>220</v>
      </c>
      <c r="H72" s="192" t="s">
        <v>561</v>
      </c>
      <c r="I72" s="192" t="s">
        <v>818</v>
      </c>
      <c r="J72" s="192" t="s">
        <v>585</v>
      </c>
      <c r="K72" s="192">
        <v>2015</v>
      </c>
      <c r="L72" s="192" t="s">
        <v>220</v>
      </c>
    </row>
    <row r="73" spans="1:12" ht="17.25" customHeight="1" x14ac:dyDescent="0.2">
      <c r="A73" s="192">
        <v>806163</v>
      </c>
      <c r="B73" s="192" t="s">
        <v>1274</v>
      </c>
      <c r="C73" s="192" t="s">
        <v>303</v>
      </c>
      <c r="D73" s="192" t="s">
        <v>286</v>
      </c>
      <c r="E73" s="192" t="s">
        <v>134</v>
      </c>
      <c r="F73" s="195">
        <v>34613</v>
      </c>
      <c r="G73" s="192" t="s">
        <v>563</v>
      </c>
      <c r="H73" s="192" t="s">
        <v>561</v>
      </c>
      <c r="I73" s="192" t="s">
        <v>818</v>
      </c>
      <c r="J73" s="192" t="s">
        <v>235</v>
      </c>
      <c r="K73" s="192">
        <v>2012</v>
      </c>
      <c r="L73" s="192" t="s">
        <v>220</v>
      </c>
    </row>
    <row r="74" spans="1:12" ht="17.25" customHeight="1" x14ac:dyDescent="0.2">
      <c r="A74" s="192">
        <v>806176</v>
      </c>
      <c r="B74" s="192" t="s">
        <v>1277</v>
      </c>
      <c r="C74" s="192" t="s">
        <v>528</v>
      </c>
      <c r="D74" s="192" t="s">
        <v>158</v>
      </c>
      <c r="E74" s="192" t="s">
        <v>134</v>
      </c>
      <c r="F74" s="195">
        <v>33467</v>
      </c>
      <c r="G74" s="192" t="s">
        <v>220</v>
      </c>
      <c r="H74" s="192" t="s">
        <v>561</v>
      </c>
      <c r="I74" s="192" t="s">
        <v>818</v>
      </c>
      <c r="J74" s="192" t="s">
        <v>961</v>
      </c>
      <c r="K74" s="192">
        <v>2010</v>
      </c>
      <c r="L74" s="192" t="s">
        <v>220</v>
      </c>
    </row>
    <row r="75" spans="1:12" ht="17.25" customHeight="1" x14ac:dyDescent="0.2">
      <c r="A75" s="192">
        <v>806297</v>
      </c>
      <c r="B75" s="192" t="s">
        <v>1290</v>
      </c>
      <c r="C75" s="192" t="s">
        <v>100</v>
      </c>
      <c r="D75" s="192" t="s">
        <v>732</v>
      </c>
      <c r="E75" s="192" t="s">
        <v>134</v>
      </c>
      <c r="F75" s="195">
        <v>35095</v>
      </c>
      <c r="G75" s="192" t="s">
        <v>220</v>
      </c>
      <c r="H75" s="192" t="s">
        <v>561</v>
      </c>
      <c r="I75" s="192" t="s">
        <v>818</v>
      </c>
      <c r="J75" s="192" t="s">
        <v>235</v>
      </c>
      <c r="K75" s="192">
        <v>2013</v>
      </c>
      <c r="L75" s="192" t="s">
        <v>225</v>
      </c>
    </row>
    <row r="76" spans="1:12" ht="17.25" customHeight="1" x14ac:dyDescent="0.2">
      <c r="A76" s="192">
        <v>806316</v>
      </c>
      <c r="B76" s="192" t="s">
        <v>1294</v>
      </c>
      <c r="C76" s="192" t="s">
        <v>1819</v>
      </c>
      <c r="D76" s="192" t="s">
        <v>292</v>
      </c>
      <c r="E76" s="192" t="s">
        <v>134</v>
      </c>
      <c r="F76" s="195">
        <v>34578</v>
      </c>
      <c r="G76" s="192" t="s">
        <v>220</v>
      </c>
      <c r="H76" s="192" t="s">
        <v>561</v>
      </c>
      <c r="I76" s="192" t="s">
        <v>818</v>
      </c>
    </row>
    <row r="77" spans="1:12" ht="17.25" customHeight="1" x14ac:dyDescent="0.2">
      <c r="A77" s="192">
        <v>806349</v>
      </c>
      <c r="B77" s="192" t="s">
        <v>1301</v>
      </c>
      <c r="C77" s="192" t="s">
        <v>2043</v>
      </c>
      <c r="D77" s="192" t="s">
        <v>2044</v>
      </c>
      <c r="E77" s="192" t="s">
        <v>134</v>
      </c>
      <c r="F77" s="195">
        <v>32143</v>
      </c>
      <c r="G77" s="192" t="s">
        <v>220</v>
      </c>
      <c r="H77" s="192" t="s">
        <v>561</v>
      </c>
      <c r="I77" s="192" t="s">
        <v>818</v>
      </c>
      <c r="J77" s="192" t="s">
        <v>235</v>
      </c>
      <c r="K77" s="192">
        <v>2007</v>
      </c>
      <c r="L77" s="192" t="s">
        <v>220</v>
      </c>
    </row>
    <row r="78" spans="1:12" ht="17.25" customHeight="1" x14ac:dyDescent="0.2">
      <c r="A78" s="192">
        <v>806362</v>
      </c>
      <c r="B78" s="192" t="s">
        <v>1303</v>
      </c>
      <c r="C78" s="192" t="s">
        <v>81</v>
      </c>
      <c r="D78" s="192" t="s">
        <v>1930</v>
      </c>
      <c r="E78" s="192" t="s">
        <v>134</v>
      </c>
      <c r="F78" s="195">
        <v>30816</v>
      </c>
      <c r="G78" s="192" t="s">
        <v>220</v>
      </c>
      <c r="H78" s="192" t="s">
        <v>561</v>
      </c>
      <c r="I78" s="192" t="s">
        <v>818</v>
      </c>
      <c r="J78" s="192" t="s">
        <v>235</v>
      </c>
      <c r="K78" s="192">
        <v>2002</v>
      </c>
      <c r="L78" s="192" t="s">
        <v>220</v>
      </c>
    </row>
    <row r="79" spans="1:12" ht="17.25" customHeight="1" x14ac:dyDescent="0.2">
      <c r="A79" s="192">
        <v>806400</v>
      </c>
      <c r="B79" s="192" t="s">
        <v>1306</v>
      </c>
      <c r="C79" s="192" t="s">
        <v>61</v>
      </c>
      <c r="D79" s="192" t="s">
        <v>624</v>
      </c>
      <c r="E79" s="192" t="s">
        <v>134</v>
      </c>
      <c r="F79" s="195">
        <v>34538</v>
      </c>
      <c r="G79" s="192" t="s">
        <v>220</v>
      </c>
      <c r="H79" s="192" t="s">
        <v>561</v>
      </c>
      <c r="I79" s="192" t="s">
        <v>818</v>
      </c>
      <c r="J79" s="192" t="s">
        <v>961</v>
      </c>
      <c r="K79" s="192">
        <v>2013</v>
      </c>
      <c r="L79" s="192" t="s">
        <v>220</v>
      </c>
    </row>
    <row r="80" spans="1:12" ht="17.25" customHeight="1" x14ac:dyDescent="0.2">
      <c r="A80" s="192">
        <v>806441</v>
      </c>
      <c r="B80" s="192" t="s">
        <v>1307</v>
      </c>
      <c r="C80" s="192" t="s">
        <v>2045</v>
      </c>
      <c r="D80" s="192" t="s">
        <v>400</v>
      </c>
      <c r="E80" s="192" t="s">
        <v>134</v>
      </c>
      <c r="F80" s="195">
        <v>30183</v>
      </c>
      <c r="G80" s="192" t="s">
        <v>699</v>
      </c>
      <c r="H80" s="192" t="s">
        <v>561</v>
      </c>
      <c r="I80" s="192" t="s">
        <v>818</v>
      </c>
      <c r="J80" s="192" t="s">
        <v>961</v>
      </c>
      <c r="K80" s="192">
        <v>1999</v>
      </c>
      <c r="L80" s="192" t="s">
        <v>220</v>
      </c>
    </row>
    <row r="81" spans="1:12" ht="17.25" customHeight="1" x14ac:dyDescent="0.2">
      <c r="A81" s="192">
        <v>806557</v>
      </c>
      <c r="B81" s="192" t="s">
        <v>1321</v>
      </c>
      <c r="C81" s="192" t="s">
        <v>1901</v>
      </c>
      <c r="D81" s="192" t="s">
        <v>954</v>
      </c>
      <c r="E81" s="192" t="s">
        <v>134</v>
      </c>
      <c r="F81" s="195">
        <v>35065</v>
      </c>
      <c r="G81" s="192" t="s">
        <v>564</v>
      </c>
      <c r="H81" s="192" t="s">
        <v>561</v>
      </c>
      <c r="I81" s="192" t="s">
        <v>818</v>
      </c>
      <c r="J81" s="192" t="s">
        <v>235</v>
      </c>
      <c r="K81" s="192">
        <v>2013</v>
      </c>
      <c r="L81" s="192" t="s">
        <v>220</v>
      </c>
    </row>
    <row r="82" spans="1:12" ht="17.25" customHeight="1" x14ac:dyDescent="0.2">
      <c r="A82" s="192">
        <v>806641</v>
      </c>
      <c r="B82" s="192" t="s">
        <v>1335</v>
      </c>
      <c r="C82" s="192" t="s">
        <v>873</v>
      </c>
      <c r="D82" s="192" t="s">
        <v>647</v>
      </c>
      <c r="E82" s="192" t="s">
        <v>133</v>
      </c>
      <c r="F82" s="195">
        <v>35561</v>
      </c>
      <c r="G82" s="192" t="s">
        <v>564</v>
      </c>
      <c r="H82" s="192" t="s">
        <v>561</v>
      </c>
      <c r="I82" s="192" t="s">
        <v>818</v>
      </c>
    </row>
    <row r="83" spans="1:12" ht="17.25" customHeight="1" x14ac:dyDescent="0.2">
      <c r="A83" s="192">
        <v>806774</v>
      </c>
      <c r="B83" s="192" t="s">
        <v>1348</v>
      </c>
      <c r="C83" s="192" t="s">
        <v>419</v>
      </c>
      <c r="D83" s="192" t="s">
        <v>323</v>
      </c>
      <c r="E83" s="192" t="s">
        <v>134</v>
      </c>
      <c r="F83" s="195">
        <v>33369</v>
      </c>
      <c r="G83" s="192" t="s">
        <v>564</v>
      </c>
      <c r="H83" s="192" t="s">
        <v>561</v>
      </c>
      <c r="I83" s="192" t="s">
        <v>818</v>
      </c>
      <c r="J83" s="192" t="s">
        <v>235</v>
      </c>
      <c r="K83" s="192">
        <v>2010</v>
      </c>
      <c r="L83" s="192" t="s">
        <v>220</v>
      </c>
    </row>
    <row r="84" spans="1:12" ht="17.25" customHeight="1" x14ac:dyDescent="0.2">
      <c r="A84" s="192">
        <v>806777</v>
      </c>
      <c r="B84" s="192" t="s">
        <v>1349</v>
      </c>
      <c r="C84" s="192" t="s">
        <v>432</v>
      </c>
      <c r="D84" s="192" t="s">
        <v>164</v>
      </c>
      <c r="E84" s="192" t="s">
        <v>134</v>
      </c>
      <c r="F84" s="195">
        <v>33095</v>
      </c>
      <c r="G84" s="192" t="s">
        <v>220</v>
      </c>
      <c r="H84" s="192" t="s">
        <v>561</v>
      </c>
      <c r="I84" s="192" t="s">
        <v>818</v>
      </c>
      <c r="J84" s="192" t="s">
        <v>235</v>
      </c>
      <c r="K84" s="192">
        <v>2010</v>
      </c>
      <c r="L84" s="192" t="s">
        <v>220</v>
      </c>
    </row>
    <row r="85" spans="1:12" ht="17.25" customHeight="1" x14ac:dyDescent="0.2">
      <c r="A85" s="192">
        <v>806795</v>
      </c>
      <c r="B85" s="192" t="s">
        <v>1351</v>
      </c>
      <c r="C85" s="192" t="s">
        <v>345</v>
      </c>
      <c r="D85" s="192" t="s">
        <v>280</v>
      </c>
      <c r="E85" s="192" t="s">
        <v>134</v>
      </c>
      <c r="F85" s="195">
        <v>34335</v>
      </c>
      <c r="G85" s="192" t="s">
        <v>220</v>
      </c>
      <c r="H85" s="192" t="s">
        <v>561</v>
      </c>
      <c r="I85" s="192" t="s">
        <v>818</v>
      </c>
      <c r="J85" s="192" t="s">
        <v>235</v>
      </c>
      <c r="K85" s="192">
        <v>2010</v>
      </c>
      <c r="L85" s="192" t="s">
        <v>225</v>
      </c>
    </row>
    <row r="86" spans="1:12" ht="17.25" customHeight="1" x14ac:dyDescent="0.2">
      <c r="A86" s="192">
        <v>806801</v>
      </c>
      <c r="B86" s="192" t="s">
        <v>1353</v>
      </c>
      <c r="C86" s="192" t="s">
        <v>1828</v>
      </c>
      <c r="D86" s="192" t="s">
        <v>1829</v>
      </c>
      <c r="E86" s="192" t="s">
        <v>134</v>
      </c>
      <c r="F86" s="195">
        <v>34935</v>
      </c>
      <c r="G86" s="192" t="s">
        <v>564</v>
      </c>
      <c r="H86" s="192" t="s">
        <v>561</v>
      </c>
      <c r="I86" s="192" t="s">
        <v>818</v>
      </c>
      <c r="J86" s="192" t="s">
        <v>235</v>
      </c>
      <c r="K86" s="192">
        <v>2013</v>
      </c>
      <c r="L86" s="192" t="s">
        <v>231</v>
      </c>
    </row>
    <row r="87" spans="1:12" ht="17.25" customHeight="1" x14ac:dyDescent="0.2">
      <c r="A87" s="192">
        <v>806870</v>
      </c>
      <c r="B87" s="192" t="s">
        <v>1356</v>
      </c>
      <c r="C87" s="192" t="s">
        <v>350</v>
      </c>
      <c r="D87" s="192" t="s">
        <v>851</v>
      </c>
      <c r="E87" s="192" t="s">
        <v>133</v>
      </c>
      <c r="F87" s="195">
        <v>34700</v>
      </c>
      <c r="G87" s="192" t="s">
        <v>225</v>
      </c>
      <c r="H87" s="192" t="s">
        <v>561</v>
      </c>
      <c r="I87" s="192" t="s">
        <v>818</v>
      </c>
      <c r="J87" s="192" t="s">
        <v>585</v>
      </c>
      <c r="K87" s="192">
        <v>2015</v>
      </c>
      <c r="L87" s="192" t="s">
        <v>220</v>
      </c>
    </row>
    <row r="88" spans="1:12" ht="17.25" customHeight="1" x14ac:dyDescent="0.2">
      <c r="A88" s="192">
        <v>806876</v>
      </c>
      <c r="B88" s="192" t="s">
        <v>1357</v>
      </c>
      <c r="C88" s="192" t="s">
        <v>955</v>
      </c>
      <c r="D88" s="192" t="s">
        <v>1882</v>
      </c>
      <c r="E88" s="192" t="s">
        <v>133</v>
      </c>
      <c r="F88" s="195">
        <v>28445</v>
      </c>
      <c r="G88" s="192" t="s">
        <v>220</v>
      </c>
      <c r="H88" s="192" t="s">
        <v>561</v>
      </c>
      <c r="I88" s="192" t="s">
        <v>818</v>
      </c>
      <c r="J88" s="192" t="s">
        <v>961</v>
      </c>
      <c r="K88" s="192">
        <v>2003</v>
      </c>
      <c r="L88" s="192" t="s">
        <v>220</v>
      </c>
    </row>
    <row r="89" spans="1:12" ht="17.25" customHeight="1" x14ac:dyDescent="0.2">
      <c r="A89" s="192">
        <v>806935</v>
      </c>
      <c r="B89" s="192" t="s">
        <v>1362</v>
      </c>
      <c r="C89" s="192" t="s">
        <v>63</v>
      </c>
      <c r="D89" s="192" t="s">
        <v>168</v>
      </c>
      <c r="E89" s="192" t="s">
        <v>134</v>
      </c>
      <c r="F89" s="195">
        <v>27936</v>
      </c>
      <c r="G89" s="192" t="s">
        <v>226</v>
      </c>
      <c r="H89" s="192" t="s">
        <v>561</v>
      </c>
      <c r="I89" s="192" t="s">
        <v>818</v>
      </c>
      <c r="J89" s="192" t="s">
        <v>959</v>
      </c>
      <c r="K89" s="192">
        <v>1999</v>
      </c>
      <c r="L89" s="192" t="s">
        <v>226</v>
      </c>
    </row>
    <row r="90" spans="1:12" ht="17.25" customHeight="1" x14ac:dyDescent="0.2">
      <c r="A90" s="192">
        <v>806949</v>
      </c>
      <c r="B90" s="192" t="s">
        <v>1364</v>
      </c>
      <c r="C90" s="192" t="s">
        <v>1797</v>
      </c>
      <c r="D90" s="192" t="s">
        <v>1798</v>
      </c>
      <c r="E90" s="192" t="s">
        <v>134</v>
      </c>
      <c r="F90" s="195">
        <v>30895</v>
      </c>
      <c r="G90" s="192" t="s">
        <v>220</v>
      </c>
      <c r="H90" s="192" t="s">
        <v>561</v>
      </c>
      <c r="I90" s="192" t="s">
        <v>818</v>
      </c>
      <c r="J90" s="192" t="s">
        <v>959</v>
      </c>
      <c r="K90" s="192">
        <v>2002</v>
      </c>
      <c r="L90" s="192" t="s">
        <v>220</v>
      </c>
    </row>
    <row r="91" spans="1:12" ht="17.25" customHeight="1" x14ac:dyDescent="0.2">
      <c r="A91" s="192">
        <v>807035</v>
      </c>
      <c r="B91" s="192" t="s">
        <v>1370</v>
      </c>
      <c r="C91" s="192" t="s">
        <v>2013</v>
      </c>
      <c r="D91" s="192" t="s">
        <v>971</v>
      </c>
      <c r="E91" s="192" t="s">
        <v>134</v>
      </c>
      <c r="F91" s="195">
        <v>35875</v>
      </c>
      <c r="G91" s="192" t="s">
        <v>220</v>
      </c>
      <c r="H91" s="192" t="s">
        <v>561</v>
      </c>
      <c r="I91" s="192" t="s">
        <v>818</v>
      </c>
      <c r="J91" s="192" t="s">
        <v>961</v>
      </c>
      <c r="K91" s="192">
        <v>2016</v>
      </c>
      <c r="L91" s="192" t="s">
        <v>220</v>
      </c>
    </row>
    <row r="92" spans="1:12" ht="17.25" customHeight="1" x14ac:dyDescent="0.2">
      <c r="A92" s="192">
        <v>807049</v>
      </c>
      <c r="B92" s="192" t="s">
        <v>1372</v>
      </c>
      <c r="C92" s="192" t="s">
        <v>300</v>
      </c>
      <c r="D92" s="192" t="s">
        <v>317</v>
      </c>
      <c r="E92" s="192" t="s">
        <v>134</v>
      </c>
      <c r="F92" s="195">
        <v>34758</v>
      </c>
      <c r="G92" s="192" t="s">
        <v>220</v>
      </c>
      <c r="H92" s="192" t="s">
        <v>562</v>
      </c>
      <c r="I92" s="192" t="s">
        <v>818</v>
      </c>
      <c r="J92" s="192" t="s">
        <v>961</v>
      </c>
      <c r="K92" s="192">
        <v>2013</v>
      </c>
      <c r="L92" s="192" t="s">
        <v>220</v>
      </c>
    </row>
    <row r="93" spans="1:12" ht="17.25" customHeight="1" x14ac:dyDescent="0.2">
      <c r="A93" s="192">
        <v>807159</v>
      </c>
      <c r="B93" s="192" t="s">
        <v>1382</v>
      </c>
      <c r="C93" s="192" t="s">
        <v>67</v>
      </c>
      <c r="D93" s="192" t="s">
        <v>394</v>
      </c>
      <c r="E93" s="192" t="s">
        <v>134</v>
      </c>
      <c r="F93" s="195">
        <v>34500</v>
      </c>
      <c r="G93" s="192" t="s">
        <v>220</v>
      </c>
      <c r="H93" s="192" t="s">
        <v>561</v>
      </c>
      <c r="I93" s="192" t="s">
        <v>818</v>
      </c>
      <c r="J93" s="192" t="s">
        <v>235</v>
      </c>
      <c r="K93" s="192">
        <v>2012</v>
      </c>
      <c r="L93" s="192" t="s">
        <v>220</v>
      </c>
    </row>
    <row r="94" spans="1:12" ht="17.25" customHeight="1" x14ac:dyDescent="0.2">
      <c r="A94" s="192">
        <v>807175</v>
      </c>
      <c r="B94" s="192" t="s">
        <v>1384</v>
      </c>
      <c r="C94" s="192" t="s">
        <v>295</v>
      </c>
      <c r="D94" s="192" t="s">
        <v>384</v>
      </c>
      <c r="E94" s="192" t="s">
        <v>134</v>
      </c>
      <c r="F94" s="195">
        <v>35620</v>
      </c>
      <c r="G94" s="192" t="s">
        <v>220</v>
      </c>
      <c r="H94" s="192" t="s">
        <v>562</v>
      </c>
      <c r="I94" s="192" t="s">
        <v>818</v>
      </c>
      <c r="J94" s="192" t="s">
        <v>235</v>
      </c>
      <c r="K94" s="192">
        <v>2016</v>
      </c>
      <c r="L94" s="192" t="s">
        <v>225</v>
      </c>
    </row>
    <row r="95" spans="1:12" ht="17.25" customHeight="1" x14ac:dyDescent="0.2">
      <c r="A95" s="192">
        <v>807272</v>
      </c>
      <c r="B95" s="192" t="s">
        <v>1395</v>
      </c>
      <c r="C95" s="192" t="s">
        <v>112</v>
      </c>
      <c r="D95" s="192" t="s">
        <v>337</v>
      </c>
      <c r="E95" s="192" t="s">
        <v>134</v>
      </c>
      <c r="F95" s="195">
        <v>31308</v>
      </c>
      <c r="G95" s="192" t="s">
        <v>220</v>
      </c>
      <c r="H95" s="192" t="s">
        <v>561</v>
      </c>
      <c r="I95" s="192" t="s">
        <v>818</v>
      </c>
      <c r="J95" s="192" t="s">
        <v>961</v>
      </c>
      <c r="K95" s="192">
        <v>2006</v>
      </c>
      <c r="L95" s="192" t="s">
        <v>225</v>
      </c>
    </row>
    <row r="96" spans="1:12" ht="17.25" customHeight="1" x14ac:dyDescent="0.2">
      <c r="A96" s="192">
        <v>807403</v>
      </c>
      <c r="B96" s="192" t="s">
        <v>1403</v>
      </c>
      <c r="C96" s="192" t="s">
        <v>679</v>
      </c>
      <c r="D96" s="192" t="s">
        <v>462</v>
      </c>
      <c r="E96" s="192" t="s">
        <v>133</v>
      </c>
      <c r="F96" s="195">
        <v>36069</v>
      </c>
      <c r="G96" s="192" t="s">
        <v>220</v>
      </c>
      <c r="H96" s="192" t="s">
        <v>561</v>
      </c>
      <c r="I96" s="192" t="s">
        <v>818</v>
      </c>
      <c r="J96" s="192" t="s">
        <v>961</v>
      </c>
      <c r="K96" s="192">
        <v>2017</v>
      </c>
      <c r="L96" s="192" t="s">
        <v>220</v>
      </c>
    </row>
    <row r="97" spans="1:12" ht="17.25" customHeight="1" x14ac:dyDescent="0.2">
      <c r="A97" s="192">
        <v>807433</v>
      </c>
      <c r="B97" s="192" t="s">
        <v>1407</v>
      </c>
      <c r="C97" s="192" t="s">
        <v>472</v>
      </c>
      <c r="D97" s="192" t="s">
        <v>90</v>
      </c>
      <c r="E97" s="192" t="s">
        <v>134</v>
      </c>
      <c r="F97" s="195">
        <v>30171</v>
      </c>
      <c r="G97" s="192" t="s">
        <v>220</v>
      </c>
      <c r="H97" s="192" t="s">
        <v>561</v>
      </c>
      <c r="I97" s="192" t="s">
        <v>818</v>
      </c>
      <c r="J97" s="192" t="s">
        <v>959</v>
      </c>
      <c r="K97" s="192">
        <v>2000</v>
      </c>
      <c r="L97" s="192" t="s">
        <v>220</v>
      </c>
    </row>
    <row r="98" spans="1:12" ht="17.25" customHeight="1" x14ac:dyDescent="0.2">
      <c r="A98" s="192">
        <v>807504</v>
      </c>
      <c r="B98" s="192" t="s">
        <v>1412</v>
      </c>
      <c r="C98" s="192" t="s">
        <v>60</v>
      </c>
      <c r="D98" s="192" t="s">
        <v>179</v>
      </c>
      <c r="E98" s="192" t="s">
        <v>133</v>
      </c>
      <c r="F98" s="195">
        <v>30999</v>
      </c>
      <c r="G98" s="192" t="s">
        <v>2055</v>
      </c>
      <c r="H98" s="192" t="s">
        <v>562</v>
      </c>
      <c r="I98" s="192" t="s">
        <v>818</v>
      </c>
      <c r="J98" s="192" t="s">
        <v>961</v>
      </c>
      <c r="K98" s="192">
        <v>2002</v>
      </c>
      <c r="L98" s="192" t="s">
        <v>220</v>
      </c>
    </row>
    <row r="99" spans="1:12" ht="17.25" customHeight="1" x14ac:dyDescent="0.2">
      <c r="A99" s="192">
        <v>807510</v>
      </c>
      <c r="B99" s="192" t="s">
        <v>1413</v>
      </c>
      <c r="C99" s="192" t="s">
        <v>82</v>
      </c>
      <c r="D99" s="192" t="s">
        <v>1786</v>
      </c>
      <c r="E99" s="192" t="s">
        <v>133</v>
      </c>
      <c r="F99" s="195">
        <v>35800</v>
      </c>
      <c r="G99" s="192" t="s">
        <v>564</v>
      </c>
      <c r="H99" s="192" t="s">
        <v>561</v>
      </c>
      <c r="I99" s="192" t="s">
        <v>818</v>
      </c>
      <c r="J99" s="192" t="s">
        <v>959</v>
      </c>
      <c r="K99" s="192">
        <v>2016</v>
      </c>
      <c r="L99" s="192" t="s">
        <v>220</v>
      </c>
    </row>
    <row r="100" spans="1:12" ht="17.25" customHeight="1" x14ac:dyDescent="0.2">
      <c r="A100" s="192">
        <v>807538</v>
      </c>
      <c r="B100" s="192" t="s">
        <v>1418</v>
      </c>
      <c r="C100" s="192" t="s">
        <v>933</v>
      </c>
      <c r="D100" s="192" t="s">
        <v>160</v>
      </c>
      <c r="E100" s="192" t="s">
        <v>133</v>
      </c>
      <c r="F100" s="195">
        <v>34828</v>
      </c>
      <c r="G100" s="192" t="s">
        <v>220</v>
      </c>
      <c r="H100" s="192" t="s">
        <v>561</v>
      </c>
      <c r="I100" s="192" t="s">
        <v>818</v>
      </c>
      <c r="J100" s="192" t="s">
        <v>235</v>
      </c>
      <c r="K100" s="192">
        <v>2014</v>
      </c>
      <c r="L100" s="192" t="s">
        <v>225</v>
      </c>
    </row>
    <row r="101" spans="1:12" ht="17.25" customHeight="1" x14ac:dyDescent="0.2">
      <c r="A101" s="192">
        <v>807606</v>
      </c>
      <c r="B101" s="192" t="s">
        <v>1424</v>
      </c>
      <c r="C101" s="192" t="s">
        <v>521</v>
      </c>
      <c r="D101" s="192" t="s">
        <v>394</v>
      </c>
      <c r="E101" s="192" t="s">
        <v>134</v>
      </c>
      <c r="F101" s="195">
        <v>34709</v>
      </c>
      <c r="G101" s="192" t="s">
        <v>1906</v>
      </c>
      <c r="H101" s="192" t="s">
        <v>561</v>
      </c>
      <c r="I101" s="192" t="s">
        <v>818</v>
      </c>
      <c r="J101" s="192" t="s">
        <v>235</v>
      </c>
      <c r="K101" s="192">
        <v>2013</v>
      </c>
      <c r="L101" s="192" t="s">
        <v>225</v>
      </c>
    </row>
    <row r="102" spans="1:12" ht="17.25" customHeight="1" x14ac:dyDescent="0.2">
      <c r="A102" s="192">
        <v>807646</v>
      </c>
      <c r="B102" s="192" t="s">
        <v>1429</v>
      </c>
      <c r="C102" s="192" t="s">
        <v>91</v>
      </c>
      <c r="D102" s="192" t="s">
        <v>200</v>
      </c>
      <c r="E102" s="192" t="s">
        <v>133</v>
      </c>
      <c r="F102" s="195">
        <v>35796</v>
      </c>
      <c r="G102" s="192" t="s">
        <v>220</v>
      </c>
      <c r="H102" s="192" t="s">
        <v>561</v>
      </c>
      <c r="I102" s="192" t="s">
        <v>818</v>
      </c>
      <c r="J102" s="192" t="s">
        <v>961</v>
      </c>
      <c r="K102" s="192">
        <v>2016</v>
      </c>
      <c r="L102" s="192" t="s">
        <v>220</v>
      </c>
    </row>
    <row r="103" spans="1:12" ht="17.25" customHeight="1" x14ac:dyDescent="0.2">
      <c r="A103" s="192">
        <v>807782</v>
      </c>
      <c r="B103" s="192" t="s">
        <v>1437</v>
      </c>
      <c r="C103" s="192" t="s">
        <v>97</v>
      </c>
      <c r="D103" s="192" t="s">
        <v>900</v>
      </c>
      <c r="E103" s="192" t="s">
        <v>133</v>
      </c>
      <c r="F103" s="195">
        <v>35657</v>
      </c>
      <c r="G103" s="192" t="s">
        <v>621</v>
      </c>
      <c r="H103" s="192" t="s">
        <v>562</v>
      </c>
      <c r="I103" s="192" t="s">
        <v>818</v>
      </c>
      <c r="J103" s="192" t="s">
        <v>960</v>
      </c>
      <c r="K103" s="192">
        <v>2016</v>
      </c>
      <c r="L103" s="192" t="s">
        <v>220</v>
      </c>
    </row>
    <row r="104" spans="1:12" ht="17.25" customHeight="1" x14ac:dyDescent="0.2">
      <c r="A104" s="192">
        <v>808005</v>
      </c>
      <c r="B104" s="192" t="s">
        <v>1455</v>
      </c>
      <c r="C104" s="192" t="s">
        <v>335</v>
      </c>
      <c r="D104" s="192" t="s">
        <v>158</v>
      </c>
      <c r="E104" s="192" t="s">
        <v>134</v>
      </c>
      <c r="F104" s="195">
        <v>35902</v>
      </c>
      <c r="G104" s="192" t="s">
        <v>220</v>
      </c>
      <c r="H104" s="192" t="s">
        <v>561</v>
      </c>
      <c r="I104" s="192" t="s">
        <v>818</v>
      </c>
      <c r="J104" s="192" t="s">
        <v>960</v>
      </c>
      <c r="K104" s="192">
        <v>2016</v>
      </c>
      <c r="L104" s="192" t="s">
        <v>220</v>
      </c>
    </row>
    <row r="105" spans="1:12" ht="17.25" customHeight="1" x14ac:dyDescent="0.2">
      <c r="A105" s="192">
        <v>808268</v>
      </c>
      <c r="B105" s="192" t="s">
        <v>1482</v>
      </c>
      <c r="C105" s="192" t="s">
        <v>101</v>
      </c>
      <c r="D105" s="192" t="s">
        <v>1884</v>
      </c>
      <c r="E105" s="192" t="s">
        <v>134</v>
      </c>
      <c r="F105" s="195">
        <v>34124</v>
      </c>
      <c r="G105" s="192" t="s">
        <v>220</v>
      </c>
      <c r="H105" s="192" t="s">
        <v>561</v>
      </c>
      <c r="I105" s="192" t="s">
        <v>818</v>
      </c>
      <c r="J105" s="192" t="s">
        <v>235</v>
      </c>
      <c r="K105" s="192">
        <v>2011</v>
      </c>
      <c r="L105" s="192" t="s">
        <v>225</v>
      </c>
    </row>
    <row r="106" spans="1:12" ht="17.25" customHeight="1" x14ac:dyDescent="0.2">
      <c r="A106" s="192">
        <v>808365</v>
      </c>
      <c r="B106" s="192" t="s">
        <v>1492</v>
      </c>
      <c r="C106" s="192" t="s">
        <v>91</v>
      </c>
      <c r="D106" s="192" t="s">
        <v>406</v>
      </c>
      <c r="E106" s="192" t="s">
        <v>133</v>
      </c>
      <c r="F106" s="195">
        <v>31142</v>
      </c>
      <c r="G106" s="192" t="s">
        <v>568</v>
      </c>
      <c r="H106" s="192" t="s">
        <v>561</v>
      </c>
      <c r="I106" s="192" t="s">
        <v>818</v>
      </c>
    </row>
    <row r="107" spans="1:12" ht="17.25" customHeight="1" x14ac:dyDescent="0.2">
      <c r="A107" s="192">
        <v>808436</v>
      </c>
      <c r="B107" s="192" t="s">
        <v>1495</v>
      </c>
      <c r="C107" s="192" t="s">
        <v>626</v>
      </c>
      <c r="D107" s="192" t="s">
        <v>1972</v>
      </c>
      <c r="E107" s="192" t="s">
        <v>133</v>
      </c>
      <c r="F107" s="195">
        <v>30547</v>
      </c>
      <c r="G107" s="192" t="s">
        <v>925</v>
      </c>
      <c r="H107" s="192" t="s">
        <v>561</v>
      </c>
      <c r="I107" s="192" t="s">
        <v>818</v>
      </c>
      <c r="J107" s="192" t="s">
        <v>961</v>
      </c>
      <c r="K107" s="192">
        <v>2001</v>
      </c>
      <c r="L107" s="192" t="s">
        <v>233</v>
      </c>
    </row>
    <row r="108" spans="1:12" ht="17.25" customHeight="1" x14ac:dyDescent="0.2">
      <c r="A108" s="192">
        <v>808448</v>
      </c>
      <c r="B108" s="192" t="s">
        <v>1496</v>
      </c>
      <c r="C108" s="192" t="s">
        <v>63</v>
      </c>
      <c r="D108" s="192" t="s">
        <v>887</v>
      </c>
      <c r="E108" s="192" t="s">
        <v>134</v>
      </c>
      <c r="F108" s="195">
        <v>34798</v>
      </c>
      <c r="G108" s="192" t="s">
        <v>220</v>
      </c>
      <c r="H108" s="192" t="s">
        <v>561</v>
      </c>
      <c r="I108" s="192" t="s">
        <v>818</v>
      </c>
      <c r="J108" s="192" t="s">
        <v>959</v>
      </c>
      <c r="K108" s="192">
        <v>2015</v>
      </c>
      <c r="L108" s="192" t="s">
        <v>226</v>
      </c>
    </row>
    <row r="109" spans="1:12" ht="17.25" customHeight="1" x14ac:dyDescent="0.2">
      <c r="A109" s="192">
        <v>808476</v>
      </c>
      <c r="B109" s="192" t="s">
        <v>1498</v>
      </c>
      <c r="C109" s="192" t="s">
        <v>94</v>
      </c>
      <c r="D109" s="192" t="s">
        <v>470</v>
      </c>
      <c r="E109" s="192" t="s">
        <v>134</v>
      </c>
      <c r="F109" s="195">
        <v>35609</v>
      </c>
      <c r="G109" s="192" t="s">
        <v>220</v>
      </c>
      <c r="H109" s="192" t="s">
        <v>561</v>
      </c>
      <c r="I109" s="192" t="s">
        <v>818</v>
      </c>
    </row>
    <row r="110" spans="1:12" ht="17.25" customHeight="1" x14ac:dyDescent="0.2">
      <c r="A110" s="192">
        <v>808589</v>
      </c>
      <c r="B110" s="192" t="s">
        <v>1507</v>
      </c>
      <c r="C110" s="192" t="s">
        <v>367</v>
      </c>
      <c r="D110" s="192" t="s">
        <v>185</v>
      </c>
      <c r="E110" s="192" t="s">
        <v>134</v>
      </c>
      <c r="F110" s="195">
        <v>36326</v>
      </c>
      <c r="G110" s="192" t="s">
        <v>731</v>
      </c>
      <c r="H110" s="192" t="s">
        <v>561</v>
      </c>
      <c r="I110" s="192" t="s">
        <v>818</v>
      </c>
    </row>
    <row r="111" spans="1:12" ht="17.25" customHeight="1" x14ac:dyDescent="0.2">
      <c r="A111" s="192">
        <v>808610</v>
      </c>
      <c r="B111" s="192" t="s">
        <v>1510</v>
      </c>
      <c r="C111" s="192" t="s">
        <v>1810</v>
      </c>
      <c r="D111" s="192" t="s">
        <v>153</v>
      </c>
      <c r="E111" s="192" t="s">
        <v>134</v>
      </c>
      <c r="F111" s="195">
        <v>32469</v>
      </c>
      <c r="G111" s="192" t="s">
        <v>225</v>
      </c>
      <c r="H111" s="192" t="s">
        <v>561</v>
      </c>
      <c r="I111" s="192" t="s">
        <v>818</v>
      </c>
      <c r="J111" s="192" t="s">
        <v>961</v>
      </c>
      <c r="K111" s="192">
        <v>2007</v>
      </c>
      <c r="L111" s="192" t="s">
        <v>220</v>
      </c>
    </row>
    <row r="112" spans="1:12" ht="17.25" customHeight="1" x14ac:dyDescent="0.2">
      <c r="A112" s="192">
        <v>808617</v>
      </c>
      <c r="B112" s="192" t="s">
        <v>1512</v>
      </c>
      <c r="C112" s="192" t="s">
        <v>498</v>
      </c>
      <c r="D112" s="192" t="s">
        <v>433</v>
      </c>
      <c r="E112" s="192" t="s">
        <v>134</v>
      </c>
      <c r="F112" s="195">
        <v>30426</v>
      </c>
      <c r="G112" s="192" t="s">
        <v>220</v>
      </c>
      <c r="H112" s="192" t="s">
        <v>561</v>
      </c>
      <c r="I112" s="192" t="s">
        <v>818</v>
      </c>
      <c r="J112" s="192" t="s">
        <v>961</v>
      </c>
      <c r="K112" s="192">
        <v>2003</v>
      </c>
      <c r="L112" s="192" t="s">
        <v>220</v>
      </c>
    </row>
    <row r="113" spans="1:12" ht="17.25" customHeight="1" x14ac:dyDescent="0.2">
      <c r="A113" s="192">
        <v>808640</v>
      </c>
      <c r="B113" s="192" t="s">
        <v>1514</v>
      </c>
      <c r="C113" s="192" t="s">
        <v>653</v>
      </c>
      <c r="D113" s="192" t="s">
        <v>2033</v>
      </c>
      <c r="E113" s="192" t="s">
        <v>133</v>
      </c>
      <c r="F113" s="195">
        <v>35991</v>
      </c>
      <c r="G113" s="192" t="s">
        <v>220</v>
      </c>
      <c r="H113" s="192" t="s">
        <v>561</v>
      </c>
      <c r="I113" s="192" t="s">
        <v>818</v>
      </c>
      <c r="J113" s="192" t="s">
        <v>960</v>
      </c>
      <c r="K113" s="192">
        <v>2016</v>
      </c>
      <c r="L113" s="192" t="s">
        <v>220</v>
      </c>
    </row>
    <row r="114" spans="1:12" ht="17.25" customHeight="1" x14ac:dyDescent="0.2">
      <c r="A114" s="192">
        <v>808654</v>
      </c>
      <c r="B114" s="192" t="s">
        <v>1515</v>
      </c>
      <c r="C114" s="192" t="s">
        <v>111</v>
      </c>
      <c r="D114" s="192" t="s">
        <v>1832</v>
      </c>
      <c r="E114" s="192" t="s">
        <v>133</v>
      </c>
      <c r="F114" s="195">
        <v>35945</v>
      </c>
      <c r="G114" s="192" t="s">
        <v>220</v>
      </c>
      <c r="H114" s="192" t="s">
        <v>561</v>
      </c>
      <c r="I114" s="192" t="s">
        <v>818</v>
      </c>
      <c r="J114" s="192" t="s">
        <v>235</v>
      </c>
      <c r="K114" s="192">
        <v>2017</v>
      </c>
      <c r="L114" s="192" t="s">
        <v>220</v>
      </c>
    </row>
    <row r="115" spans="1:12" ht="17.25" customHeight="1" x14ac:dyDescent="0.2">
      <c r="A115" s="192">
        <v>808657</v>
      </c>
      <c r="B115" s="192" t="s">
        <v>1516</v>
      </c>
      <c r="C115" s="192" t="s">
        <v>304</v>
      </c>
      <c r="D115" s="192" t="s">
        <v>2087</v>
      </c>
      <c r="E115" s="192" t="s">
        <v>134</v>
      </c>
      <c r="F115" s="195">
        <v>34349</v>
      </c>
      <c r="G115" s="192" t="s">
        <v>568</v>
      </c>
      <c r="H115" s="192" t="s">
        <v>561</v>
      </c>
      <c r="I115" s="192" t="s">
        <v>818</v>
      </c>
      <c r="J115" s="192" t="s">
        <v>235</v>
      </c>
      <c r="K115" s="192">
        <v>2011</v>
      </c>
      <c r="L115" s="192" t="s">
        <v>225</v>
      </c>
    </row>
    <row r="116" spans="1:12" ht="17.25" customHeight="1" x14ac:dyDescent="0.2">
      <c r="A116" s="192">
        <v>808730</v>
      </c>
      <c r="B116" s="192" t="s">
        <v>1520</v>
      </c>
      <c r="C116" s="192" t="s">
        <v>368</v>
      </c>
      <c r="D116" s="192" t="s">
        <v>160</v>
      </c>
      <c r="E116" s="192" t="s">
        <v>134</v>
      </c>
      <c r="F116" s="195">
        <v>29399</v>
      </c>
      <c r="G116" s="192" t="s">
        <v>564</v>
      </c>
      <c r="H116" s="192" t="s">
        <v>561</v>
      </c>
      <c r="I116" s="192" t="s">
        <v>818</v>
      </c>
      <c r="J116" s="192" t="s">
        <v>961</v>
      </c>
      <c r="K116" s="192">
        <v>2014</v>
      </c>
      <c r="L116" s="192" t="s">
        <v>220</v>
      </c>
    </row>
    <row r="117" spans="1:12" ht="17.25" customHeight="1" x14ac:dyDescent="0.2">
      <c r="A117" s="192">
        <v>808752</v>
      </c>
      <c r="B117" s="192" t="s">
        <v>1524</v>
      </c>
      <c r="C117" s="192" t="s">
        <v>616</v>
      </c>
      <c r="D117" s="192" t="s">
        <v>199</v>
      </c>
      <c r="E117" s="192" t="s">
        <v>134</v>
      </c>
      <c r="F117" s="195">
        <v>31048</v>
      </c>
      <c r="G117" s="192" t="s">
        <v>220</v>
      </c>
      <c r="H117" s="192" t="s">
        <v>561</v>
      </c>
      <c r="I117" s="192" t="s">
        <v>818</v>
      </c>
      <c r="J117" s="192" t="s">
        <v>959</v>
      </c>
      <c r="K117" s="192">
        <v>2017</v>
      </c>
      <c r="L117" s="192" t="s">
        <v>220</v>
      </c>
    </row>
    <row r="118" spans="1:12" ht="17.25" customHeight="1" x14ac:dyDescent="0.2">
      <c r="A118" s="192">
        <v>808986</v>
      </c>
      <c r="B118" s="192" t="s">
        <v>1540</v>
      </c>
      <c r="C118" s="192" t="s">
        <v>121</v>
      </c>
      <c r="D118" s="192" t="s">
        <v>402</v>
      </c>
      <c r="E118" s="192" t="s">
        <v>134</v>
      </c>
      <c r="F118" s="195">
        <v>29656</v>
      </c>
      <c r="G118" s="192" t="s">
        <v>230</v>
      </c>
      <c r="H118" s="192" t="s">
        <v>561</v>
      </c>
      <c r="I118" s="192" t="s">
        <v>818</v>
      </c>
      <c r="J118" s="192" t="s">
        <v>235</v>
      </c>
      <c r="K118" s="192">
        <v>2000</v>
      </c>
      <c r="L118" s="192" t="s">
        <v>230</v>
      </c>
    </row>
    <row r="119" spans="1:12" ht="17.25" customHeight="1" x14ac:dyDescent="0.2">
      <c r="A119" s="192">
        <v>808995</v>
      </c>
      <c r="B119" s="192" t="s">
        <v>1541</v>
      </c>
      <c r="C119" s="192" t="s">
        <v>428</v>
      </c>
      <c r="D119" s="192" t="s">
        <v>160</v>
      </c>
      <c r="E119" s="192" t="s">
        <v>134</v>
      </c>
      <c r="F119" s="195">
        <v>32501</v>
      </c>
      <c r="G119" s="192" t="s">
        <v>220</v>
      </c>
      <c r="H119" s="192" t="s">
        <v>561</v>
      </c>
      <c r="I119" s="192" t="s">
        <v>818</v>
      </c>
      <c r="J119" s="192" t="s">
        <v>964</v>
      </c>
      <c r="K119" s="192">
        <v>2006</v>
      </c>
      <c r="L119" s="192" t="s">
        <v>220</v>
      </c>
    </row>
    <row r="120" spans="1:12" ht="17.25" customHeight="1" x14ac:dyDescent="0.2">
      <c r="A120" s="192">
        <v>808996</v>
      </c>
      <c r="B120" s="192" t="s">
        <v>1542</v>
      </c>
      <c r="C120" s="192" t="s">
        <v>281</v>
      </c>
      <c r="D120" s="192" t="s">
        <v>312</v>
      </c>
      <c r="E120" s="192" t="s">
        <v>134</v>
      </c>
      <c r="F120" s="195">
        <v>35579</v>
      </c>
      <c r="G120" s="192" t="s">
        <v>220</v>
      </c>
      <c r="H120" s="192" t="s">
        <v>561</v>
      </c>
      <c r="I120" s="192" t="s">
        <v>818</v>
      </c>
      <c r="J120" s="192" t="s">
        <v>235</v>
      </c>
      <c r="K120" s="192">
        <v>2017</v>
      </c>
      <c r="L120" s="192" t="s">
        <v>220</v>
      </c>
    </row>
    <row r="121" spans="1:12" ht="17.25" customHeight="1" x14ac:dyDescent="0.2">
      <c r="A121" s="192">
        <v>809072</v>
      </c>
      <c r="B121" s="192" t="s">
        <v>1545</v>
      </c>
      <c r="C121" s="192" t="s">
        <v>76</v>
      </c>
      <c r="D121" s="192" t="s">
        <v>319</v>
      </c>
      <c r="E121" s="192" t="s">
        <v>134</v>
      </c>
      <c r="F121" s="195">
        <v>36387</v>
      </c>
      <c r="G121" s="192" t="s">
        <v>225</v>
      </c>
      <c r="H121" s="192" t="s">
        <v>561</v>
      </c>
      <c r="I121" s="192" t="s">
        <v>818</v>
      </c>
      <c r="J121" s="192" t="s">
        <v>235</v>
      </c>
      <c r="K121" s="192">
        <v>2017</v>
      </c>
      <c r="L121" s="192" t="s">
        <v>220</v>
      </c>
    </row>
    <row r="122" spans="1:12" ht="17.25" customHeight="1" x14ac:dyDescent="0.2">
      <c r="A122" s="192">
        <v>809135</v>
      </c>
      <c r="B122" s="192" t="s">
        <v>1553</v>
      </c>
      <c r="C122" s="192" t="s">
        <v>2056</v>
      </c>
      <c r="D122" s="192" t="s">
        <v>389</v>
      </c>
      <c r="E122" s="192" t="s">
        <v>134</v>
      </c>
      <c r="F122" s="195">
        <v>34721</v>
      </c>
      <c r="G122" s="192" t="s">
        <v>220</v>
      </c>
      <c r="H122" s="192" t="s">
        <v>561</v>
      </c>
      <c r="I122" s="192" t="s">
        <v>818</v>
      </c>
      <c r="J122" s="192" t="s">
        <v>961</v>
      </c>
      <c r="K122" s="192">
        <v>2012</v>
      </c>
      <c r="L122" s="192" t="s">
        <v>220</v>
      </c>
    </row>
    <row r="123" spans="1:12" ht="17.25" customHeight="1" x14ac:dyDescent="0.2">
      <c r="A123" s="192">
        <v>809148</v>
      </c>
      <c r="B123" s="192" t="s">
        <v>1555</v>
      </c>
      <c r="C123" s="192" t="s">
        <v>1886</v>
      </c>
      <c r="D123" s="192" t="s">
        <v>1887</v>
      </c>
      <c r="E123" s="192" t="s">
        <v>134</v>
      </c>
      <c r="F123" s="195">
        <v>34455</v>
      </c>
      <c r="G123" s="192" t="s">
        <v>564</v>
      </c>
      <c r="H123" s="192" t="s">
        <v>561</v>
      </c>
      <c r="I123" s="192" t="s">
        <v>818</v>
      </c>
      <c r="J123" s="192" t="s">
        <v>235</v>
      </c>
      <c r="K123" s="192">
        <v>2012</v>
      </c>
      <c r="L123" s="192" t="s">
        <v>220</v>
      </c>
    </row>
    <row r="124" spans="1:12" ht="17.25" customHeight="1" x14ac:dyDescent="0.2">
      <c r="A124" s="192">
        <v>809189</v>
      </c>
      <c r="B124" s="192" t="s">
        <v>1558</v>
      </c>
      <c r="C124" s="192" t="s">
        <v>2072</v>
      </c>
      <c r="D124" s="192" t="s">
        <v>2073</v>
      </c>
      <c r="E124" s="192" t="s">
        <v>134</v>
      </c>
      <c r="F124" s="195">
        <v>33795</v>
      </c>
      <c r="G124" s="192" t="s">
        <v>220</v>
      </c>
      <c r="H124" s="192" t="s">
        <v>561</v>
      </c>
      <c r="I124" s="192" t="s">
        <v>818</v>
      </c>
    </row>
    <row r="125" spans="1:12" ht="17.25" customHeight="1" x14ac:dyDescent="0.2">
      <c r="A125" s="192">
        <v>809405</v>
      </c>
      <c r="B125" s="192" t="s">
        <v>1570</v>
      </c>
      <c r="C125" s="192" t="s">
        <v>1945</v>
      </c>
      <c r="D125" s="192" t="s">
        <v>1946</v>
      </c>
      <c r="E125" s="192" t="s">
        <v>133</v>
      </c>
      <c r="F125" s="195">
        <v>35822</v>
      </c>
      <c r="G125" s="192" t="s">
        <v>1947</v>
      </c>
      <c r="H125" s="192" t="s">
        <v>561</v>
      </c>
      <c r="I125" s="192" t="s">
        <v>818</v>
      </c>
    </row>
    <row r="126" spans="1:12" ht="17.25" customHeight="1" x14ac:dyDescent="0.2">
      <c r="A126" s="192">
        <v>809503</v>
      </c>
      <c r="B126" s="192" t="s">
        <v>1573</v>
      </c>
      <c r="C126" s="192" t="s">
        <v>57</v>
      </c>
      <c r="D126" s="192" t="s">
        <v>340</v>
      </c>
      <c r="E126" s="192" t="s">
        <v>134</v>
      </c>
      <c r="F126" s="195">
        <v>34009</v>
      </c>
      <c r="G126" s="192" t="s">
        <v>230</v>
      </c>
      <c r="H126" s="192" t="s">
        <v>561</v>
      </c>
      <c r="I126" s="192" t="s">
        <v>818</v>
      </c>
      <c r="J126" s="192" t="s">
        <v>235</v>
      </c>
      <c r="K126" s="192">
        <v>2013</v>
      </c>
      <c r="L126" s="192" t="s">
        <v>230</v>
      </c>
    </row>
    <row r="127" spans="1:12" ht="17.25" customHeight="1" x14ac:dyDescent="0.2">
      <c r="A127" s="192">
        <v>809562</v>
      </c>
      <c r="B127" s="192" t="s">
        <v>1574</v>
      </c>
      <c r="C127" s="192" t="s">
        <v>60</v>
      </c>
      <c r="D127" s="192" t="s">
        <v>394</v>
      </c>
      <c r="E127" s="192" t="s">
        <v>133</v>
      </c>
      <c r="F127" s="195">
        <v>36051</v>
      </c>
      <c r="G127" s="192" t="s">
        <v>220</v>
      </c>
      <c r="H127" s="192" t="s">
        <v>561</v>
      </c>
      <c r="I127" s="192" t="s">
        <v>818</v>
      </c>
      <c r="J127" s="192" t="s">
        <v>961</v>
      </c>
      <c r="K127" s="192">
        <v>2010</v>
      </c>
      <c r="L127" s="192" t="s">
        <v>220</v>
      </c>
    </row>
    <row r="128" spans="1:12" ht="17.25" customHeight="1" x14ac:dyDescent="0.2">
      <c r="A128" s="192">
        <v>809704</v>
      </c>
      <c r="B128" s="192" t="s">
        <v>1581</v>
      </c>
      <c r="C128" s="192" t="s">
        <v>1864</v>
      </c>
      <c r="D128" s="192" t="s">
        <v>500</v>
      </c>
      <c r="E128" s="192" t="s">
        <v>133</v>
      </c>
      <c r="F128" s="195">
        <v>34412</v>
      </c>
      <c r="G128" s="192" t="s">
        <v>220</v>
      </c>
      <c r="H128" s="192" t="s">
        <v>561</v>
      </c>
      <c r="I128" s="192" t="s">
        <v>818</v>
      </c>
      <c r="J128" s="192" t="s">
        <v>960</v>
      </c>
      <c r="K128" s="192">
        <v>2014</v>
      </c>
      <c r="L128" s="192" t="s">
        <v>220</v>
      </c>
    </row>
    <row r="129" spans="1:12" ht="17.25" customHeight="1" x14ac:dyDescent="0.2">
      <c r="A129" s="192">
        <v>809721</v>
      </c>
      <c r="B129" s="192" t="s">
        <v>1582</v>
      </c>
      <c r="C129" s="192" t="s">
        <v>78</v>
      </c>
      <c r="D129" s="192" t="s">
        <v>167</v>
      </c>
      <c r="E129" s="192" t="s">
        <v>134</v>
      </c>
      <c r="F129" s="195">
        <v>29952</v>
      </c>
      <c r="G129" s="192" t="s">
        <v>1779</v>
      </c>
      <c r="H129" s="192" t="s">
        <v>561</v>
      </c>
      <c r="I129" s="192" t="s">
        <v>818</v>
      </c>
      <c r="J129" s="192" t="s">
        <v>961</v>
      </c>
      <c r="K129" s="192">
        <v>2001</v>
      </c>
      <c r="L129" s="192" t="s">
        <v>223</v>
      </c>
    </row>
    <row r="130" spans="1:12" ht="17.25" customHeight="1" x14ac:dyDescent="0.2">
      <c r="A130" s="192">
        <v>809829</v>
      </c>
      <c r="B130" s="192" t="s">
        <v>1588</v>
      </c>
      <c r="C130" s="192" t="s">
        <v>934</v>
      </c>
      <c r="D130" s="192" t="s">
        <v>343</v>
      </c>
      <c r="E130" s="192" t="s">
        <v>133</v>
      </c>
      <c r="F130" s="195">
        <v>36027</v>
      </c>
      <c r="G130" s="192" t="s">
        <v>220</v>
      </c>
      <c r="H130" s="192" t="s">
        <v>561</v>
      </c>
      <c r="I130" s="192" t="s">
        <v>818</v>
      </c>
      <c r="J130" s="192" t="s">
        <v>959</v>
      </c>
      <c r="K130" s="192">
        <v>2017</v>
      </c>
      <c r="L130" s="192" t="s">
        <v>220</v>
      </c>
    </row>
    <row r="131" spans="1:12" ht="17.25" customHeight="1" x14ac:dyDescent="0.2">
      <c r="A131" s="192">
        <v>809999</v>
      </c>
      <c r="B131" s="192" t="s">
        <v>1597</v>
      </c>
      <c r="C131" s="192" t="s">
        <v>941</v>
      </c>
      <c r="D131" s="192" t="s">
        <v>1858</v>
      </c>
      <c r="E131" s="192" t="s">
        <v>133</v>
      </c>
      <c r="F131" s="195">
        <v>35796</v>
      </c>
      <c r="G131" s="192" t="s">
        <v>564</v>
      </c>
      <c r="H131" s="192" t="s">
        <v>561</v>
      </c>
      <c r="I131" s="192" t="s">
        <v>818</v>
      </c>
      <c r="J131" s="192" t="s">
        <v>961</v>
      </c>
      <c r="K131" s="192">
        <v>2016</v>
      </c>
      <c r="L131" s="192" t="s">
        <v>220</v>
      </c>
    </row>
    <row r="132" spans="1:12" ht="17.25" customHeight="1" x14ac:dyDescent="0.2">
      <c r="A132" s="192">
        <v>810033</v>
      </c>
      <c r="B132" s="192" t="s">
        <v>1599</v>
      </c>
      <c r="C132" s="192" t="s">
        <v>372</v>
      </c>
      <c r="D132" s="192" t="s">
        <v>179</v>
      </c>
      <c r="E132" s="192" t="s">
        <v>133</v>
      </c>
      <c r="F132" s="195">
        <v>36401</v>
      </c>
      <c r="G132" s="192" t="s">
        <v>220</v>
      </c>
      <c r="H132" s="192" t="s">
        <v>561</v>
      </c>
      <c r="I132" s="192" t="s">
        <v>818</v>
      </c>
      <c r="J132" s="192" t="s">
        <v>235</v>
      </c>
      <c r="K132" s="192">
        <v>2017</v>
      </c>
      <c r="L132" s="192" t="s">
        <v>220</v>
      </c>
    </row>
    <row r="133" spans="1:12" ht="17.25" customHeight="1" x14ac:dyDescent="0.2">
      <c r="A133" s="192">
        <v>810106</v>
      </c>
      <c r="B133" s="192" t="s">
        <v>1602</v>
      </c>
      <c r="C133" s="192" t="s">
        <v>616</v>
      </c>
      <c r="D133" s="192" t="s">
        <v>1858</v>
      </c>
      <c r="E133" s="192" t="s">
        <v>133</v>
      </c>
      <c r="F133" s="195">
        <v>35993</v>
      </c>
      <c r="G133" s="192" t="s">
        <v>220</v>
      </c>
      <c r="H133" s="192" t="s">
        <v>561</v>
      </c>
      <c r="I133" s="192" t="s">
        <v>818</v>
      </c>
      <c r="J133" s="192" t="s">
        <v>959</v>
      </c>
      <c r="K133" s="192">
        <v>2017</v>
      </c>
      <c r="L133" s="192" t="s">
        <v>220</v>
      </c>
    </row>
    <row r="134" spans="1:12" ht="17.25" customHeight="1" x14ac:dyDescent="0.2">
      <c r="A134" s="192">
        <v>810269</v>
      </c>
      <c r="B134" s="192" t="s">
        <v>1611</v>
      </c>
      <c r="C134" s="192" t="s">
        <v>2057</v>
      </c>
      <c r="D134" s="192" t="s">
        <v>2058</v>
      </c>
      <c r="E134" s="192" t="s">
        <v>134</v>
      </c>
      <c r="F134" s="195">
        <v>28890</v>
      </c>
      <c r="G134" s="192" t="s">
        <v>229</v>
      </c>
      <c r="H134" s="192" t="s">
        <v>561</v>
      </c>
      <c r="I134" s="192" t="s">
        <v>818</v>
      </c>
      <c r="J134" s="192" t="s">
        <v>959</v>
      </c>
      <c r="K134" s="192">
        <v>1997</v>
      </c>
      <c r="L134" s="192" t="s">
        <v>229</v>
      </c>
    </row>
    <row r="135" spans="1:12" ht="17.25" customHeight="1" x14ac:dyDescent="0.2">
      <c r="A135" s="192">
        <v>810449</v>
      </c>
      <c r="B135" s="192" t="s">
        <v>1623</v>
      </c>
      <c r="C135" s="192" t="s">
        <v>862</v>
      </c>
      <c r="D135" s="192" t="s">
        <v>296</v>
      </c>
      <c r="E135" s="192" t="s">
        <v>134</v>
      </c>
      <c r="F135" s="195">
        <v>33604</v>
      </c>
      <c r="G135" s="192" t="s">
        <v>220</v>
      </c>
      <c r="H135" s="192" t="s">
        <v>561</v>
      </c>
      <c r="I135" s="192" t="s">
        <v>818</v>
      </c>
      <c r="J135" s="192" t="s">
        <v>235</v>
      </c>
      <c r="K135" s="192">
        <v>2010</v>
      </c>
      <c r="L135" s="192" t="s">
        <v>220</v>
      </c>
    </row>
    <row r="136" spans="1:12" ht="17.25" customHeight="1" x14ac:dyDescent="0.2">
      <c r="A136" s="192">
        <v>810487</v>
      </c>
      <c r="B136" s="192" t="s">
        <v>1626</v>
      </c>
      <c r="C136" s="192" t="s">
        <v>627</v>
      </c>
      <c r="D136" s="192" t="s">
        <v>309</v>
      </c>
      <c r="E136" s="192" t="s">
        <v>134</v>
      </c>
      <c r="F136" s="195">
        <v>36492</v>
      </c>
      <c r="G136" s="192" t="s">
        <v>220</v>
      </c>
      <c r="H136" s="192" t="s">
        <v>561</v>
      </c>
      <c r="I136" s="192" t="s">
        <v>818</v>
      </c>
      <c r="J136" s="192" t="s">
        <v>235</v>
      </c>
      <c r="K136" s="192">
        <v>2017</v>
      </c>
      <c r="L136" s="192" t="s">
        <v>220</v>
      </c>
    </row>
    <row r="137" spans="1:12" ht="17.25" customHeight="1" x14ac:dyDescent="0.2">
      <c r="A137" s="192">
        <v>810500</v>
      </c>
      <c r="B137" s="192" t="s">
        <v>1628</v>
      </c>
      <c r="C137" s="192" t="s">
        <v>435</v>
      </c>
      <c r="D137" s="192" t="s">
        <v>1834</v>
      </c>
      <c r="E137" s="192" t="s">
        <v>134</v>
      </c>
      <c r="F137" s="195">
        <v>33786</v>
      </c>
      <c r="G137" s="192" t="s">
        <v>1822</v>
      </c>
      <c r="H137" s="192" t="s">
        <v>561</v>
      </c>
      <c r="I137" s="192" t="s">
        <v>818</v>
      </c>
      <c r="J137" s="192" t="s">
        <v>235</v>
      </c>
      <c r="K137" s="192">
        <v>2010</v>
      </c>
      <c r="L137" s="192" t="s">
        <v>225</v>
      </c>
    </row>
    <row r="138" spans="1:12" ht="17.25" customHeight="1" x14ac:dyDescent="0.2">
      <c r="A138" s="192">
        <v>810503</v>
      </c>
      <c r="B138" s="192" t="s">
        <v>1630</v>
      </c>
      <c r="C138" s="192" t="s">
        <v>440</v>
      </c>
      <c r="D138" s="192" t="s">
        <v>2034</v>
      </c>
      <c r="E138" s="192" t="s">
        <v>134</v>
      </c>
      <c r="F138" s="195">
        <v>35065</v>
      </c>
      <c r="G138" s="192" t="s">
        <v>220</v>
      </c>
      <c r="H138" s="192" t="s">
        <v>561</v>
      </c>
      <c r="I138" s="192" t="s">
        <v>818</v>
      </c>
      <c r="J138" s="192" t="s">
        <v>964</v>
      </c>
      <c r="K138" s="192">
        <v>2013</v>
      </c>
      <c r="L138" s="192" t="s">
        <v>220</v>
      </c>
    </row>
    <row r="139" spans="1:12" ht="17.25" customHeight="1" x14ac:dyDescent="0.2">
      <c r="A139" s="192">
        <v>810511</v>
      </c>
      <c r="B139" s="192" t="s">
        <v>1632</v>
      </c>
      <c r="C139" s="192" t="s">
        <v>297</v>
      </c>
      <c r="D139" s="192" t="s">
        <v>177</v>
      </c>
      <c r="E139" s="192" t="s">
        <v>134</v>
      </c>
      <c r="F139" s="195">
        <v>30682</v>
      </c>
      <c r="G139" s="192" t="s">
        <v>946</v>
      </c>
      <c r="H139" s="192" t="s">
        <v>561</v>
      </c>
      <c r="I139" s="192" t="s">
        <v>818</v>
      </c>
      <c r="J139" s="192" t="s">
        <v>235</v>
      </c>
      <c r="K139" s="192">
        <v>2003</v>
      </c>
      <c r="L139" s="192" t="s">
        <v>225</v>
      </c>
    </row>
    <row r="140" spans="1:12" ht="17.25" customHeight="1" x14ac:dyDescent="0.2">
      <c r="A140" s="192">
        <v>810554</v>
      </c>
      <c r="B140" s="192" t="s">
        <v>1635</v>
      </c>
      <c r="C140" s="192" t="s">
        <v>114</v>
      </c>
      <c r="D140" s="192" t="s">
        <v>437</v>
      </c>
      <c r="E140" s="192" t="s">
        <v>133</v>
      </c>
      <c r="F140" s="195">
        <v>35439</v>
      </c>
      <c r="G140" s="192" t="s">
        <v>675</v>
      </c>
      <c r="H140" s="192" t="s">
        <v>561</v>
      </c>
      <c r="I140" s="192" t="s">
        <v>818</v>
      </c>
      <c r="J140" s="192" t="s">
        <v>961</v>
      </c>
      <c r="K140" s="192">
        <v>2015</v>
      </c>
      <c r="L140" s="192" t="s">
        <v>220</v>
      </c>
    </row>
    <row r="141" spans="1:12" ht="17.25" customHeight="1" x14ac:dyDescent="0.2">
      <c r="A141" s="192">
        <v>810562</v>
      </c>
      <c r="B141" s="192" t="s">
        <v>1636</v>
      </c>
      <c r="C141" s="192" t="s">
        <v>78</v>
      </c>
      <c r="D141" s="192" t="s">
        <v>170</v>
      </c>
      <c r="E141" s="192" t="s">
        <v>134</v>
      </c>
      <c r="F141" s="195">
        <v>34840</v>
      </c>
      <c r="G141" s="192" t="s">
        <v>220</v>
      </c>
      <c r="H141" s="192" t="s">
        <v>561</v>
      </c>
      <c r="I141" s="192" t="s">
        <v>818</v>
      </c>
      <c r="J141" s="192" t="s">
        <v>235</v>
      </c>
      <c r="K141" s="192">
        <v>2013</v>
      </c>
      <c r="L141" s="192" t="s">
        <v>220</v>
      </c>
    </row>
    <row r="142" spans="1:12" ht="17.25" customHeight="1" x14ac:dyDescent="0.2">
      <c r="A142" s="192">
        <v>810570</v>
      </c>
      <c r="B142" s="192" t="s">
        <v>1637</v>
      </c>
      <c r="C142" s="192" t="s">
        <v>63</v>
      </c>
      <c r="D142" s="192" t="s">
        <v>170</v>
      </c>
      <c r="E142" s="192" t="s">
        <v>134</v>
      </c>
      <c r="F142" s="195">
        <v>33371</v>
      </c>
      <c r="G142" s="192" t="s">
        <v>225</v>
      </c>
      <c r="H142" s="192" t="s">
        <v>562</v>
      </c>
      <c r="I142" s="192" t="s">
        <v>818</v>
      </c>
      <c r="J142" s="192" t="s">
        <v>961</v>
      </c>
      <c r="K142" s="192">
        <v>2010</v>
      </c>
      <c r="L142" s="192" t="s">
        <v>220</v>
      </c>
    </row>
    <row r="143" spans="1:12" ht="17.25" customHeight="1" x14ac:dyDescent="0.2">
      <c r="A143" s="192">
        <v>810592</v>
      </c>
      <c r="B143" s="192" t="s">
        <v>1639</v>
      </c>
      <c r="C143" s="192" t="s">
        <v>104</v>
      </c>
      <c r="D143" s="192" t="s">
        <v>525</v>
      </c>
      <c r="E143" s="192" t="s">
        <v>134</v>
      </c>
      <c r="F143" s="195">
        <v>36161</v>
      </c>
      <c r="G143" s="192" t="s">
        <v>220</v>
      </c>
      <c r="H143" s="192" t="s">
        <v>561</v>
      </c>
      <c r="I143" s="192" t="s">
        <v>818</v>
      </c>
      <c r="J143" s="192" t="s">
        <v>964</v>
      </c>
      <c r="K143" s="192">
        <v>2016</v>
      </c>
      <c r="L143" s="192" t="s">
        <v>220</v>
      </c>
    </row>
    <row r="144" spans="1:12" ht="17.25" customHeight="1" x14ac:dyDescent="0.2">
      <c r="A144" s="192">
        <v>810603</v>
      </c>
      <c r="B144" s="192" t="s">
        <v>1642</v>
      </c>
      <c r="C144" s="192" t="s">
        <v>64</v>
      </c>
      <c r="D144" s="192" t="s">
        <v>1934</v>
      </c>
      <c r="E144" s="192" t="s">
        <v>133</v>
      </c>
      <c r="F144" s="195">
        <v>33665</v>
      </c>
      <c r="G144" s="192" t="s">
        <v>853</v>
      </c>
      <c r="H144" s="192" t="s">
        <v>562</v>
      </c>
      <c r="I144" s="192" t="s">
        <v>818</v>
      </c>
      <c r="J144" s="192" t="s">
        <v>961</v>
      </c>
      <c r="K144" s="192">
        <v>2011</v>
      </c>
      <c r="L144" s="192" t="s">
        <v>225</v>
      </c>
    </row>
    <row r="145" spans="1:12" ht="17.25" customHeight="1" x14ac:dyDescent="0.2">
      <c r="A145" s="192">
        <v>810660</v>
      </c>
      <c r="B145" s="192" t="s">
        <v>1643</v>
      </c>
      <c r="C145" s="192" t="s">
        <v>65</v>
      </c>
      <c r="D145" s="192" t="s">
        <v>203</v>
      </c>
      <c r="E145" s="192" t="s">
        <v>133</v>
      </c>
      <c r="F145" s="195">
        <v>34433</v>
      </c>
      <c r="G145" s="192" t="s">
        <v>220</v>
      </c>
      <c r="H145" s="192" t="s">
        <v>561</v>
      </c>
      <c r="I145" s="192" t="s">
        <v>818</v>
      </c>
      <c r="J145" s="192" t="s">
        <v>961</v>
      </c>
      <c r="K145" s="192">
        <v>2012</v>
      </c>
      <c r="L145" s="192" t="s">
        <v>220</v>
      </c>
    </row>
    <row r="146" spans="1:12" ht="17.25" customHeight="1" x14ac:dyDescent="0.2">
      <c r="A146" s="192">
        <v>810698</v>
      </c>
      <c r="B146" s="192" t="s">
        <v>1661</v>
      </c>
      <c r="C146" s="192" t="s">
        <v>105</v>
      </c>
      <c r="D146" s="192" t="s">
        <v>292</v>
      </c>
      <c r="E146" s="192" t="s">
        <v>134</v>
      </c>
      <c r="F146" s="195">
        <v>35016</v>
      </c>
      <c r="G146" s="192" t="s">
        <v>220</v>
      </c>
      <c r="H146" s="192" t="s">
        <v>562</v>
      </c>
      <c r="I146" s="192" t="s">
        <v>818</v>
      </c>
      <c r="J146" s="192" t="s">
        <v>961</v>
      </c>
      <c r="K146" s="192">
        <v>2014</v>
      </c>
      <c r="L146" s="192" t="s">
        <v>220</v>
      </c>
    </row>
    <row r="147" spans="1:12" ht="17.25" customHeight="1" x14ac:dyDescent="0.2">
      <c r="A147" s="192">
        <v>810778</v>
      </c>
      <c r="B147" s="192" t="s">
        <v>1682</v>
      </c>
      <c r="C147" s="192" t="s">
        <v>304</v>
      </c>
      <c r="D147" s="192" t="s">
        <v>1849</v>
      </c>
      <c r="E147" s="192" t="s">
        <v>134</v>
      </c>
      <c r="F147" s="195">
        <v>35019</v>
      </c>
      <c r="G147" s="192" t="s">
        <v>220</v>
      </c>
      <c r="H147" s="192" t="s">
        <v>561</v>
      </c>
      <c r="I147" s="192" t="s">
        <v>818</v>
      </c>
      <c r="J147" s="192" t="s">
        <v>961</v>
      </c>
      <c r="K147" s="192">
        <v>2013</v>
      </c>
      <c r="L147" s="192" t="s">
        <v>231</v>
      </c>
    </row>
    <row r="148" spans="1:12" ht="17.25" customHeight="1" x14ac:dyDescent="0.2">
      <c r="A148" s="192">
        <v>810803</v>
      </c>
      <c r="B148" s="192" t="s">
        <v>1685</v>
      </c>
      <c r="C148" s="192" t="s">
        <v>399</v>
      </c>
      <c r="D148" s="192" t="s">
        <v>394</v>
      </c>
      <c r="E148" s="192" t="s">
        <v>134</v>
      </c>
      <c r="F148" s="195">
        <v>35475</v>
      </c>
      <c r="G148" s="192" t="s">
        <v>220</v>
      </c>
      <c r="H148" s="192" t="s">
        <v>561</v>
      </c>
      <c r="I148" s="192" t="s">
        <v>818</v>
      </c>
      <c r="J148" s="192" t="s">
        <v>961</v>
      </c>
      <c r="K148" s="192">
        <v>2015</v>
      </c>
      <c r="L148" s="192" t="s">
        <v>220</v>
      </c>
    </row>
    <row r="149" spans="1:12" ht="17.25" customHeight="1" x14ac:dyDescent="0.2">
      <c r="A149" s="192">
        <v>810814</v>
      </c>
      <c r="B149" s="192" t="s">
        <v>1688</v>
      </c>
      <c r="C149" s="192" t="s">
        <v>351</v>
      </c>
      <c r="D149" s="192" t="s">
        <v>695</v>
      </c>
      <c r="E149" s="192" t="s">
        <v>134</v>
      </c>
      <c r="F149" s="195">
        <v>33795</v>
      </c>
      <c r="G149" s="192" t="s">
        <v>220</v>
      </c>
      <c r="H149" s="192" t="s">
        <v>561</v>
      </c>
      <c r="I149" s="192" t="s">
        <v>818</v>
      </c>
      <c r="J149" s="192" t="s">
        <v>959</v>
      </c>
      <c r="K149" s="192">
        <v>2010</v>
      </c>
      <c r="L149" s="192" t="s">
        <v>220</v>
      </c>
    </row>
    <row r="150" spans="1:12" ht="17.25" customHeight="1" x14ac:dyDescent="0.2">
      <c r="A150" s="192">
        <v>810826</v>
      </c>
      <c r="B150" s="192" t="s">
        <v>1689</v>
      </c>
      <c r="C150" s="192" t="s">
        <v>1942</v>
      </c>
      <c r="D150" s="192" t="s">
        <v>178</v>
      </c>
      <c r="E150" s="192" t="s">
        <v>133</v>
      </c>
      <c r="F150" s="195">
        <v>35567</v>
      </c>
      <c r="G150" s="192" t="s">
        <v>677</v>
      </c>
      <c r="H150" s="192" t="s">
        <v>561</v>
      </c>
      <c r="I150" s="192" t="s">
        <v>818</v>
      </c>
      <c r="J150" s="192" t="s">
        <v>235</v>
      </c>
      <c r="K150" s="192">
        <v>2016</v>
      </c>
      <c r="L150" s="192" t="s">
        <v>220</v>
      </c>
    </row>
    <row r="151" spans="1:12" ht="17.25" customHeight="1" x14ac:dyDescent="0.2">
      <c r="A151" s="192">
        <v>810901</v>
      </c>
      <c r="B151" s="192" t="s">
        <v>1691</v>
      </c>
      <c r="C151" s="192" t="s">
        <v>306</v>
      </c>
      <c r="D151" s="192" t="s">
        <v>322</v>
      </c>
      <c r="E151" s="192" t="s">
        <v>134</v>
      </c>
      <c r="F151" s="195">
        <v>28777</v>
      </c>
      <c r="G151" s="192" t="s">
        <v>591</v>
      </c>
      <c r="H151" s="192" t="s">
        <v>561</v>
      </c>
      <c r="I151" s="192" t="s">
        <v>818</v>
      </c>
      <c r="J151" s="192" t="s">
        <v>961</v>
      </c>
      <c r="K151" s="192">
        <v>1998</v>
      </c>
      <c r="L151" s="192" t="s">
        <v>222</v>
      </c>
    </row>
    <row r="152" spans="1:12" ht="17.25" customHeight="1" x14ac:dyDescent="0.2">
      <c r="A152" s="192">
        <v>810929</v>
      </c>
      <c r="B152" s="192" t="s">
        <v>1692</v>
      </c>
      <c r="C152" s="192" t="s">
        <v>2065</v>
      </c>
      <c r="D152" s="192" t="s">
        <v>2066</v>
      </c>
      <c r="E152" s="192" t="s">
        <v>133</v>
      </c>
      <c r="F152" s="195">
        <v>29840</v>
      </c>
      <c r="G152" s="192" t="s">
        <v>2067</v>
      </c>
      <c r="H152" s="192" t="s">
        <v>561</v>
      </c>
      <c r="I152" s="192" t="s">
        <v>818</v>
      </c>
      <c r="J152" s="192" t="s">
        <v>235</v>
      </c>
      <c r="K152" s="192">
        <v>2000</v>
      </c>
      <c r="L152" s="192" t="s">
        <v>220</v>
      </c>
    </row>
    <row r="153" spans="1:12" ht="17.25" customHeight="1" x14ac:dyDescent="0.2">
      <c r="A153" s="192">
        <v>810966</v>
      </c>
      <c r="B153" s="192" t="s">
        <v>1694</v>
      </c>
      <c r="C153" s="192" t="s">
        <v>297</v>
      </c>
      <c r="D153" s="192" t="s">
        <v>293</v>
      </c>
      <c r="E153" s="192" t="s">
        <v>134</v>
      </c>
      <c r="F153" s="195">
        <v>31842</v>
      </c>
      <c r="G153" s="192" t="s">
        <v>665</v>
      </c>
      <c r="H153" s="192" t="s">
        <v>561</v>
      </c>
      <c r="I153" s="192" t="s">
        <v>818</v>
      </c>
      <c r="J153" s="192" t="s">
        <v>959</v>
      </c>
      <c r="K153" s="192">
        <v>2006</v>
      </c>
      <c r="L153" s="192" t="s">
        <v>223</v>
      </c>
    </row>
    <row r="154" spans="1:12" ht="17.25" customHeight="1" x14ac:dyDescent="0.2">
      <c r="A154" s="192">
        <v>811043</v>
      </c>
      <c r="B154" s="192" t="s">
        <v>1696</v>
      </c>
      <c r="C154" s="192" t="s">
        <v>62</v>
      </c>
      <c r="D154" s="192" t="s">
        <v>193</v>
      </c>
      <c r="E154" s="192" t="s">
        <v>134</v>
      </c>
      <c r="F154" s="195">
        <v>35227</v>
      </c>
      <c r="G154" s="192" t="s">
        <v>734</v>
      </c>
      <c r="H154" s="192" t="s">
        <v>561</v>
      </c>
      <c r="I154" s="192" t="s">
        <v>818</v>
      </c>
      <c r="J154" s="192" t="s">
        <v>961</v>
      </c>
      <c r="K154" s="192">
        <v>2015</v>
      </c>
      <c r="L154" s="192" t="s">
        <v>220</v>
      </c>
    </row>
    <row r="155" spans="1:12" ht="17.25" customHeight="1" x14ac:dyDescent="0.2">
      <c r="A155" s="192">
        <v>811056</v>
      </c>
      <c r="B155" s="192" t="s">
        <v>1697</v>
      </c>
      <c r="C155" s="192" t="s">
        <v>62</v>
      </c>
      <c r="D155" s="192" t="s">
        <v>714</v>
      </c>
      <c r="E155" s="192" t="s">
        <v>134</v>
      </c>
      <c r="F155" s="195">
        <v>32804</v>
      </c>
      <c r="G155" s="192" t="s">
        <v>222</v>
      </c>
      <c r="H155" s="192" t="s">
        <v>561</v>
      </c>
      <c r="I155" s="192" t="s">
        <v>818</v>
      </c>
      <c r="J155" s="192" t="s">
        <v>585</v>
      </c>
      <c r="K155" s="192">
        <v>2010</v>
      </c>
      <c r="L155" s="192" t="s">
        <v>222</v>
      </c>
    </row>
    <row r="156" spans="1:12" ht="17.25" customHeight="1" x14ac:dyDescent="0.2">
      <c r="A156" s="192">
        <v>811057</v>
      </c>
      <c r="B156" s="192" t="s">
        <v>1698</v>
      </c>
      <c r="C156" s="192" t="s">
        <v>1969</v>
      </c>
      <c r="D156" s="192" t="s">
        <v>1970</v>
      </c>
      <c r="E156" s="192" t="s">
        <v>134</v>
      </c>
      <c r="F156" s="195">
        <v>29402</v>
      </c>
      <c r="G156" s="192" t="s">
        <v>222</v>
      </c>
      <c r="H156" s="192" t="s">
        <v>561</v>
      </c>
      <c r="I156" s="192" t="s">
        <v>818</v>
      </c>
      <c r="J156" s="192" t="s">
        <v>961</v>
      </c>
      <c r="K156" s="192">
        <v>1998</v>
      </c>
      <c r="L156" s="192" t="s">
        <v>222</v>
      </c>
    </row>
    <row r="157" spans="1:12" ht="17.25" customHeight="1" x14ac:dyDescent="0.2">
      <c r="A157" s="192">
        <v>811060</v>
      </c>
      <c r="B157" s="192" t="s">
        <v>1699</v>
      </c>
      <c r="C157" s="192" t="s">
        <v>74</v>
      </c>
      <c r="D157" s="192" t="s">
        <v>183</v>
      </c>
      <c r="E157" s="192" t="s">
        <v>134</v>
      </c>
      <c r="F157" s="195">
        <v>35320</v>
      </c>
      <c r="G157" s="192" t="s">
        <v>230</v>
      </c>
      <c r="H157" s="192" t="s">
        <v>561</v>
      </c>
      <c r="I157" s="192" t="s">
        <v>818</v>
      </c>
      <c r="J157" s="192" t="s">
        <v>235</v>
      </c>
      <c r="K157" s="192">
        <v>2014</v>
      </c>
      <c r="L157" s="192" t="s">
        <v>230</v>
      </c>
    </row>
    <row r="158" spans="1:12" ht="17.25" customHeight="1" x14ac:dyDescent="0.2">
      <c r="A158" s="192">
        <v>811179</v>
      </c>
      <c r="B158" s="192" t="s">
        <v>1700</v>
      </c>
      <c r="C158" s="192" t="s">
        <v>62</v>
      </c>
      <c r="D158" s="192" t="s">
        <v>180</v>
      </c>
      <c r="E158" s="192" t="s">
        <v>134</v>
      </c>
      <c r="F158" s="195">
        <v>34700</v>
      </c>
      <c r="G158" s="192" t="s">
        <v>220</v>
      </c>
      <c r="H158" s="192" t="s">
        <v>562</v>
      </c>
      <c r="I158" s="192" t="s">
        <v>818</v>
      </c>
      <c r="J158" s="192" t="s">
        <v>235</v>
      </c>
      <c r="K158" s="192">
        <v>2013</v>
      </c>
      <c r="L158" s="192" t="s">
        <v>220</v>
      </c>
    </row>
    <row r="159" spans="1:12" ht="17.25" customHeight="1" x14ac:dyDescent="0.2">
      <c r="A159" s="192">
        <v>811274</v>
      </c>
      <c r="B159" s="192" t="s">
        <v>1704</v>
      </c>
      <c r="C159" s="192" t="s">
        <v>78</v>
      </c>
      <c r="D159" s="192" t="s">
        <v>977</v>
      </c>
      <c r="E159" s="192" t="s">
        <v>133</v>
      </c>
      <c r="F159" s="195">
        <v>31867</v>
      </c>
      <c r="G159" s="192" t="s">
        <v>220</v>
      </c>
      <c r="H159" s="192" t="s">
        <v>561</v>
      </c>
      <c r="I159" s="192" t="s">
        <v>818</v>
      </c>
      <c r="J159" s="192" t="s">
        <v>959</v>
      </c>
      <c r="K159" s="192">
        <v>2002</v>
      </c>
      <c r="L159" s="192" t="s">
        <v>220</v>
      </c>
    </row>
    <row r="160" spans="1:12" ht="17.25" customHeight="1" x14ac:dyDescent="0.2">
      <c r="A160" s="192">
        <v>811309</v>
      </c>
      <c r="B160" s="192" t="s">
        <v>1707</v>
      </c>
      <c r="C160" s="192" t="s">
        <v>66</v>
      </c>
      <c r="D160" s="192" t="s">
        <v>1813</v>
      </c>
      <c r="E160" s="192" t="s">
        <v>133</v>
      </c>
      <c r="F160" s="195">
        <v>30567</v>
      </c>
      <c r="G160" s="192" t="s">
        <v>1814</v>
      </c>
      <c r="H160" s="192" t="s">
        <v>561</v>
      </c>
      <c r="I160" s="192" t="s">
        <v>818</v>
      </c>
      <c r="J160" s="192" t="s">
        <v>960</v>
      </c>
      <c r="K160" s="192">
        <v>2001</v>
      </c>
      <c r="L160" s="192" t="s">
        <v>220</v>
      </c>
    </row>
    <row r="161" spans="1:12" ht="17.25" customHeight="1" x14ac:dyDescent="0.2">
      <c r="A161" s="192">
        <v>811343</v>
      </c>
      <c r="B161" s="192" t="s">
        <v>1709</v>
      </c>
      <c r="C161" s="192" t="s">
        <v>862</v>
      </c>
      <c r="D161" s="192" t="s">
        <v>1869</v>
      </c>
      <c r="E161" s="192" t="s">
        <v>134</v>
      </c>
      <c r="F161" s="195">
        <v>34043</v>
      </c>
      <c r="G161" s="192" t="s">
        <v>220</v>
      </c>
      <c r="H161" s="192" t="s">
        <v>561</v>
      </c>
      <c r="I161" s="192" t="s">
        <v>818</v>
      </c>
      <c r="J161" s="192" t="s">
        <v>961</v>
      </c>
      <c r="K161" s="192">
        <v>2013</v>
      </c>
      <c r="L161" s="192" t="s">
        <v>220</v>
      </c>
    </row>
    <row r="162" spans="1:12" ht="17.25" customHeight="1" x14ac:dyDescent="0.2">
      <c r="A162" s="192">
        <v>811402</v>
      </c>
      <c r="B162" s="192" t="s">
        <v>1714</v>
      </c>
      <c r="C162" s="192" t="s">
        <v>856</v>
      </c>
      <c r="D162" s="192" t="s">
        <v>1965</v>
      </c>
      <c r="E162" s="192" t="s">
        <v>134</v>
      </c>
      <c r="F162" s="195">
        <v>35349</v>
      </c>
      <c r="G162" s="192" t="s">
        <v>1966</v>
      </c>
      <c r="H162" s="192" t="s">
        <v>561</v>
      </c>
      <c r="I162" s="192" t="s">
        <v>818</v>
      </c>
    </row>
    <row r="163" spans="1:12" ht="17.25" customHeight="1" x14ac:dyDescent="0.2">
      <c r="A163" s="192">
        <v>811429</v>
      </c>
      <c r="B163" s="192" t="s">
        <v>1719</v>
      </c>
      <c r="C163" s="192" t="s">
        <v>1826</v>
      </c>
      <c r="D163" s="192" t="s">
        <v>183</v>
      </c>
      <c r="E163" s="192" t="s">
        <v>134</v>
      </c>
      <c r="F163" s="195">
        <v>36151</v>
      </c>
      <c r="G163" s="192" t="s">
        <v>606</v>
      </c>
      <c r="H163" s="192" t="s">
        <v>561</v>
      </c>
      <c r="I163" s="192" t="s">
        <v>818</v>
      </c>
      <c r="J163" s="192" t="s">
        <v>235</v>
      </c>
      <c r="K163" s="192">
        <v>2015</v>
      </c>
      <c r="L163" s="192" t="s">
        <v>230</v>
      </c>
    </row>
    <row r="164" spans="1:12" ht="17.25" customHeight="1" x14ac:dyDescent="0.2">
      <c r="A164" s="192">
        <v>811431</v>
      </c>
      <c r="B164" s="192" t="s">
        <v>1720</v>
      </c>
      <c r="C164" s="192" t="s">
        <v>357</v>
      </c>
      <c r="D164" s="192" t="s">
        <v>910</v>
      </c>
      <c r="E164" s="192" t="s">
        <v>134</v>
      </c>
      <c r="F164" s="195">
        <v>35210</v>
      </c>
      <c r="G164" s="192" t="s">
        <v>228</v>
      </c>
      <c r="H164" s="192" t="s">
        <v>561</v>
      </c>
      <c r="I164" s="192" t="s">
        <v>818</v>
      </c>
      <c r="J164" s="192" t="s">
        <v>235</v>
      </c>
      <c r="K164" s="192">
        <v>2014</v>
      </c>
      <c r="L164" s="192" t="s">
        <v>220</v>
      </c>
    </row>
    <row r="165" spans="1:12" ht="17.25" customHeight="1" x14ac:dyDescent="0.2">
      <c r="A165" s="192">
        <v>811602</v>
      </c>
      <c r="B165" s="192" t="s">
        <v>1725</v>
      </c>
      <c r="C165" s="192" t="s">
        <v>497</v>
      </c>
      <c r="D165" s="192" t="s">
        <v>293</v>
      </c>
      <c r="E165" s="192" t="s">
        <v>134</v>
      </c>
      <c r="F165" s="195">
        <v>35431</v>
      </c>
      <c r="G165" s="192" t="s">
        <v>220</v>
      </c>
      <c r="H165" s="192" t="s">
        <v>561</v>
      </c>
      <c r="I165" s="192" t="s">
        <v>818</v>
      </c>
      <c r="J165" s="192" t="s">
        <v>235</v>
      </c>
      <c r="K165" s="192">
        <v>2016</v>
      </c>
      <c r="L165" s="192" t="s">
        <v>220</v>
      </c>
    </row>
    <row r="166" spans="1:12" ht="17.25" customHeight="1" x14ac:dyDescent="0.2">
      <c r="A166" s="192">
        <v>811634</v>
      </c>
      <c r="B166" s="192" t="s">
        <v>1728</v>
      </c>
      <c r="C166" s="192" t="s">
        <v>757</v>
      </c>
      <c r="D166" s="192" t="s">
        <v>847</v>
      </c>
      <c r="E166" s="192" t="s">
        <v>134</v>
      </c>
      <c r="F166" s="195">
        <v>30623</v>
      </c>
      <c r="G166" s="192" t="s">
        <v>638</v>
      </c>
      <c r="H166" s="192" t="s">
        <v>561</v>
      </c>
      <c r="I166" s="192" t="s">
        <v>818</v>
      </c>
      <c r="J166" s="192" t="s">
        <v>961</v>
      </c>
      <c r="K166" s="192">
        <v>2002</v>
      </c>
      <c r="L166" s="192" t="s">
        <v>225</v>
      </c>
    </row>
    <row r="167" spans="1:12" ht="17.25" customHeight="1" x14ac:dyDescent="0.2">
      <c r="A167" s="192">
        <v>811635</v>
      </c>
      <c r="B167" s="192" t="s">
        <v>1729</v>
      </c>
      <c r="C167" s="192" t="s">
        <v>530</v>
      </c>
      <c r="D167" s="192" t="s">
        <v>958</v>
      </c>
      <c r="E167" s="192" t="s">
        <v>134</v>
      </c>
      <c r="F167" s="195">
        <v>31413</v>
      </c>
      <c r="G167" s="192" t="s">
        <v>228</v>
      </c>
      <c r="H167" s="192" t="s">
        <v>561</v>
      </c>
      <c r="I167" s="192" t="s">
        <v>818</v>
      </c>
      <c r="J167" s="192" t="s">
        <v>959</v>
      </c>
      <c r="K167" s="192">
        <v>2003</v>
      </c>
      <c r="L167" s="192" t="s">
        <v>228</v>
      </c>
    </row>
    <row r="168" spans="1:12" ht="17.25" customHeight="1" x14ac:dyDescent="0.2">
      <c r="A168" s="192">
        <v>811641</v>
      </c>
      <c r="B168" s="192" t="s">
        <v>1731</v>
      </c>
      <c r="C168" s="192" t="s">
        <v>281</v>
      </c>
      <c r="D168" s="192" t="s">
        <v>1841</v>
      </c>
      <c r="E168" s="192" t="s">
        <v>133</v>
      </c>
      <c r="F168" s="195">
        <v>36013</v>
      </c>
      <c r="G168" s="192" t="s">
        <v>682</v>
      </c>
      <c r="H168" s="192" t="s">
        <v>561</v>
      </c>
      <c r="I168" s="192" t="s">
        <v>818</v>
      </c>
      <c r="J168" s="192" t="s">
        <v>235</v>
      </c>
      <c r="K168" s="192">
        <v>2016</v>
      </c>
      <c r="L168" s="192" t="s">
        <v>230</v>
      </c>
    </row>
    <row r="169" spans="1:12" ht="17.25" customHeight="1" x14ac:dyDescent="0.2">
      <c r="A169" s="192">
        <v>811675</v>
      </c>
      <c r="B169" s="192" t="s">
        <v>1733</v>
      </c>
      <c r="C169" s="192" t="s">
        <v>71</v>
      </c>
      <c r="D169" s="192" t="s">
        <v>151</v>
      </c>
      <c r="E169" s="192" t="s">
        <v>133</v>
      </c>
      <c r="F169" s="195">
        <v>35865</v>
      </c>
      <c r="G169" s="192" t="s">
        <v>226</v>
      </c>
      <c r="H169" s="192" t="s">
        <v>561</v>
      </c>
      <c r="I169" s="192" t="s">
        <v>818</v>
      </c>
      <c r="J169" s="192" t="s">
        <v>235</v>
      </c>
      <c r="K169" s="192">
        <v>2016</v>
      </c>
      <c r="L169" s="192" t="s">
        <v>220</v>
      </c>
    </row>
    <row r="170" spans="1:12" ht="17.25" customHeight="1" x14ac:dyDescent="0.2">
      <c r="A170" s="192">
        <v>811814</v>
      </c>
      <c r="B170" s="192" t="s">
        <v>1747</v>
      </c>
      <c r="C170" s="192" t="s">
        <v>281</v>
      </c>
      <c r="D170" s="192" t="s">
        <v>427</v>
      </c>
      <c r="E170" s="192" t="s">
        <v>134</v>
      </c>
      <c r="F170" s="195">
        <v>29952</v>
      </c>
      <c r="G170" s="192" t="s">
        <v>220</v>
      </c>
      <c r="H170" s="192" t="s">
        <v>561</v>
      </c>
      <c r="I170" s="192" t="s">
        <v>818</v>
      </c>
      <c r="J170" s="192" t="s">
        <v>235</v>
      </c>
      <c r="K170" s="192">
        <v>2000</v>
      </c>
      <c r="L170" s="192" t="s">
        <v>220</v>
      </c>
    </row>
    <row r="171" spans="1:12" ht="17.25" customHeight="1" x14ac:dyDescent="0.2">
      <c r="A171" s="192">
        <v>811819</v>
      </c>
      <c r="B171" s="192" t="s">
        <v>1748</v>
      </c>
      <c r="C171" s="192" t="s">
        <v>2046</v>
      </c>
      <c r="D171" s="192" t="s">
        <v>2047</v>
      </c>
      <c r="E171" s="192" t="s">
        <v>134</v>
      </c>
      <c r="F171" s="195">
        <v>32921</v>
      </c>
      <c r="G171" s="192" t="s">
        <v>220</v>
      </c>
      <c r="H171" s="192" t="s">
        <v>561</v>
      </c>
      <c r="I171" s="192" t="s">
        <v>818</v>
      </c>
      <c r="J171" s="192" t="s">
        <v>235</v>
      </c>
      <c r="K171" s="192">
        <v>2007</v>
      </c>
      <c r="L171" s="192" t="s">
        <v>220</v>
      </c>
    </row>
    <row r="172" spans="1:12" ht="17.25" customHeight="1" x14ac:dyDescent="0.2">
      <c r="A172" s="192">
        <v>811831</v>
      </c>
      <c r="B172" s="192" t="s">
        <v>1751</v>
      </c>
      <c r="C172" s="192" t="s">
        <v>354</v>
      </c>
      <c r="D172" s="192" t="s">
        <v>280</v>
      </c>
      <c r="E172" s="192" t="s">
        <v>133</v>
      </c>
      <c r="F172" s="195">
        <v>35615</v>
      </c>
      <c r="G172" s="192" t="s">
        <v>220</v>
      </c>
      <c r="H172" s="192" t="s">
        <v>561</v>
      </c>
      <c r="I172" s="192" t="s">
        <v>818</v>
      </c>
      <c r="J172" s="192" t="s">
        <v>961</v>
      </c>
      <c r="K172" s="192">
        <v>2016</v>
      </c>
      <c r="L172" s="192" t="s">
        <v>220</v>
      </c>
    </row>
    <row r="173" spans="1:12" ht="17.25" customHeight="1" x14ac:dyDescent="0.2">
      <c r="A173" s="192">
        <v>811843</v>
      </c>
      <c r="B173" s="192" t="s">
        <v>1752</v>
      </c>
      <c r="C173" s="192" t="s">
        <v>63</v>
      </c>
      <c r="D173" s="192" t="s">
        <v>1926</v>
      </c>
      <c r="E173" s="192" t="s">
        <v>134</v>
      </c>
      <c r="F173" s="195">
        <v>30930</v>
      </c>
      <c r="G173" s="192" t="s">
        <v>564</v>
      </c>
      <c r="H173" s="192" t="s">
        <v>561</v>
      </c>
      <c r="I173" s="192" t="s">
        <v>818</v>
      </c>
      <c r="J173" s="192" t="s">
        <v>961</v>
      </c>
      <c r="K173" s="192">
        <v>2002</v>
      </c>
      <c r="L173" s="192" t="s">
        <v>220</v>
      </c>
    </row>
    <row r="174" spans="1:12" ht="17.25" customHeight="1" x14ac:dyDescent="0.2">
      <c r="A174" s="192">
        <v>811848</v>
      </c>
      <c r="B174" s="192" t="s">
        <v>1754</v>
      </c>
      <c r="C174" s="192" t="s">
        <v>356</v>
      </c>
      <c r="D174" s="192" t="s">
        <v>1922</v>
      </c>
      <c r="E174" s="192" t="s">
        <v>134</v>
      </c>
      <c r="F174" s="195">
        <v>34456</v>
      </c>
      <c r="G174" s="192" t="s">
        <v>220</v>
      </c>
      <c r="H174" s="192" t="s">
        <v>561</v>
      </c>
      <c r="I174" s="192" t="s">
        <v>818</v>
      </c>
      <c r="J174" s="192" t="s">
        <v>235</v>
      </c>
      <c r="K174" s="192">
        <v>2012</v>
      </c>
      <c r="L174" s="192" t="s">
        <v>220</v>
      </c>
    </row>
    <row r="175" spans="1:12" ht="17.25" customHeight="1" x14ac:dyDescent="0.2">
      <c r="A175" s="192">
        <v>811854</v>
      </c>
      <c r="B175" s="192" t="s">
        <v>1757</v>
      </c>
      <c r="C175" s="192" t="s">
        <v>655</v>
      </c>
      <c r="D175" s="192" t="s">
        <v>337</v>
      </c>
      <c r="E175" s="192" t="s">
        <v>134</v>
      </c>
      <c r="F175" s="195">
        <v>34962</v>
      </c>
      <c r="G175" s="192" t="s">
        <v>220</v>
      </c>
      <c r="H175" s="192" t="s">
        <v>561</v>
      </c>
      <c r="I175" s="192" t="s">
        <v>818</v>
      </c>
      <c r="J175" s="192" t="s">
        <v>961</v>
      </c>
      <c r="K175" s="192">
        <v>2015</v>
      </c>
      <c r="L175" s="192" t="s">
        <v>231</v>
      </c>
    </row>
    <row r="176" spans="1:12" ht="17.25" customHeight="1" x14ac:dyDescent="0.2">
      <c r="A176" s="192">
        <v>811859</v>
      </c>
      <c r="B176" s="192" t="s">
        <v>1758</v>
      </c>
      <c r="C176" s="192" t="s">
        <v>82</v>
      </c>
      <c r="D176" s="192" t="s">
        <v>1790</v>
      </c>
      <c r="E176" s="192" t="s">
        <v>134</v>
      </c>
      <c r="F176" s="195">
        <v>34913</v>
      </c>
      <c r="G176" s="192" t="s">
        <v>1791</v>
      </c>
      <c r="H176" s="192" t="s">
        <v>561</v>
      </c>
      <c r="I176" s="192" t="s">
        <v>818</v>
      </c>
    </row>
    <row r="177" spans="1:23" ht="17.25" customHeight="1" x14ac:dyDescent="0.2">
      <c r="A177" s="192">
        <v>811910</v>
      </c>
      <c r="B177" s="192" t="s">
        <v>1771</v>
      </c>
      <c r="C177" s="192" t="s">
        <v>64</v>
      </c>
      <c r="D177" s="192" t="s">
        <v>177</v>
      </c>
      <c r="E177" s="192" t="s">
        <v>134</v>
      </c>
      <c r="F177" s="195">
        <v>32809</v>
      </c>
      <c r="G177" s="192" t="s">
        <v>733</v>
      </c>
      <c r="H177" s="192" t="s">
        <v>561</v>
      </c>
      <c r="I177" s="192" t="s">
        <v>818</v>
      </c>
      <c r="J177" s="192" t="s">
        <v>235</v>
      </c>
      <c r="K177" s="192">
        <v>2009</v>
      </c>
      <c r="L177" s="192" t="s">
        <v>225</v>
      </c>
    </row>
    <row r="178" spans="1:23" ht="17.25" customHeight="1" x14ac:dyDescent="0.2">
      <c r="A178" s="192">
        <v>811917</v>
      </c>
      <c r="B178" s="192" t="s">
        <v>1773</v>
      </c>
      <c r="C178" s="192" t="s">
        <v>63</v>
      </c>
      <c r="D178" s="192" t="s">
        <v>162</v>
      </c>
      <c r="E178" s="192" t="s">
        <v>134</v>
      </c>
      <c r="F178" s="195">
        <v>35772</v>
      </c>
      <c r="G178" s="192" t="s">
        <v>220</v>
      </c>
      <c r="H178" s="192" t="s">
        <v>562</v>
      </c>
      <c r="I178" s="192" t="s">
        <v>818</v>
      </c>
      <c r="J178" s="192" t="s">
        <v>585</v>
      </c>
      <c r="K178" s="192">
        <v>2016</v>
      </c>
      <c r="L178" s="192" t="s">
        <v>220</v>
      </c>
    </row>
    <row r="179" spans="1:23" ht="17.25" customHeight="1" x14ac:dyDescent="0.2">
      <c r="A179" s="192">
        <v>811922</v>
      </c>
      <c r="B179" s="192" t="s">
        <v>1775</v>
      </c>
      <c r="C179" s="192" t="s">
        <v>64</v>
      </c>
      <c r="D179" s="192" t="s">
        <v>284</v>
      </c>
      <c r="E179" s="192" t="s">
        <v>134</v>
      </c>
      <c r="F179" s="195">
        <v>35823</v>
      </c>
      <c r="G179" s="192" t="s">
        <v>613</v>
      </c>
      <c r="H179" s="192" t="s">
        <v>562</v>
      </c>
      <c r="I179" s="192" t="s">
        <v>818</v>
      </c>
      <c r="J179" s="192" t="s">
        <v>961</v>
      </c>
      <c r="K179" s="192">
        <v>2016</v>
      </c>
      <c r="L179" s="192" t="s">
        <v>220</v>
      </c>
    </row>
    <row r="180" spans="1:23" ht="17.25" customHeight="1" x14ac:dyDescent="0.2">
      <c r="A180" s="192">
        <v>811957</v>
      </c>
      <c r="B180" s="192" t="s">
        <v>819</v>
      </c>
      <c r="C180" s="192" t="s">
        <v>841</v>
      </c>
      <c r="D180" s="192" t="s">
        <v>842</v>
      </c>
      <c r="E180" s="192" t="s">
        <v>133</v>
      </c>
      <c r="F180" s="195">
        <v>35280</v>
      </c>
      <c r="G180" s="192" t="s">
        <v>225</v>
      </c>
      <c r="H180" s="192" t="s">
        <v>561</v>
      </c>
      <c r="I180" s="192" t="s">
        <v>818</v>
      </c>
      <c r="J180" s="192" t="s">
        <v>961</v>
      </c>
      <c r="K180" s="192">
        <v>2014</v>
      </c>
      <c r="L180" s="192" t="s">
        <v>225</v>
      </c>
    </row>
    <row r="181" spans="1:23" ht="17.25" customHeight="1" x14ac:dyDescent="0.2">
      <c r="A181" s="192">
        <v>812382</v>
      </c>
      <c r="B181" s="192" t="s">
        <v>824</v>
      </c>
      <c r="C181" s="192" t="s">
        <v>61</v>
      </c>
      <c r="D181" s="192" t="s">
        <v>170</v>
      </c>
      <c r="E181" s="192" t="s">
        <v>133</v>
      </c>
      <c r="F181" s="195">
        <v>31435</v>
      </c>
      <c r="G181" s="192" t="s">
        <v>220</v>
      </c>
      <c r="H181" s="192" t="s">
        <v>561</v>
      </c>
      <c r="I181" s="192" t="s">
        <v>818</v>
      </c>
      <c r="J181" s="192" t="s">
        <v>235</v>
      </c>
      <c r="K181" s="192">
        <v>2005</v>
      </c>
      <c r="L181" s="192" t="s">
        <v>220</v>
      </c>
    </row>
    <row r="182" spans="1:23" ht="17.25" customHeight="1" x14ac:dyDescent="0.2">
      <c r="A182" s="192">
        <v>812417</v>
      </c>
      <c r="B182" s="192" t="s">
        <v>825</v>
      </c>
      <c r="C182" s="192" t="s">
        <v>415</v>
      </c>
      <c r="D182" s="192" t="s">
        <v>393</v>
      </c>
      <c r="E182" s="192" t="s">
        <v>134</v>
      </c>
      <c r="F182" s="195">
        <v>34962</v>
      </c>
      <c r="G182" s="192" t="s">
        <v>625</v>
      </c>
      <c r="H182" s="192" t="s">
        <v>561</v>
      </c>
      <c r="I182" s="192" t="s">
        <v>818</v>
      </c>
      <c r="J182" s="192" t="s">
        <v>235</v>
      </c>
      <c r="K182" s="192">
        <v>2013</v>
      </c>
      <c r="L182" s="192" t="s">
        <v>225</v>
      </c>
    </row>
    <row r="183" spans="1:23" ht="17.25" customHeight="1" x14ac:dyDescent="0.2">
      <c r="A183" s="192">
        <v>812835</v>
      </c>
      <c r="B183" s="192" t="s">
        <v>827</v>
      </c>
      <c r="C183" s="192" t="s">
        <v>898</v>
      </c>
      <c r="D183" s="192" t="s">
        <v>210</v>
      </c>
      <c r="E183" s="192" t="s">
        <v>133</v>
      </c>
      <c r="F183" s="195">
        <v>35788</v>
      </c>
      <c r="G183" s="192" t="s">
        <v>564</v>
      </c>
      <c r="H183" s="192" t="s">
        <v>561</v>
      </c>
      <c r="I183" s="192" t="s">
        <v>818</v>
      </c>
      <c r="J183" s="192" t="s">
        <v>235</v>
      </c>
      <c r="K183" s="192">
        <v>2016</v>
      </c>
      <c r="L183" s="192" t="s">
        <v>225</v>
      </c>
    </row>
    <row r="184" spans="1:23" ht="17.25" customHeight="1" x14ac:dyDescent="0.2">
      <c r="A184" s="192">
        <v>813391</v>
      </c>
      <c r="B184" s="192" t="s">
        <v>829</v>
      </c>
      <c r="C184" s="192" t="s">
        <v>528</v>
      </c>
      <c r="D184" s="192" t="s">
        <v>465</v>
      </c>
      <c r="E184" s="192" t="s">
        <v>134</v>
      </c>
      <c r="F184" s="195">
        <v>36526</v>
      </c>
      <c r="G184" s="192" t="s">
        <v>220</v>
      </c>
      <c r="H184" s="192" t="s">
        <v>561</v>
      </c>
      <c r="I184" s="192" t="s">
        <v>818</v>
      </c>
      <c r="J184" s="192" t="s">
        <v>961</v>
      </c>
      <c r="K184" s="192">
        <v>2017</v>
      </c>
      <c r="L184" s="192" t="s">
        <v>220</v>
      </c>
    </row>
    <row r="185" spans="1:23" ht="17.25" customHeight="1" x14ac:dyDescent="0.2">
      <c r="A185" s="192">
        <v>813400</v>
      </c>
      <c r="B185" s="192" t="s">
        <v>830</v>
      </c>
      <c r="C185" s="192" t="s">
        <v>442</v>
      </c>
      <c r="D185" s="192" t="s">
        <v>871</v>
      </c>
      <c r="E185" s="192" t="s">
        <v>134</v>
      </c>
      <c r="F185" s="195">
        <v>32308</v>
      </c>
      <c r="G185" s="192" t="s">
        <v>230</v>
      </c>
      <c r="H185" s="192" t="s">
        <v>561</v>
      </c>
      <c r="I185" s="192" t="s">
        <v>818</v>
      </c>
      <c r="J185" s="192" t="s">
        <v>961</v>
      </c>
      <c r="K185" s="192">
        <v>2007</v>
      </c>
      <c r="L185" s="192" t="s">
        <v>230</v>
      </c>
    </row>
    <row r="186" spans="1:23" ht="17.25" customHeight="1" x14ac:dyDescent="0.2">
      <c r="A186" s="192">
        <v>813425</v>
      </c>
      <c r="B186" s="192" t="s">
        <v>833</v>
      </c>
      <c r="C186" s="192" t="s">
        <v>103</v>
      </c>
      <c r="D186" s="192" t="s">
        <v>926</v>
      </c>
      <c r="E186" s="192" t="s">
        <v>134</v>
      </c>
      <c r="F186" s="195">
        <v>35596</v>
      </c>
      <c r="G186" s="192" t="s">
        <v>220</v>
      </c>
      <c r="H186" s="192" t="s">
        <v>562</v>
      </c>
      <c r="I186" s="192" t="s">
        <v>818</v>
      </c>
      <c r="J186" s="192" t="s">
        <v>961</v>
      </c>
      <c r="K186" s="192">
        <v>2015</v>
      </c>
      <c r="L186" s="192" t="s">
        <v>225</v>
      </c>
    </row>
    <row r="187" spans="1:23" ht="17.25" customHeight="1" x14ac:dyDescent="0.2">
      <c r="A187" s="192">
        <v>813427</v>
      </c>
      <c r="B187" s="192" t="s">
        <v>834</v>
      </c>
      <c r="C187" s="192" t="s">
        <v>517</v>
      </c>
      <c r="D187" s="192" t="s">
        <v>202</v>
      </c>
      <c r="E187" s="192" t="s">
        <v>134</v>
      </c>
      <c r="F187" s="195">
        <v>34035</v>
      </c>
      <c r="G187" s="192" t="s">
        <v>665</v>
      </c>
      <c r="H187" s="192" t="s">
        <v>561</v>
      </c>
      <c r="I187" s="192" t="s">
        <v>818</v>
      </c>
      <c r="J187" s="192" t="s">
        <v>235</v>
      </c>
      <c r="K187" s="192">
        <v>2011</v>
      </c>
      <c r="L187" s="192" t="s">
        <v>223</v>
      </c>
    </row>
    <row r="188" spans="1:23" ht="17.25" customHeight="1" x14ac:dyDescent="0.2">
      <c r="A188" s="192">
        <v>805012</v>
      </c>
      <c r="B188" s="192" t="s">
        <v>1176</v>
      </c>
      <c r="C188" s="192" t="s">
        <v>2109</v>
      </c>
      <c r="D188" s="192" t="s">
        <v>647</v>
      </c>
      <c r="E188" s="192" t="s">
        <v>134</v>
      </c>
      <c r="F188" s="195">
        <v>34414</v>
      </c>
      <c r="G188" s="192" t="s">
        <v>564</v>
      </c>
      <c r="H188" s="192" t="s">
        <v>561</v>
      </c>
      <c r="I188" s="192" t="s">
        <v>817</v>
      </c>
      <c r="Q188" s="192">
        <v>2000</v>
      </c>
      <c r="R188" s="192" t="s">
        <v>2131</v>
      </c>
      <c r="T188" s="192" t="s">
        <v>2131</v>
      </c>
      <c r="U188" s="192" t="s">
        <v>2131</v>
      </c>
      <c r="V188" s="192" t="s">
        <v>2131</v>
      </c>
      <c r="W188" s="192" t="s">
        <v>2131</v>
      </c>
    </row>
    <row r="189" spans="1:23" ht="17.25" customHeight="1" x14ac:dyDescent="0.2">
      <c r="A189" s="192">
        <v>801357</v>
      </c>
      <c r="B189" s="192" t="s">
        <v>1011</v>
      </c>
      <c r="C189" s="192" t="s">
        <v>295</v>
      </c>
      <c r="D189" s="192" t="s">
        <v>282</v>
      </c>
      <c r="E189" s="192" t="s">
        <v>133</v>
      </c>
      <c r="F189" s="195">
        <v>33970</v>
      </c>
      <c r="G189" s="192" t="s">
        <v>220</v>
      </c>
      <c r="H189" s="192" t="s">
        <v>561</v>
      </c>
      <c r="I189" s="192" t="s">
        <v>817</v>
      </c>
      <c r="Q189" s="192">
        <v>2000</v>
      </c>
      <c r="R189" s="192" t="s">
        <v>2131</v>
      </c>
      <c r="T189" s="192" t="s">
        <v>2131</v>
      </c>
      <c r="U189" s="192" t="s">
        <v>2131</v>
      </c>
      <c r="V189" s="192" t="s">
        <v>2131</v>
      </c>
      <c r="W189" s="192" t="s">
        <v>2131</v>
      </c>
    </row>
    <row r="190" spans="1:23" ht="17.25" customHeight="1" x14ac:dyDescent="0.2">
      <c r="A190" s="192">
        <v>804618</v>
      </c>
      <c r="B190" s="192" t="s">
        <v>1143</v>
      </c>
      <c r="C190" s="192" t="s">
        <v>96</v>
      </c>
      <c r="D190" s="192" t="s">
        <v>749</v>
      </c>
      <c r="E190" s="192" t="s">
        <v>134</v>
      </c>
      <c r="F190" s="195">
        <v>31048</v>
      </c>
      <c r="G190" s="192" t="s">
        <v>2107</v>
      </c>
      <c r="H190" s="192" t="s">
        <v>561</v>
      </c>
      <c r="I190" s="192" t="s">
        <v>817</v>
      </c>
      <c r="Q190" s="192">
        <v>2000</v>
      </c>
      <c r="R190" s="192" t="s">
        <v>2131</v>
      </c>
      <c r="U190" s="192" t="s">
        <v>2131</v>
      </c>
      <c r="V190" s="192" t="s">
        <v>2131</v>
      </c>
      <c r="W190" s="192" t="s">
        <v>2131</v>
      </c>
    </row>
    <row r="191" spans="1:23" ht="17.25" customHeight="1" x14ac:dyDescent="0.2">
      <c r="A191" s="192">
        <v>801768</v>
      </c>
      <c r="B191" s="192" t="s">
        <v>1023</v>
      </c>
      <c r="C191" s="192" t="s">
        <v>103</v>
      </c>
      <c r="D191" s="192" t="s">
        <v>2094</v>
      </c>
      <c r="E191" s="192" t="s">
        <v>133</v>
      </c>
      <c r="F191" s="195">
        <v>33239</v>
      </c>
      <c r="G191" s="192" t="s">
        <v>2095</v>
      </c>
      <c r="H191" s="192" t="s">
        <v>561</v>
      </c>
      <c r="I191" s="192" t="s">
        <v>817</v>
      </c>
      <c r="Q191" s="192">
        <v>2000</v>
      </c>
      <c r="R191" s="192" t="s">
        <v>2131</v>
      </c>
      <c r="U191" s="192" t="s">
        <v>2131</v>
      </c>
      <c r="V191" s="192" t="s">
        <v>2131</v>
      </c>
      <c r="W191" s="192" t="s">
        <v>2131</v>
      </c>
    </row>
    <row r="192" spans="1:23" ht="17.25" customHeight="1" x14ac:dyDescent="0.2">
      <c r="A192" s="192">
        <v>802513</v>
      </c>
      <c r="B192" s="192" t="s">
        <v>1054</v>
      </c>
      <c r="C192" s="192" t="s">
        <v>886</v>
      </c>
      <c r="D192" s="192" t="s">
        <v>127</v>
      </c>
      <c r="E192" s="192" t="s">
        <v>134</v>
      </c>
      <c r="F192" s="195">
        <v>33041</v>
      </c>
      <c r="G192" s="192" t="s">
        <v>226</v>
      </c>
      <c r="H192" s="192" t="s">
        <v>561</v>
      </c>
      <c r="I192" s="192" t="s">
        <v>817</v>
      </c>
      <c r="Q192" s="192">
        <v>2000</v>
      </c>
      <c r="R192" s="192" t="s">
        <v>2131</v>
      </c>
      <c r="V192" s="192" t="s">
        <v>2131</v>
      </c>
      <c r="W192" s="192" t="s">
        <v>2131</v>
      </c>
    </row>
    <row r="193" spans="1:23" ht="17.25" customHeight="1" x14ac:dyDescent="0.2">
      <c r="A193" s="192">
        <v>801407</v>
      </c>
      <c r="B193" s="192" t="s">
        <v>1012</v>
      </c>
      <c r="C193" s="192" t="s">
        <v>60</v>
      </c>
      <c r="D193" s="192" t="s">
        <v>2093</v>
      </c>
      <c r="E193" s="192" t="s">
        <v>133</v>
      </c>
      <c r="F193" s="195">
        <v>32874</v>
      </c>
      <c r="G193" s="192" t="s">
        <v>220</v>
      </c>
      <c r="H193" s="192" t="s">
        <v>561</v>
      </c>
      <c r="I193" s="192" t="s">
        <v>817</v>
      </c>
      <c r="Q193" s="192">
        <v>2000</v>
      </c>
      <c r="S193" s="192" t="s">
        <v>2131</v>
      </c>
      <c r="T193" s="192" t="s">
        <v>2131</v>
      </c>
      <c r="U193" s="192" t="s">
        <v>2131</v>
      </c>
      <c r="V193" s="192" t="s">
        <v>2131</v>
      </c>
      <c r="W193" s="192" t="s">
        <v>2131</v>
      </c>
    </row>
    <row r="194" spans="1:23" ht="17.25" customHeight="1" x14ac:dyDescent="0.2">
      <c r="A194" s="192">
        <v>803327</v>
      </c>
      <c r="B194" s="192" t="s">
        <v>1087</v>
      </c>
      <c r="E194" s="192" t="s">
        <v>133</v>
      </c>
      <c r="I194" s="192" t="s">
        <v>817</v>
      </c>
      <c r="Q194" s="192">
        <v>2000</v>
      </c>
      <c r="S194" s="192" t="s">
        <v>2131</v>
      </c>
      <c r="T194" s="192" t="s">
        <v>2131</v>
      </c>
      <c r="U194" s="192" t="s">
        <v>2131</v>
      </c>
      <c r="V194" s="192" t="s">
        <v>2131</v>
      </c>
      <c r="W194" s="192" t="s">
        <v>2131</v>
      </c>
    </row>
    <row r="195" spans="1:23" ht="17.25" customHeight="1" x14ac:dyDescent="0.2">
      <c r="A195" s="192">
        <v>801984</v>
      </c>
      <c r="B195" s="192" t="s">
        <v>1036</v>
      </c>
      <c r="C195" s="192" t="s">
        <v>2097</v>
      </c>
      <c r="D195" s="192" t="s">
        <v>186</v>
      </c>
      <c r="E195" s="192" t="s">
        <v>133</v>
      </c>
      <c r="F195" s="195">
        <v>33922</v>
      </c>
      <c r="G195" s="192" t="s">
        <v>230</v>
      </c>
      <c r="H195" s="192" t="s">
        <v>561</v>
      </c>
      <c r="I195" s="192" t="s">
        <v>817</v>
      </c>
      <c r="Q195" s="192">
        <v>2000</v>
      </c>
      <c r="S195" s="192" t="s">
        <v>2131</v>
      </c>
      <c r="U195" s="192" t="s">
        <v>2131</v>
      </c>
      <c r="V195" s="192" t="s">
        <v>2131</v>
      </c>
      <c r="W195" s="192" t="s">
        <v>2131</v>
      </c>
    </row>
    <row r="196" spans="1:23" ht="17.25" customHeight="1" x14ac:dyDescent="0.2">
      <c r="A196" s="192">
        <v>807562</v>
      </c>
      <c r="B196" s="192" t="s">
        <v>1420</v>
      </c>
      <c r="C196" s="192" t="s">
        <v>63</v>
      </c>
      <c r="D196" s="192" t="s">
        <v>321</v>
      </c>
      <c r="E196" s="192" t="s">
        <v>134</v>
      </c>
      <c r="H196" s="192" t="s">
        <v>561</v>
      </c>
      <c r="I196" s="192" t="s">
        <v>817</v>
      </c>
      <c r="Q196" s="192">
        <v>2000</v>
      </c>
      <c r="U196" s="192" t="s">
        <v>2131</v>
      </c>
      <c r="V196" s="192" t="s">
        <v>2131</v>
      </c>
      <c r="W196" s="192" t="s">
        <v>2131</v>
      </c>
    </row>
    <row r="197" spans="1:23" ht="17.25" customHeight="1" x14ac:dyDescent="0.2">
      <c r="A197" s="192">
        <v>810718</v>
      </c>
      <c r="B197" s="192" t="s">
        <v>1665</v>
      </c>
      <c r="C197" s="192" t="s">
        <v>444</v>
      </c>
      <c r="D197" s="192" t="s">
        <v>877</v>
      </c>
      <c r="E197" s="192" t="s">
        <v>133</v>
      </c>
      <c r="F197" s="195">
        <v>32874</v>
      </c>
      <c r="G197" s="192" t="s">
        <v>649</v>
      </c>
      <c r="H197" s="192" t="s">
        <v>561</v>
      </c>
      <c r="I197" s="192" t="s">
        <v>817</v>
      </c>
      <c r="Q197" s="192">
        <v>2000</v>
      </c>
      <c r="U197" s="192" t="s">
        <v>2131</v>
      </c>
      <c r="V197" s="192" t="s">
        <v>2131</v>
      </c>
      <c r="W197" s="192" t="s">
        <v>2131</v>
      </c>
    </row>
    <row r="198" spans="1:23" ht="17.25" customHeight="1" x14ac:dyDescent="0.2">
      <c r="A198" s="192">
        <v>802436</v>
      </c>
      <c r="B198" s="192" t="s">
        <v>1051</v>
      </c>
      <c r="C198" s="192" t="s">
        <v>428</v>
      </c>
      <c r="D198" s="192" t="s">
        <v>526</v>
      </c>
      <c r="E198" s="192" t="s">
        <v>133</v>
      </c>
      <c r="F198" s="195">
        <v>32874</v>
      </c>
      <c r="G198" s="192" t="s">
        <v>220</v>
      </c>
      <c r="H198" s="192" t="s">
        <v>561</v>
      </c>
      <c r="I198" s="192" t="s">
        <v>817</v>
      </c>
      <c r="Q198" s="192">
        <v>2000</v>
      </c>
      <c r="U198" s="192" t="s">
        <v>2131</v>
      </c>
      <c r="V198" s="192" t="s">
        <v>2131</v>
      </c>
      <c r="W198" s="192" t="s">
        <v>2131</v>
      </c>
    </row>
    <row r="199" spans="1:23" ht="17.25" customHeight="1" x14ac:dyDescent="0.2">
      <c r="A199" s="192">
        <v>805928</v>
      </c>
      <c r="B199" s="192" t="s">
        <v>1257</v>
      </c>
      <c r="C199" s="192" t="s">
        <v>1919</v>
      </c>
      <c r="D199" s="192" t="s">
        <v>408</v>
      </c>
      <c r="E199" s="192" t="s">
        <v>133</v>
      </c>
      <c r="F199" s="195">
        <v>33974</v>
      </c>
      <c r="G199" s="192" t="s">
        <v>2113</v>
      </c>
      <c r="H199" s="192" t="s">
        <v>561</v>
      </c>
      <c r="I199" s="192" t="s">
        <v>817</v>
      </c>
      <c r="Q199" s="192">
        <v>2000</v>
      </c>
      <c r="U199" s="192" t="s">
        <v>2131</v>
      </c>
      <c r="V199" s="192" t="s">
        <v>2131</v>
      </c>
      <c r="W199" s="192" t="s">
        <v>2131</v>
      </c>
    </row>
    <row r="200" spans="1:23" ht="17.25" customHeight="1" x14ac:dyDescent="0.2">
      <c r="A200" s="192">
        <v>801263</v>
      </c>
      <c r="B200" s="192" t="s">
        <v>1007</v>
      </c>
      <c r="C200" s="192" t="s">
        <v>61</v>
      </c>
      <c r="D200" s="192" t="s">
        <v>719</v>
      </c>
      <c r="E200" s="192" t="s">
        <v>133</v>
      </c>
      <c r="F200" s="195">
        <v>34088</v>
      </c>
      <c r="G200" s="192" t="s">
        <v>220</v>
      </c>
      <c r="H200" s="192" t="s">
        <v>561</v>
      </c>
      <c r="I200" s="192" t="s">
        <v>817</v>
      </c>
      <c r="Q200" s="192">
        <v>2000</v>
      </c>
      <c r="U200" s="192" t="s">
        <v>2131</v>
      </c>
      <c r="V200" s="192" t="s">
        <v>2131</v>
      </c>
      <c r="W200" s="192" t="s">
        <v>2131</v>
      </c>
    </row>
    <row r="201" spans="1:23" ht="17.25" customHeight="1" x14ac:dyDescent="0.2">
      <c r="A201" s="192">
        <v>804391</v>
      </c>
      <c r="B201" s="192" t="s">
        <v>1132</v>
      </c>
      <c r="C201" s="192" t="s">
        <v>91</v>
      </c>
      <c r="D201" s="192" t="s">
        <v>183</v>
      </c>
      <c r="E201" s="192" t="s">
        <v>133</v>
      </c>
      <c r="F201" s="195">
        <v>34092</v>
      </c>
      <c r="G201" s="192" t="s">
        <v>220</v>
      </c>
      <c r="H201" s="192" t="s">
        <v>562</v>
      </c>
      <c r="I201" s="192" t="s">
        <v>817</v>
      </c>
      <c r="Q201" s="192">
        <v>2000</v>
      </c>
      <c r="U201" s="192" t="s">
        <v>2131</v>
      </c>
      <c r="V201" s="192" t="s">
        <v>2131</v>
      </c>
      <c r="W201" s="192" t="s">
        <v>2131</v>
      </c>
    </row>
    <row r="202" spans="1:23" ht="17.25" customHeight="1" x14ac:dyDescent="0.2">
      <c r="A202" s="192">
        <v>804840</v>
      </c>
      <c r="B202" s="192" t="s">
        <v>1156</v>
      </c>
      <c r="C202" s="192" t="s">
        <v>329</v>
      </c>
      <c r="D202" s="192" t="s">
        <v>204</v>
      </c>
      <c r="E202" s="192" t="s">
        <v>133</v>
      </c>
      <c r="F202" s="195">
        <v>34109</v>
      </c>
      <c r="G202" s="192" t="s">
        <v>630</v>
      </c>
      <c r="H202" s="192" t="s">
        <v>561</v>
      </c>
      <c r="I202" s="192" t="s">
        <v>817</v>
      </c>
      <c r="Q202" s="192">
        <v>2000</v>
      </c>
      <c r="U202" s="192" t="s">
        <v>2131</v>
      </c>
      <c r="V202" s="192" t="s">
        <v>2131</v>
      </c>
      <c r="W202" s="192" t="s">
        <v>2131</v>
      </c>
    </row>
    <row r="203" spans="1:23" ht="17.25" customHeight="1" x14ac:dyDescent="0.2">
      <c r="A203" s="192">
        <v>804112</v>
      </c>
      <c r="B203" s="192" t="s">
        <v>1117</v>
      </c>
      <c r="C203" s="192" t="s">
        <v>66</v>
      </c>
      <c r="D203" s="192" t="s">
        <v>313</v>
      </c>
      <c r="E203" s="192" t="s">
        <v>133</v>
      </c>
      <c r="F203" s="195">
        <v>34335</v>
      </c>
      <c r="G203" s="192" t="s">
        <v>220</v>
      </c>
      <c r="H203" s="192" t="s">
        <v>561</v>
      </c>
      <c r="I203" s="192" t="s">
        <v>817</v>
      </c>
      <c r="Q203" s="192">
        <v>2000</v>
      </c>
      <c r="U203" s="192" t="s">
        <v>2131</v>
      </c>
      <c r="V203" s="192" t="s">
        <v>2131</v>
      </c>
      <c r="W203" s="192" t="s">
        <v>2131</v>
      </c>
    </row>
    <row r="204" spans="1:23" ht="17.25" customHeight="1" x14ac:dyDescent="0.2">
      <c r="A204" s="192">
        <v>802933</v>
      </c>
      <c r="B204" s="192" t="s">
        <v>1076</v>
      </c>
      <c r="C204" s="192" t="s">
        <v>889</v>
      </c>
      <c r="D204" s="192" t="s">
        <v>1793</v>
      </c>
      <c r="E204" s="192" t="s">
        <v>133</v>
      </c>
      <c r="F204" s="195">
        <v>34340</v>
      </c>
      <c r="G204" s="192" t="s">
        <v>220</v>
      </c>
      <c r="H204" s="192" t="s">
        <v>561</v>
      </c>
      <c r="I204" s="192" t="s">
        <v>817</v>
      </c>
      <c r="Q204" s="192">
        <v>2000</v>
      </c>
      <c r="U204" s="192" t="s">
        <v>2131</v>
      </c>
      <c r="V204" s="192" t="s">
        <v>2131</v>
      </c>
      <c r="W204" s="192" t="s">
        <v>2131</v>
      </c>
    </row>
    <row r="205" spans="1:23" ht="17.25" customHeight="1" x14ac:dyDescent="0.2">
      <c r="A205" s="192">
        <v>804168</v>
      </c>
      <c r="B205" s="192" t="s">
        <v>1119</v>
      </c>
      <c r="C205" s="192" t="s">
        <v>60</v>
      </c>
      <c r="D205" s="192" t="s">
        <v>849</v>
      </c>
      <c r="E205" s="192" t="s">
        <v>133</v>
      </c>
      <c r="F205" s="195">
        <v>34614</v>
      </c>
      <c r="G205" s="192" t="s">
        <v>650</v>
      </c>
      <c r="H205" s="192" t="s">
        <v>561</v>
      </c>
      <c r="I205" s="192" t="s">
        <v>817</v>
      </c>
      <c r="Q205" s="192">
        <v>2000</v>
      </c>
      <c r="U205" s="192" t="s">
        <v>2131</v>
      </c>
      <c r="V205" s="192" t="s">
        <v>2131</v>
      </c>
      <c r="W205" s="192" t="s">
        <v>2131</v>
      </c>
    </row>
    <row r="206" spans="1:23" ht="17.25" customHeight="1" x14ac:dyDescent="0.2">
      <c r="A206" s="192">
        <v>803158</v>
      </c>
      <c r="B206" s="192" t="s">
        <v>1085</v>
      </c>
      <c r="C206" s="192" t="s">
        <v>86</v>
      </c>
      <c r="D206" s="192" t="s">
        <v>186</v>
      </c>
      <c r="E206" s="192" t="s">
        <v>133</v>
      </c>
      <c r="F206" s="195">
        <v>34958</v>
      </c>
      <c r="G206" s="192" t="s">
        <v>230</v>
      </c>
      <c r="H206" s="192" t="s">
        <v>561</v>
      </c>
      <c r="I206" s="192" t="s">
        <v>817</v>
      </c>
      <c r="Q206" s="192">
        <v>2000</v>
      </c>
      <c r="U206" s="192" t="s">
        <v>2131</v>
      </c>
      <c r="V206" s="192" t="s">
        <v>2131</v>
      </c>
      <c r="W206" s="192" t="s">
        <v>2131</v>
      </c>
    </row>
    <row r="207" spans="1:23" ht="17.25" customHeight="1" x14ac:dyDescent="0.2">
      <c r="A207" s="192">
        <v>800321</v>
      </c>
      <c r="B207" s="192" t="s">
        <v>985</v>
      </c>
      <c r="C207" s="192" t="s">
        <v>281</v>
      </c>
      <c r="D207" s="192" t="s">
        <v>326</v>
      </c>
      <c r="E207" s="192" t="s">
        <v>134</v>
      </c>
      <c r="F207" s="195">
        <v>31778</v>
      </c>
      <c r="G207" s="192" t="s">
        <v>578</v>
      </c>
      <c r="H207" s="192" t="s">
        <v>561</v>
      </c>
      <c r="I207" s="192" t="s">
        <v>817</v>
      </c>
      <c r="Q207" s="192">
        <v>2000</v>
      </c>
      <c r="W207" s="192" t="s">
        <v>2131</v>
      </c>
    </row>
    <row r="208" spans="1:23" ht="17.25" customHeight="1" x14ac:dyDescent="0.2">
      <c r="A208" s="192">
        <v>808611</v>
      </c>
      <c r="B208" s="192" t="s">
        <v>1511</v>
      </c>
      <c r="C208" s="192" t="s">
        <v>432</v>
      </c>
      <c r="D208" s="192" t="s">
        <v>2124</v>
      </c>
      <c r="E208" s="192" t="s">
        <v>134</v>
      </c>
      <c r="F208" s="195">
        <v>32512</v>
      </c>
      <c r="G208" s="192" t="s">
        <v>564</v>
      </c>
      <c r="H208" s="192" t="s">
        <v>561</v>
      </c>
      <c r="I208" s="192" t="s">
        <v>817</v>
      </c>
      <c r="Q208" s="192">
        <v>2000</v>
      </c>
      <c r="V208" s="192" t="s">
        <v>2131</v>
      </c>
      <c r="W208" s="192" t="s">
        <v>2131</v>
      </c>
    </row>
    <row r="209" spans="1:23" ht="17.25" customHeight="1" x14ac:dyDescent="0.2">
      <c r="A209" s="192">
        <v>802455</v>
      </c>
      <c r="B209" s="192" t="s">
        <v>1052</v>
      </c>
      <c r="C209" s="192" t="s">
        <v>355</v>
      </c>
      <c r="D209" s="192" t="s">
        <v>187</v>
      </c>
      <c r="E209" s="192" t="s">
        <v>134</v>
      </c>
      <c r="F209" s="195">
        <v>33298</v>
      </c>
      <c r="G209" s="192" t="s">
        <v>220</v>
      </c>
      <c r="H209" s="192" t="s">
        <v>561</v>
      </c>
      <c r="I209" s="192" t="s">
        <v>817</v>
      </c>
      <c r="Q209" s="192">
        <v>2000</v>
      </c>
      <c r="V209" s="192" t="s">
        <v>2131</v>
      </c>
      <c r="W209" s="192" t="s">
        <v>2131</v>
      </c>
    </row>
    <row r="210" spans="1:23" ht="17.25" customHeight="1" x14ac:dyDescent="0.2">
      <c r="A210" s="192">
        <v>810501</v>
      </c>
      <c r="B210" s="192" t="s">
        <v>1629</v>
      </c>
      <c r="C210" s="192" t="s">
        <v>457</v>
      </c>
      <c r="D210" s="192" t="s">
        <v>454</v>
      </c>
      <c r="E210" s="192" t="s">
        <v>134</v>
      </c>
      <c r="F210" s="195">
        <v>34078</v>
      </c>
      <c r="G210" s="192" t="s">
        <v>230</v>
      </c>
      <c r="H210" s="192" t="s">
        <v>561</v>
      </c>
      <c r="I210" s="192" t="s">
        <v>817</v>
      </c>
      <c r="Q210" s="192">
        <v>2000</v>
      </c>
      <c r="V210" s="192" t="s">
        <v>2131</v>
      </c>
      <c r="W210" s="192" t="s">
        <v>2131</v>
      </c>
    </row>
    <row r="211" spans="1:23" ht="17.25" customHeight="1" x14ac:dyDescent="0.2">
      <c r="A211" s="192">
        <v>806229</v>
      </c>
      <c r="B211" s="192" t="s">
        <v>1280</v>
      </c>
      <c r="C211" s="192" t="s">
        <v>62</v>
      </c>
      <c r="D211" s="192" t="s">
        <v>875</v>
      </c>
      <c r="E211" s="192" t="s">
        <v>133</v>
      </c>
      <c r="F211" s="195">
        <v>31851</v>
      </c>
      <c r="G211" s="192" t="s">
        <v>220</v>
      </c>
      <c r="H211" s="192" t="s">
        <v>561</v>
      </c>
      <c r="I211" s="192" t="s">
        <v>817</v>
      </c>
      <c r="Q211" s="192">
        <v>2000</v>
      </c>
      <c r="V211" s="192" t="s">
        <v>2131</v>
      </c>
      <c r="W211" s="192" t="s">
        <v>2131</v>
      </c>
    </row>
    <row r="212" spans="1:23" ht="17.25" customHeight="1" x14ac:dyDescent="0.2">
      <c r="A212" s="192">
        <v>806094</v>
      </c>
      <c r="B212" s="192" t="s">
        <v>1266</v>
      </c>
      <c r="C212" s="192" t="s">
        <v>2085</v>
      </c>
      <c r="D212" s="192" t="s">
        <v>2116</v>
      </c>
      <c r="E212" s="192" t="s">
        <v>133</v>
      </c>
      <c r="F212" s="195">
        <v>34252</v>
      </c>
      <c r="G212" s="192" t="s">
        <v>564</v>
      </c>
      <c r="H212" s="192" t="s">
        <v>561</v>
      </c>
      <c r="I212" s="192" t="s">
        <v>817</v>
      </c>
      <c r="Q212" s="192">
        <v>2000</v>
      </c>
      <c r="V212" s="192" t="s">
        <v>2131</v>
      </c>
      <c r="W212" s="192" t="s">
        <v>2131</v>
      </c>
    </row>
    <row r="213" spans="1:23" ht="17.25" customHeight="1" x14ac:dyDescent="0.2">
      <c r="A213" s="192">
        <v>806685</v>
      </c>
      <c r="B213" s="192" t="s">
        <v>835</v>
      </c>
      <c r="C213" s="192" t="s">
        <v>299</v>
      </c>
      <c r="D213" s="192" t="s">
        <v>292</v>
      </c>
      <c r="E213" s="192" t="s">
        <v>133</v>
      </c>
      <c r="F213" s="195">
        <v>34384</v>
      </c>
      <c r="G213" s="192" t="s">
        <v>220</v>
      </c>
      <c r="H213" s="192" t="s">
        <v>561</v>
      </c>
      <c r="I213" s="192" t="s">
        <v>817</v>
      </c>
      <c r="Q213" s="192">
        <v>2000</v>
      </c>
      <c r="V213" s="192" t="s">
        <v>2131</v>
      </c>
      <c r="W213" s="192" t="s">
        <v>2131</v>
      </c>
    </row>
    <row r="214" spans="1:23" ht="17.25" customHeight="1" x14ac:dyDescent="0.2">
      <c r="A214" s="192">
        <v>805950</v>
      </c>
      <c r="B214" s="192" t="s">
        <v>1260</v>
      </c>
      <c r="C214" s="192" t="s">
        <v>2114</v>
      </c>
      <c r="D214" s="192" t="s">
        <v>185</v>
      </c>
      <c r="E214" s="192" t="s">
        <v>133</v>
      </c>
      <c r="F214" s="195">
        <v>34700</v>
      </c>
      <c r="G214" s="192" t="s">
        <v>220</v>
      </c>
      <c r="H214" s="192" t="s">
        <v>561</v>
      </c>
      <c r="I214" s="192" t="s">
        <v>817</v>
      </c>
      <c r="Q214" s="192">
        <v>2000</v>
      </c>
      <c r="V214" s="192" t="s">
        <v>2131</v>
      </c>
      <c r="W214" s="192" t="s">
        <v>2131</v>
      </c>
    </row>
    <row r="215" spans="1:23" ht="17.25" customHeight="1" x14ac:dyDescent="0.2">
      <c r="A215" s="192">
        <v>807713</v>
      </c>
      <c r="B215" s="192" t="s">
        <v>1431</v>
      </c>
      <c r="C215" s="192" t="s">
        <v>715</v>
      </c>
      <c r="D215" s="192" t="s">
        <v>2120</v>
      </c>
      <c r="E215" s="192" t="s">
        <v>133</v>
      </c>
      <c r="F215" s="195">
        <v>34708</v>
      </c>
      <c r="G215" s="192" t="s">
        <v>220</v>
      </c>
      <c r="H215" s="192" t="s">
        <v>561</v>
      </c>
      <c r="I215" s="192" t="s">
        <v>817</v>
      </c>
      <c r="Q215" s="192">
        <v>2000</v>
      </c>
      <c r="V215" s="192" t="s">
        <v>2131</v>
      </c>
      <c r="W215" s="192" t="s">
        <v>2131</v>
      </c>
    </row>
    <row r="216" spans="1:23" ht="17.25" customHeight="1" x14ac:dyDescent="0.2">
      <c r="A216" s="192">
        <v>805657</v>
      </c>
      <c r="B216" s="192" t="s">
        <v>1238</v>
      </c>
      <c r="C216" s="192" t="s">
        <v>281</v>
      </c>
      <c r="D216" s="192" t="s">
        <v>283</v>
      </c>
      <c r="E216" s="192" t="s">
        <v>133</v>
      </c>
      <c r="F216" s="195">
        <v>34727</v>
      </c>
      <c r="G216" s="192" t="s">
        <v>635</v>
      </c>
      <c r="H216" s="192" t="s">
        <v>561</v>
      </c>
      <c r="I216" s="192" t="s">
        <v>817</v>
      </c>
      <c r="Q216" s="192">
        <v>2000</v>
      </c>
      <c r="V216" s="192" t="s">
        <v>2131</v>
      </c>
      <c r="W216" s="192" t="s">
        <v>2131</v>
      </c>
    </row>
    <row r="217" spans="1:23" ht="17.25" customHeight="1" x14ac:dyDescent="0.2">
      <c r="A217" s="192">
        <v>805226</v>
      </c>
      <c r="B217" s="192" t="s">
        <v>1193</v>
      </c>
      <c r="C217" s="192" t="s">
        <v>96</v>
      </c>
      <c r="D217" s="192" t="s">
        <v>187</v>
      </c>
      <c r="E217" s="192" t="s">
        <v>133</v>
      </c>
      <c r="F217" s="195">
        <v>35065</v>
      </c>
      <c r="G217" s="192" t="s">
        <v>673</v>
      </c>
      <c r="H217" s="192" t="s">
        <v>561</v>
      </c>
      <c r="I217" s="192" t="s">
        <v>817</v>
      </c>
      <c r="Q217" s="192">
        <v>2000</v>
      </c>
      <c r="V217" s="192" t="s">
        <v>2131</v>
      </c>
      <c r="W217" s="192" t="s">
        <v>2131</v>
      </c>
    </row>
    <row r="218" spans="1:23" ht="17.25" customHeight="1" x14ac:dyDescent="0.2">
      <c r="A218" s="192">
        <v>807762</v>
      </c>
      <c r="B218" s="192" t="s">
        <v>1436</v>
      </c>
      <c r="C218" s="192" t="s">
        <v>1980</v>
      </c>
      <c r="D218" s="192" t="s">
        <v>2121</v>
      </c>
      <c r="E218" s="192" t="s">
        <v>133</v>
      </c>
      <c r="G218" s="192" t="s">
        <v>564</v>
      </c>
      <c r="H218" s="192" t="s">
        <v>561</v>
      </c>
      <c r="I218" s="192" t="s">
        <v>817</v>
      </c>
      <c r="Q218" s="192">
        <v>2000</v>
      </c>
      <c r="V218" s="192" t="s">
        <v>2131</v>
      </c>
      <c r="W218" s="192" t="s">
        <v>2131</v>
      </c>
    </row>
    <row r="219" spans="1:23" ht="17.25" customHeight="1" x14ac:dyDescent="0.2">
      <c r="A219" s="192">
        <v>802189</v>
      </c>
      <c r="B219" s="192" t="s">
        <v>1045</v>
      </c>
      <c r="C219" s="192" t="s">
        <v>447</v>
      </c>
      <c r="D219" s="192" t="s">
        <v>305</v>
      </c>
      <c r="E219" s="192" t="s">
        <v>133</v>
      </c>
      <c r="H219" s="192" t="s">
        <v>561</v>
      </c>
      <c r="I219" s="192" t="s">
        <v>817</v>
      </c>
      <c r="Q219" s="192">
        <v>2000</v>
      </c>
      <c r="V219" s="192" t="s">
        <v>2131</v>
      </c>
      <c r="W219" s="192" t="s">
        <v>2131</v>
      </c>
    </row>
    <row r="220" spans="1:23" ht="17.25" customHeight="1" x14ac:dyDescent="0.2">
      <c r="A220" s="192">
        <v>801274</v>
      </c>
      <c r="B220" s="192" t="s">
        <v>1008</v>
      </c>
      <c r="C220" s="192" t="s">
        <v>859</v>
      </c>
      <c r="D220" s="192" t="s">
        <v>187</v>
      </c>
      <c r="E220" s="192" t="s">
        <v>134</v>
      </c>
      <c r="F220" s="195">
        <v>33239</v>
      </c>
      <c r="G220" s="192" t="s">
        <v>611</v>
      </c>
      <c r="H220" s="192" t="s">
        <v>561</v>
      </c>
      <c r="I220" s="192" t="s">
        <v>817</v>
      </c>
      <c r="Q220" s="192">
        <v>2000</v>
      </c>
    </row>
    <row r="221" spans="1:23" ht="17.25" customHeight="1" x14ac:dyDescent="0.2">
      <c r="A221" s="192">
        <v>804379</v>
      </c>
      <c r="B221" s="192" t="s">
        <v>1130</v>
      </c>
      <c r="C221" s="192" t="s">
        <v>1815</v>
      </c>
      <c r="D221" s="192" t="s">
        <v>2105</v>
      </c>
      <c r="E221" s="192" t="s">
        <v>133</v>
      </c>
      <c r="F221" s="195">
        <v>31199</v>
      </c>
      <c r="G221" s="192" t="s">
        <v>220</v>
      </c>
      <c r="H221" s="192" t="s">
        <v>561</v>
      </c>
      <c r="I221" s="192" t="s">
        <v>817</v>
      </c>
      <c r="Q221" s="192">
        <v>2000</v>
      </c>
      <c r="W221" s="192" t="s">
        <v>2131</v>
      </c>
    </row>
    <row r="222" spans="1:23" ht="17.25" customHeight="1" x14ac:dyDescent="0.2">
      <c r="A222" s="192">
        <v>804713</v>
      </c>
      <c r="B222" s="192" t="s">
        <v>1148</v>
      </c>
      <c r="C222" s="192" t="s">
        <v>62</v>
      </c>
      <c r="D222" s="192" t="s">
        <v>185</v>
      </c>
      <c r="E222" s="192" t="s">
        <v>134</v>
      </c>
      <c r="F222" s="195">
        <v>33970</v>
      </c>
      <c r="G222" s="192" t="s">
        <v>2108</v>
      </c>
      <c r="H222" s="192" t="s">
        <v>561</v>
      </c>
      <c r="I222" s="192" t="s">
        <v>817</v>
      </c>
      <c r="Q222" s="192">
        <v>2000</v>
      </c>
    </row>
    <row r="223" spans="1:23" ht="17.25" customHeight="1" x14ac:dyDescent="0.2">
      <c r="A223" s="192">
        <v>805176</v>
      </c>
      <c r="B223" s="192" t="s">
        <v>1187</v>
      </c>
      <c r="C223" s="192" t="s">
        <v>1865</v>
      </c>
      <c r="D223" s="192" t="s">
        <v>177</v>
      </c>
      <c r="E223" s="192" t="s">
        <v>134</v>
      </c>
      <c r="F223" s="195">
        <v>31795</v>
      </c>
      <c r="G223" s="192" t="s">
        <v>220</v>
      </c>
      <c r="H223" s="192" t="s">
        <v>561</v>
      </c>
      <c r="I223" s="192" t="s">
        <v>817</v>
      </c>
      <c r="Q223" s="192">
        <v>2000</v>
      </c>
    </row>
    <row r="224" spans="1:23" ht="17.25" customHeight="1" x14ac:dyDescent="0.2">
      <c r="A224" s="192">
        <v>805322</v>
      </c>
      <c r="B224" s="192" t="s">
        <v>1204</v>
      </c>
      <c r="C224" s="192" t="s">
        <v>2110</v>
      </c>
      <c r="D224" s="192" t="s">
        <v>321</v>
      </c>
      <c r="E224" s="192" t="s">
        <v>134</v>
      </c>
      <c r="F224" s="195">
        <v>34700</v>
      </c>
      <c r="G224" s="192" t="s">
        <v>613</v>
      </c>
      <c r="H224" s="192" t="s">
        <v>562</v>
      </c>
      <c r="I224" s="192" t="s">
        <v>817</v>
      </c>
      <c r="Q224" s="192">
        <v>2000</v>
      </c>
    </row>
    <row r="225" spans="1:23" ht="17.25" customHeight="1" x14ac:dyDescent="0.2">
      <c r="A225" s="192">
        <v>806369</v>
      </c>
      <c r="B225" s="192" t="s">
        <v>1304</v>
      </c>
      <c r="C225" s="192" t="s">
        <v>82</v>
      </c>
      <c r="D225" s="192" t="s">
        <v>707</v>
      </c>
      <c r="E225" s="192" t="s">
        <v>134</v>
      </c>
      <c r="F225" s="195">
        <v>30593</v>
      </c>
      <c r="G225" s="192" t="s">
        <v>220</v>
      </c>
      <c r="H225" s="192" t="s">
        <v>561</v>
      </c>
      <c r="I225" s="192" t="s">
        <v>817</v>
      </c>
      <c r="Q225" s="192">
        <v>2000</v>
      </c>
    </row>
    <row r="226" spans="1:23" ht="17.25" customHeight="1" x14ac:dyDescent="0.2">
      <c r="A226" s="192">
        <v>807054</v>
      </c>
      <c r="B226" s="192" t="s">
        <v>1374</v>
      </c>
      <c r="C226" s="192" t="s">
        <v>2118</v>
      </c>
      <c r="D226" s="192" t="s">
        <v>709</v>
      </c>
      <c r="E226" s="192" t="s">
        <v>134</v>
      </c>
      <c r="F226" s="195">
        <v>36192</v>
      </c>
      <c r="G226" s="192" t="s">
        <v>564</v>
      </c>
      <c r="H226" s="192" t="s">
        <v>561</v>
      </c>
      <c r="I226" s="192" t="s">
        <v>817</v>
      </c>
      <c r="Q226" s="192">
        <v>2000</v>
      </c>
    </row>
    <row r="227" spans="1:23" ht="17.25" customHeight="1" x14ac:dyDescent="0.2">
      <c r="A227" s="192">
        <v>807094</v>
      </c>
      <c r="B227" s="192" t="s">
        <v>1376</v>
      </c>
      <c r="C227" s="192" t="s">
        <v>403</v>
      </c>
      <c r="D227" s="192" t="s">
        <v>970</v>
      </c>
      <c r="E227" s="192" t="s">
        <v>133</v>
      </c>
      <c r="F227" s="195">
        <v>35431</v>
      </c>
      <c r="G227" s="192" t="s">
        <v>221</v>
      </c>
      <c r="H227" s="192" t="s">
        <v>561</v>
      </c>
      <c r="I227" s="192" t="s">
        <v>817</v>
      </c>
      <c r="Q227" s="192">
        <v>2000</v>
      </c>
      <c r="W227" s="192" t="s">
        <v>2131</v>
      </c>
    </row>
    <row r="228" spans="1:23" ht="17.25" customHeight="1" x14ac:dyDescent="0.2">
      <c r="A228" s="192">
        <v>809123</v>
      </c>
      <c r="B228" s="192" t="s">
        <v>1549</v>
      </c>
      <c r="C228" s="192" t="s">
        <v>708</v>
      </c>
      <c r="D228" s="192" t="s">
        <v>158</v>
      </c>
      <c r="E228" s="192" t="s">
        <v>134</v>
      </c>
      <c r="F228" s="195">
        <v>29588</v>
      </c>
      <c r="G228" s="192" t="s">
        <v>220</v>
      </c>
      <c r="H228" s="192" t="s">
        <v>561</v>
      </c>
      <c r="I228" s="192" t="s">
        <v>817</v>
      </c>
      <c r="Q228" s="192">
        <v>2000</v>
      </c>
    </row>
    <row r="229" spans="1:23" ht="17.25" customHeight="1" x14ac:dyDescent="0.2">
      <c r="A229" s="192">
        <v>809664</v>
      </c>
      <c r="B229" s="192" t="s">
        <v>1578</v>
      </c>
      <c r="C229" s="192" t="s">
        <v>1963</v>
      </c>
      <c r="D229" s="192" t="s">
        <v>441</v>
      </c>
      <c r="E229" s="192" t="s">
        <v>133</v>
      </c>
      <c r="G229" s="192" t="s">
        <v>220</v>
      </c>
      <c r="H229" s="192" t="s">
        <v>561</v>
      </c>
      <c r="I229" s="192" t="s">
        <v>817</v>
      </c>
      <c r="Q229" s="192">
        <v>2000</v>
      </c>
    </row>
    <row r="230" spans="1:23" ht="17.25" customHeight="1" x14ac:dyDescent="0.2">
      <c r="A230" s="192">
        <v>809768</v>
      </c>
      <c r="B230" s="192" t="s">
        <v>1585</v>
      </c>
      <c r="C230" s="192" t="s">
        <v>85</v>
      </c>
      <c r="D230" s="192" t="s">
        <v>203</v>
      </c>
      <c r="E230" s="192" t="s">
        <v>134</v>
      </c>
      <c r="F230" s="195">
        <v>32203</v>
      </c>
      <c r="G230" s="192" t="s">
        <v>220</v>
      </c>
      <c r="H230" s="192" t="s">
        <v>561</v>
      </c>
      <c r="I230" s="192" t="s">
        <v>817</v>
      </c>
      <c r="Q230" s="192">
        <v>2000</v>
      </c>
    </row>
    <row r="231" spans="1:23" ht="17.25" customHeight="1" x14ac:dyDescent="0.2">
      <c r="A231" s="192">
        <v>809812</v>
      </c>
      <c r="B231" s="192" t="s">
        <v>1587</v>
      </c>
      <c r="C231" s="192" t="s">
        <v>928</v>
      </c>
      <c r="D231" s="192" t="s">
        <v>918</v>
      </c>
      <c r="E231" s="192" t="s">
        <v>134</v>
      </c>
      <c r="F231" s="195">
        <v>28497</v>
      </c>
      <c r="G231" s="192" t="s">
        <v>220</v>
      </c>
      <c r="H231" s="192" t="s">
        <v>561</v>
      </c>
      <c r="I231" s="192" t="s">
        <v>817</v>
      </c>
      <c r="Q231" s="192">
        <v>2000</v>
      </c>
    </row>
    <row r="232" spans="1:23" ht="17.25" customHeight="1" x14ac:dyDescent="0.2">
      <c r="A232" s="192">
        <v>810426</v>
      </c>
      <c r="B232" s="192" t="s">
        <v>1620</v>
      </c>
      <c r="C232" s="192" t="s">
        <v>529</v>
      </c>
      <c r="D232" s="192" t="s">
        <v>727</v>
      </c>
      <c r="E232" s="192" t="s">
        <v>134</v>
      </c>
      <c r="F232" s="195">
        <v>32874</v>
      </c>
      <c r="G232" s="192" t="s">
        <v>657</v>
      </c>
      <c r="H232" s="192" t="s">
        <v>561</v>
      </c>
      <c r="I232" s="192" t="s">
        <v>817</v>
      </c>
      <c r="Q232" s="192">
        <v>2000</v>
      </c>
    </row>
    <row r="233" spans="1:23" ht="17.25" customHeight="1" x14ac:dyDescent="0.2">
      <c r="A233" s="192">
        <v>810661</v>
      </c>
      <c r="B233" s="192" t="s">
        <v>1644</v>
      </c>
      <c r="C233" s="192" t="s">
        <v>71</v>
      </c>
      <c r="D233" s="192" t="s">
        <v>2080</v>
      </c>
      <c r="E233" s="192" t="s">
        <v>133</v>
      </c>
      <c r="F233" s="195">
        <v>34700</v>
      </c>
      <c r="G233" s="192" t="s">
        <v>2125</v>
      </c>
      <c r="H233" s="192" t="s">
        <v>561</v>
      </c>
      <c r="I233" s="192" t="s">
        <v>817</v>
      </c>
      <c r="Q233" s="192">
        <v>2000</v>
      </c>
      <c r="W233" s="192" t="s">
        <v>2131</v>
      </c>
    </row>
    <row r="234" spans="1:23" ht="17.25" customHeight="1" x14ac:dyDescent="0.2">
      <c r="A234" s="192">
        <v>810669</v>
      </c>
      <c r="B234" s="192" t="s">
        <v>1648</v>
      </c>
      <c r="C234" s="192" t="s">
        <v>82</v>
      </c>
      <c r="D234" s="192" t="s">
        <v>159</v>
      </c>
      <c r="E234" s="192" t="s">
        <v>134</v>
      </c>
      <c r="F234" s="195">
        <v>33352</v>
      </c>
      <c r="G234" s="192" t="s">
        <v>220</v>
      </c>
      <c r="H234" s="192" t="s">
        <v>561</v>
      </c>
      <c r="I234" s="192" t="s">
        <v>817</v>
      </c>
      <c r="Q234" s="192">
        <v>2000</v>
      </c>
    </row>
    <row r="235" spans="1:23" ht="17.25" customHeight="1" x14ac:dyDescent="0.2">
      <c r="A235" s="192">
        <v>810704</v>
      </c>
      <c r="B235" s="192" t="s">
        <v>826</v>
      </c>
      <c r="C235" s="192" t="s">
        <v>320</v>
      </c>
      <c r="D235" s="192" t="s">
        <v>166</v>
      </c>
      <c r="E235" s="192" t="s">
        <v>133</v>
      </c>
      <c r="F235" s="195">
        <v>35345</v>
      </c>
      <c r="G235" s="192" t="s">
        <v>220</v>
      </c>
      <c r="H235" s="192" t="s">
        <v>561</v>
      </c>
      <c r="I235" s="192" t="s">
        <v>817</v>
      </c>
      <c r="Q235" s="192">
        <v>2000</v>
      </c>
    </row>
    <row r="236" spans="1:23" ht="17.25" customHeight="1" x14ac:dyDescent="0.2">
      <c r="A236" s="192">
        <v>810721</v>
      </c>
      <c r="B236" s="192" t="s">
        <v>468</v>
      </c>
      <c r="C236" s="192" t="s">
        <v>602</v>
      </c>
      <c r="D236" s="192" t="s">
        <v>154</v>
      </c>
      <c r="E236" s="192" t="s">
        <v>133</v>
      </c>
      <c r="F236" s="195">
        <v>32509</v>
      </c>
      <c r="G236" s="192" t="s">
        <v>220</v>
      </c>
      <c r="H236" s="192" t="s">
        <v>562</v>
      </c>
      <c r="I236" s="192" t="s">
        <v>817</v>
      </c>
      <c r="Q236" s="192">
        <v>2000</v>
      </c>
    </row>
    <row r="237" spans="1:23" ht="17.25" customHeight="1" x14ac:dyDescent="0.2">
      <c r="A237" s="192">
        <v>810770</v>
      </c>
      <c r="B237" s="192" t="s">
        <v>1681</v>
      </c>
      <c r="C237" s="192" t="s">
        <v>64</v>
      </c>
      <c r="D237" s="192" t="s">
        <v>957</v>
      </c>
      <c r="E237" s="192" t="s">
        <v>133</v>
      </c>
      <c r="F237" s="195">
        <v>32422</v>
      </c>
      <c r="G237" s="192" t="s">
        <v>227</v>
      </c>
      <c r="H237" s="192" t="s">
        <v>561</v>
      </c>
      <c r="I237" s="192" t="s">
        <v>817</v>
      </c>
      <c r="Q237" s="192">
        <v>2000</v>
      </c>
    </row>
    <row r="238" spans="1:23" ht="17.25" customHeight="1" x14ac:dyDescent="0.2">
      <c r="A238" s="192">
        <v>811900</v>
      </c>
      <c r="B238" s="192" t="s">
        <v>1766</v>
      </c>
      <c r="C238" s="192" t="s">
        <v>2127</v>
      </c>
      <c r="D238" s="192" t="s">
        <v>2128</v>
      </c>
      <c r="E238" s="192" t="s">
        <v>133</v>
      </c>
      <c r="G238" s="192" t="s">
        <v>564</v>
      </c>
      <c r="H238" s="192" t="s">
        <v>561</v>
      </c>
      <c r="I238" s="192" t="s">
        <v>817</v>
      </c>
      <c r="Q238" s="192">
        <v>2000</v>
      </c>
    </row>
    <row r="239" spans="1:23" ht="17.25" customHeight="1" x14ac:dyDescent="0.2">
      <c r="A239" s="192">
        <v>807241</v>
      </c>
      <c r="B239" s="192" t="s">
        <v>1391</v>
      </c>
      <c r="C239" s="192" t="s">
        <v>2098</v>
      </c>
      <c r="D239" s="192" t="s">
        <v>411</v>
      </c>
      <c r="E239" s="192" t="s">
        <v>134</v>
      </c>
      <c r="F239" s="195">
        <v>32465</v>
      </c>
      <c r="G239" s="192" t="s">
        <v>2055</v>
      </c>
      <c r="H239" s="192" t="s">
        <v>562</v>
      </c>
      <c r="I239" s="192" t="s">
        <v>817</v>
      </c>
      <c r="Q239" s="192">
        <v>2000</v>
      </c>
      <c r="W239" s="192" t="s">
        <v>2131</v>
      </c>
    </row>
    <row r="240" spans="1:23" ht="17.25" customHeight="1" x14ac:dyDescent="0.2">
      <c r="A240" s="192">
        <v>802206</v>
      </c>
      <c r="B240" s="192" t="s">
        <v>1046</v>
      </c>
      <c r="C240" s="192" t="s">
        <v>82</v>
      </c>
      <c r="D240" s="192" t="s">
        <v>208</v>
      </c>
      <c r="E240" s="192" t="s">
        <v>134</v>
      </c>
      <c r="F240" s="195">
        <v>32660</v>
      </c>
      <c r="G240" s="192" t="s">
        <v>220</v>
      </c>
      <c r="H240" s="192" t="s">
        <v>561</v>
      </c>
      <c r="I240" s="192" t="s">
        <v>817</v>
      </c>
      <c r="Q240" s="192">
        <v>2000</v>
      </c>
      <c r="W240" s="192" t="s">
        <v>2131</v>
      </c>
    </row>
    <row r="241" spans="1:23" ht="17.25" customHeight="1" x14ac:dyDescent="0.2">
      <c r="A241" s="192">
        <v>801904</v>
      </c>
      <c r="B241" s="192" t="s">
        <v>1035</v>
      </c>
      <c r="C241" s="192" t="s">
        <v>63</v>
      </c>
      <c r="D241" s="192" t="s">
        <v>501</v>
      </c>
      <c r="E241" s="192" t="s">
        <v>134</v>
      </c>
      <c r="F241" s="195">
        <v>32874</v>
      </c>
      <c r="G241" s="192" t="s">
        <v>220</v>
      </c>
      <c r="H241" s="192" t="s">
        <v>561</v>
      </c>
      <c r="I241" s="192" t="s">
        <v>817</v>
      </c>
      <c r="Q241" s="192">
        <v>2000</v>
      </c>
      <c r="W241" s="192" t="s">
        <v>2131</v>
      </c>
    </row>
    <row r="242" spans="1:23" ht="17.25" customHeight="1" x14ac:dyDescent="0.2">
      <c r="A242" s="192">
        <v>810734</v>
      </c>
      <c r="B242" s="192" t="s">
        <v>1673</v>
      </c>
      <c r="C242" s="192" t="s">
        <v>1844</v>
      </c>
      <c r="D242" s="192" t="s">
        <v>2123</v>
      </c>
      <c r="E242" s="192" t="s">
        <v>134</v>
      </c>
      <c r="F242" s="195">
        <v>32887</v>
      </c>
      <c r="G242" s="192" t="s">
        <v>221</v>
      </c>
      <c r="H242" s="192" t="s">
        <v>561</v>
      </c>
      <c r="I242" s="192" t="s">
        <v>817</v>
      </c>
      <c r="Q242" s="192">
        <v>2000</v>
      </c>
      <c r="W242" s="192" t="s">
        <v>2131</v>
      </c>
    </row>
    <row r="243" spans="1:23" ht="17.25" customHeight="1" x14ac:dyDescent="0.2">
      <c r="A243" s="192">
        <v>807322</v>
      </c>
      <c r="B243" s="192" t="s">
        <v>1399</v>
      </c>
      <c r="C243" s="192" t="s">
        <v>2119</v>
      </c>
      <c r="D243" s="192" t="s">
        <v>1787</v>
      </c>
      <c r="E243" s="192" t="s">
        <v>134</v>
      </c>
      <c r="F243" s="195">
        <v>33473</v>
      </c>
      <c r="G243" s="192" t="s">
        <v>564</v>
      </c>
      <c r="H243" s="192" t="s">
        <v>561</v>
      </c>
      <c r="I243" s="192" t="s">
        <v>817</v>
      </c>
      <c r="Q243" s="192">
        <v>2000</v>
      </c>
      <c r="W243" s="192" t="s">
        <v>2131</v>
      </c>
    </row>
    <row r="244" spans="1:23" ht="17.25" customHeight="1" x14ac:dyDescent="0.2">
      <c r="A244" s="192">
        <v>804603</v>
      </c>
      <c r="B244" s="192" t="s">
        <v>1142</v>
      </c>
      <c r="C244" s="192" t="s">
        <v>455</v>
      </c>
      <c r="D244" s="192" t="s">
        <v>2106</v>
      </c>
      <c r="E244" s="192" t="s">
        <v>134</v>
      </c>
      <c r="F244" s="195">
        <v>33998</v>
      </c>
      <c r="G244" s="192" t="s">
        <v>597</v>
      </c>
      <c r="H244" s="192" t="s">
        <v>561</v>
      </c>
      <c r="I244" s="192" t="s">
        <v>817</v>
      </c>
      <c r="Q244" s="192">
        <v>2000</v>
      </c>
      <c r="W244" s="192" t="s">
        <v>2131</v>
      </c>
    </row>
    <row r="245" spans="1:23" ht="17.25" customHeight="1" x14ac:dyDescent="0.2">
      <c r="A245" s="192">
        <v>802888</v>
      </c>
      <c r="B245" s="192" t="s">
        <v>1072</v>
      </c>
      <c r="C245" s="192" t="s">
        <v>64</v>
      </c>
      <c r="D245" s="192" t="s">
        <v>2101</v>
      </c>
      <c r="E245" s="192" t="s">
        <v>134</v>
      </c>
      <c r="G245" s="192" t="s">
        <v>568</v>
      </c>
      <c r="H245" s="192" t="s">
        <v>561</v>
      </c>
      <c r="I245" s="192" t="s">
        <v>817</v>
      </c>
      <c r="Q245" s="192">
        <v>2000</v>
      </c>
      <c r="W245" s="192" t="s">
        <v>2131</v>
      </c>
    </row>
    <row r="246" spans="1:23" ht="17.25" customHeight="1" x14ac:dyDescent="0.2">
      <c r="A246" s="192">
        <v>802872</v>
      </c>
      <c r="B246" s="192" t="s">
        <v>1071</v>
      </c>
      <c r="C246" s="192" t="s">
        <v>306</v>
      </c>
      <c r="D246" s="192" t="s">
        <v>206</v>
      </c>
      <c r="E246" s="192" t="s">
        <v>134</v>
      </c>
      <c r="H246" s="192" t="s">
        <v>561</v>
      </c>
      <c r="I246" s="192" t="s">
        <v>817</v>
      </c>
      <c r="Q246" s="192">
        <v>2000</v>
      </c>
      <c r="W246" s="192" t="s">
        <v>2131</v>
      </c>
    </row>
    <row r="247" spans="1:23" ht="17.25" customHeight="1" x14ac:dyDescent="0.2">
      <c r="A247" s="192">
        <v>807864</v>
      </c>
      <c r="B247" s="192" t="s">
        <v>1442</v>
      </c>
      <c r="C247" s="192" t="s">
        <v>115</v>
      </c>
      <c r="D247" s="192" t="s">
        <v>418</v>
      </c>
      <c r="E247" s="192" t="s">
        <v>133</v>
      </c>
      <c r="F247" s="195">
        <v>33210</v>
      </c>
      <c r="G247" s="192" t="s">
        <v>2122</v>
      </c>
      <c r="H247" s="192" t="s">
        <v>561</v>
      </c>
      <c r="I247" s="192" t="s">
        <v>817</v>
      </c>
      <c r="Q247" s="192">
        <v>2000</v>
      </c>
      <c r="W247" s="192" t="s">
        <v>2131</v>
      </c>
    </row>
    <row r="248" spans="1:23" ht="17.25" customHeight="1" x14ac:dyDescent="0.2">
      <c r="A248" s="192">
        <v>806056</v>
      </c>
      <c r="B248" s="192" t="s">
        <v>1265</v>
      </c>
      <c r="C248" s="192" t="s">
        <v>356</v>
      </c>
      <c r="D248" s="192" t="s">
        <v>181</v>
      </c>
      <c r="E248" s="192" t="s">
        <v>133</v>
      </c>
      <c r="F248" s="195">
        <v>33970</v>
      </c>
      <c r="G248" s="192" t="s">
        <v>220</v>
      </c>
      <c r="H248" s="192" t="s">
        <v>561</v>
      </c>
      <c r="I248" s="192" t="s">
        <v>817</v>
      </c>
      <c r="Q248" s="192">
        <v>2000</v>
      </c>
    </row>
    <row r="249" spans="1:23" ht="17.25" customHeight="1" x14ac:dyDescent="0.2">
      <c r="A249" s="192">
        <v>805737</v>
      </c>
      <c r="B249" s="192" t="s">
        <v>1244</v>
      </c>
      <c r="C249" s="192" t="s">
        <v>2112</v>
      </c>
      <c r="D249" s="192" t="s">
        <v>437</v>
      </c>
      <c r="E249" s="192" t="s">
        <v>133</v>
      </c>
      <c r="F249" s="195">
        <v>33983</v>
      </c>
      <c r="G249" s="192" t="s">
        <v>220</v>
      </c>
      <c r="H249" s="192" t="s">
        <v>561</v>
      </c>
      <c r="I249" s="192" t="s">
        <v>817</v>
      </c>
      <c r="Q249" s="192">
        <v>2000</v>
      </c>
      <c r="W249" s="192" t="s">
        <v>2131</v>
      </c>
    </row>
    <row r="250" spans="1:23" ht="17.25" customHeight="1" x14ac:dyDescent="0.2">
      <c r="A250" s="192">
        <v>811935</v>
      </c>
      <c r="B250" s="192" t="s">
        <v>1776</v>
      </c>
      <c r="C250" s="192" t="s">
        <v>62</v>
      </c>
      <c r="D250" s="192" t="s">
        <v>660</v>
      </c>
      <c r="E250" s="192" t="s">
        <v>133</v>
      </c>
      <c r="F250" s="195">
        <v>34020</v>
      </c>
      <c r="H250" s="192" t="s">
        <v>561</v>
      </c>
      <c r="I250" s="192" t="s">
        <v>817</v>
      </c>
      <c r="Q250" s="192">
        <v>2000</v>
      </c>
      <c r="W250" s="192" t="s">
        <v>2131</v>
      </c>
    </row>
    <row r="251" spans="1:23" ht="17.25" customHeight="1" x14ac:dyDescent="0.2">
      <c r="A251" s="192">
        <v>805949</v>
      </c>
      <c r="B251" s="192" t="s">
        <v>1259</v>
      </c>
      <c r="C251" s="192" t="s">
        <v>940</v>
      </c>
      <c r="D251" s="192" t="s">
        <v>436</v>
      </c>
      <c r="E251" s="192" t="s">
        <v>133</v>
      </c>
      <c r="F251" s="195">
        <v>34335</v>
      </c>
      <c r="G251" s="192" t="s">
        <v>637</v>
      </c>
      <c r="H251" s="192" t="s">
        <v>561</v>
      </c>
      <c r="I251" s="192" t="s">
        <v>817</v>
      </c>
      <c r="Q251" s="192">
        <v>2000</v>
      </c>
      <c r="W251" s="192" t="s">
        <v>2131</v>
      </c>
    </row>
    <row r="252" spans="1:23" ht="17.25" customHeight="1" x14ac:dyDescent="0.2">
      <c r="A252" s="192">
        <v>806643</v>
      </c>
      <c r="B252" s="192" t="s">
        <v>1336</v>
      </c>
      <c r="C252" s="192" t="s">
        <v>74</v>
      </c>
      <c r="D252" s="192" t="s">
        <v>374</v>
      </c>
      <c r="E252" s="192" t="s">
        <v>133</v>
      </c>
      <c r="F252" s="195">
        <v>34335</v>
      </c>
      <c r="G252" s="192" t="s">
        <v>220</v>
      </c>
      <c r="H252" s="192" t="s">
        <v>561</v>
      </c>
      <c r="I252" s="192" t="s">
        <v>817</v>
      </c>
      <c r="Q252" s="192">
        <v>2000</v>
      </c>
      <c r="W252" s="192" t="s">
        <v>2131</v>
      </c>
    </row>
    <row r="253" spans="1:23" ht="17.25" customHeight="1" x14ac:dyDescent="0.2">
      <c r="A253" s="192">
        <v>806016</v>
      </c>
      <c r="B253" s="192" t="s">
        <v>1262</v>
      </c>
      <c r="C253" s="192" t="s">
        <v>2115</v>
      </c>
      <c r="D253" s="192" t="s">
        <v>1817</v>
      </c>
      <c r="E253" s="192" t="s">
        <v>133</v>
      </c>
      <c r="F253" s="195">
        <v>34335</v>
      </c>
      <c r="G253" s="192" t="s">
        <v>564</v>
      </c>
      <c r="H253" s="192" t="s">
        <v>561</v>
      </c>
      <c r="I253" s="192" t="s">
        <v>817</v>
      </c>
      <c r="Q253" s="192">
        <v>2000</v>
      </c>
      <c r="W253" s="192" t="s">
        <v>2131</v>
      </c>
    </row>
    <row r="254" spans="1:23" ht="17.25" customHeight="1" x14ac:dyDescent="0.2">
      <c r="A254" s="192">
        <v>803847</v>
      </c>
      <c r="B254" s="192" t="s">
        <v>1106</v>
      </c>
      <c r="C254" s="192" t="s">
        <v>304</v>
      </c>
      <c r="D254" s="192" t="s">
        <v>192</v>
      </c>
      <c r="E254" s="192" t="s">
        <v>133</v>
      </c>
      <c r="F254" s="195">
        <v>34457</v>
      </c>
      <c r="G254" s="192" t="s">
        <v>728</v>
      </c>
      <c r="H254" s="192" t="s">
        <v>561</v>
      </c>
      <c r="I254" s="192" t="s">
        <v>817</v>
      </c>
      <c r="Q254" s="192">
        <v>2000</v>
      </c>
      <c r="W254" s="192" t="s">
        <v>2131</v>
      </c>
    </row>
    <row r="255" spans="1:23" ht="17.25" customHeight="1" x14ac:dyDescent="0.2">
      <c r="A255" s="192">
        <v>802017</v>
      </c>
      <c r="B255" s="192" t="s">
        <v>1039</v>
      </c>
      <c r="C255" s="192" t="s">
        <v>114</v>
      </c>
      <c r="D255" s="192" t="s">
        <v>194</v>
      </c>
      <c r="E255" s="192" t="s">
        <v>133</v>
      </c>
      <c r="F255" s="195">
        <v>34458</v>
      </c>
      <c r="G255" s="192" t="s">
        <v>220</v>
      </c>
      <c r="H255" s="192" t="s">
        <v>561</v>
      </c>
      <c r="I255" s="192" t="s">
        <v>817</v>
      </c>
      <c r="Q255" s="192">
        <v>2000</v>
      </c>
      <c r="W255" s="192" t="s">
        <v>2131</v>
      </c>
    </row>
    <row r="256" spans="1:23" ht="17.25" customHeight="1" x14ac:dyDescent="0.2">
      <c r="A256" s="192">
        <v>804933</v>
      </c>
      <c r="B256" s="192" t="s">
        <v>1163</v>
      </c>
      <c r="C256" s="192" t="s">
        <v>75</v>
      </c>
      <c r="D256" s="192" t="s">
        <v>752</v>
      </c>
      <c r="E256" s="192" t="s">
        <v>133</v>
      </c>
      <c r="F256" s="195">
        <v>34517</v>
      </c>
      <c r="G256" s="192" t="s">
        <v>220</v>
      </c>
      <c r="H256" s="192" t="s">
        <v>561</v>
      </c>
      <c r="I256" s="192" t="s">
        <v>817</v>
      </c>
      <c r="Q256" s="192">
        <v>2000</v>
      </c>
      <c r="W256" s="192" t="s">
        <v>2131</v>
      </c>
    </row>
    <row r="257" spans="1:23" ht="17.25" customHeight="1" x14ac:dyDescent="0.2">
      <c r="A257" s="192">
        <v>806135</v>
      </c>
      <c r="B257" s="192" t="s">
        <v>1272</v>
      </c>
      <c r="C257" s="192" t="s">
        <v>429</v>
      </c>
      <c r="D257" s="192" t="s">
        <v>904</v>
      </c>
      <c r="E257" s="192" t="s">
        <v>133</v>
      </c>
      <c r="F257" s="195">
        <v>34564</v>
      </c>
      <c r="G257" s="192" t="s">
        <v>737</v>
      </c>
      <c r="H257" s="192" t="s">
        <v>561</v>
      </c>
      <c r="I257" s="192" t="s">
        <v>817</v>
      </c>
      <c r="Q257" s="192">
        <v>2000</v>
      </c>
      <c r="W257" s="192" t="s">
        <v>2131</v>
      </c>
    </row>
    <row r="258" spans="1:23" ht="17.25" customHeight="1" x14ac:dyDescent="0.2">
      <c r="A258" s="192">
        <v>806607</v>
      </c>
      <c r="B258" s="192" t="s">
        <v>1331</v>
      </c>
      <c r="C258" s="192" t="s">
        <v>355</v>
      </c>
      <c r="D258" s="192" t="s">
        <v>168</v>
      </c>
      <c r="E258" s="192" t="s">
        <v>133</v>
      </c>
      <c r="F258" s="195">
        <v>34700</v>
      </c>
      <c r="G258" s="192" t="s">
        <v>649</v>
      </c>
      <c r="H258" s="192" t="s">
        <v>561</v>
      </c>
      <c r="I258" s="192" t="s">
        <v>817</v>
      </c>
      <c r="Q258" s="192">
        <v>2000</v>
      </c>
      <c r="W258" s="192" t="s">
        <v>2131</v>
      </c>
    </row>
    <row r="259" spans="1:23" ht="17.25" customHeight="1" x14ac:dyDescent="0.2">
      <c r="A259" s="192">
        <v>807236</v>
      </c>
      <c r="B259" s="192" t="s">
        <v>1389</v>
      </c>
      <c r="C259" s="192" t="s">
        <v>314</v>
      </c>
      <c r="D259" s="192" t="s">
        <v>181</v>
      </c>
      <c r="E259" s="192" t="s">
        <v>133</v>
      </c>
      <c r="F259" s="195">
        <v>34729</v>
      </c>
      <c r="G259" s="192" t="s">
        <v>220</v>
      </c>
      <c r="H259" s="192" t="s">
        <v>561</v>
      </c>
      <c r="I259" s="192" t="s">
        <v>817</v>
      </c>
      <c r="Q259" s="192">
        <v>2000</v>
      </c>
      <c r="W259" s="192" t="s">
        <v>2131</v>
      </c>
    </row>
    <row r="260" spans="1:23" ht="17.25" customHeight="1" x14ac:dyDescent="0.2">
      <c r="A260" s="192">
        <v>804133</v>
      </c>
      <c r="B260" s="192" t="s">
        <v>1118</v>
      </c>
      <c r="C260" s="192" t="s">
        <v>65</v>
      </c>
      <c r="D260" s="192" t="s">
        <v>200</v>
      </c>
      <c r="E260" s="192" t="s">
        <v>133</v>
      </c>
      <c r="F260" s="195">
        <v>34865</v>
      </c>
      <c r="G260" s="192" t="s">
        <v>225</v>
      </c>
      <c r="H260" s="192" t="s">
        <v>561</v>
      </c>
      <c r="I260" s="192" t="s">
        <v>817</v>
      </c>
      <c r="Q260" s="192">
        <v>2000</v>
      </c>
      <c r="W260" s="192" t="s">
        <v>2131</v>
      </c>
    </row>
    <row r="261" spans="1:23" ht="17.25" customHeight="1" x14ac:dyDescent="0.2">
      <c r="A261" s="192">
        <v>810662</v>
      </c>
      <c r="B261" s="192" t="s">
        <v>1645</v>
      </c>
      <c r="C261" s="192" t="s">
        <v>2126</v>
      </c>
      <c r="D261" s="192" t="s">
        <v>895</v>
      </c>
      <c r="E261" s="192" t="s">
        <v>133</v>
      </c>
      <c r="F261" s="195">
        <v>34978</v>
      </c>
      <c r="G261" s="192" t="s">
        <v>564</v>
      </c>
      <c r="H261" s="192" t="s">
        <v>561</v>
      </c>
      <c r="I261" s="192" t="s">
        <v>817</v>
      </c>
      <c r="Q261" s="192">
        <v>2000</v>
      </c>
      <c r="W261" s="192" t="s">
        <v>2131</v>
      </c>
    </row>
    <row r="262" spans="1:23" ht="17.25" customHeight="1" x14ac:dyDescent="0.2">
      <c r="A262" s="192">
        <v>806307</v>
      </c>
      <c r="B262" s="192" t="s">
        <v>1293</v>
      </c>
      <c r="C262" s="192" t="s">
        <v>119</v>
      </c>
      <c r="D262" s="192" t="s">
        <v>169</v>
      </c>
      <c r="E262" s="192" t="s">
        <v>133</v>
      </c>
      <c r="F262" s="195">
        <v>35343</v>
      </c>
      <c r="G262" s="192" t="s">
        <v>220</v>
      </c>
      <c r="H262" s="192" t="s">
        <v>561</v>
      </c>
      <c r="I262" s="192" t="s">
        <v>817</v>
      </c>
      <c r="Q262" s="192">
        <v>2000</v>
      </c>
      <c r="W262" s="192" t="s">
        <v>2131</v>
      </c>
    </row>
    <row r="263" spans="1:23" ht="17.25" customHeight="1" x14ac:dyDescent="0.2">
      <c r="A263" s="192">
        <v>810742</v>
      </c>
      <c r="B263" s="192" t="s">
        <v>1678</v>
      </c>
      <c r="C263" s="192" t="s">
        <v>701</v>
      </c>
      <c r="D263" s="192" t="s">
        <v>211</v>
      </c>
      <c r="E263" s="192" t="s">
        <v>133</v>
      </c>
      <c r="F263" s="195">
        <v>35431</v>
      </c>
      <c r="G263" s="192" t="s">
        <v>220</v>
      </c>
      <c r="H263" s="192" t="s">
        <v>561</v>
      </c>
      <c r="I263" s="192" t="s">
        <v>817</v>
      </c>
      <c r="Q263" s="192">
        <v>2000</v>
      </c>
      <c r="W263" s="192" t="s">
        <v>2131</v>
      </c>
    </row>
    <row r="264" spans="1:23" ht="17.25" customHeight="1" x14ac:dyDescent="0.2">
      <c r="A264" s="192">
        <v>805263</v>
      </c>
      <c r="B264" s="192" t="s">
        <v>1196</v>
      </c>
      <c r="C264" s="192" t="s">
        <v>936</v>
      </c>
      <c r="D264" s="192" t="s">
        <v>711</v>
      </c>
      <c r="E264" s="192" t="s">
        <v>133</v>
      </c>
      <c r="G264" s="192" t="s">
        <v>649</v>
      </c>
      <c r="H264" s="192" t="s">
        <v>561</v>
      </c>
      <c r="I264" s="192" t="s">
        <v>817</v>
      </c>
      <c r="Q264" s="192">
        <v>2000</v>
      </c>
      <c r="W264" s="192" t="s">
        <v>2131</v>
      </c>
    </row>
    <row r="265" spans="1:23" ht="17.25" customHeight="1" x14ac:dyDescent="0.2">
      <c r="A265" s="192">
        <v>800726</v>
      </c>
      <c r="B265" s="192" t="s">
        <v>995</v>
      </c>
      <c r="C265" s="192" t="s">
        <v>652</v>
      </c>
      <c r="D265" s="192" t="s">
        <v>1868</v>
      </c>
      <c r="E265" s="192" t="s">
        <v>133</v>
      </c>
      <c r="F265" s="195">
        <v>33972</v>
      </c>
      <c r="G265" s="192" t="s">
        <v>1888</v>
      </c>
      <c r="H265" s="192" t="s">
        <v>561</v>
      </c>
      <c r="I265" s="192" t="s">
        <v>817</v>
      </c>
      <c r="N265" s="192">
        <v>6</v>
      </c>
      <c r="O265" s="192">
        <v>44647</v>
      </c>
      <c r="P265" s="192">
        <v>42000</v>
      </c>
    </row>
    <row r="266" spans="1:23" ht="17.25" customHeight="1" x14ac:dyDescent="0.2">
      <c r="A266" s="192">
        <v>801624</v>
      </c>
      <c r="B266" s="192" t="s">
        <v>1016</v>
      </c>
      <c r="C266" s="192" t="s">
        <v>61</v>
      </c>
      <c r="D266" s="192" t="s">
        <v>182</v>
      </c>
      <c r="E266" s="192" t="s">
        <v>133</v>
      </c>
      <c r="F266" s="195">
        <v>29082</v>
      </c>
      <c r="G266" s="192" t="s">
        <v>220</v>
      </c>
      <c r="H266" s="192" t="s">
        <v>561</v>
      </c>
      <c r="I266" s="192" t="s">
        <v>817</v>
      </c>
      <c r="J266" s="192" t="s">
        <v>235</v>
      </c>
      <c r="K266" s="192">
        <v>2000</v>
      </c>
      <c r="L266" s="192" t="s">
        <v>220</v>
      </c>
      <c r="N266" s="192">
        <v>6</v>
      </c>
      <c r="O266" s="192">
        <v>44647</v>
      </c>
      <c r="P266" s="192">
        <v>22000</v>
      </c>
    </row>
    <row r="267" spans="1:23" ht="17.25" customHeight="1" x14ac:dyDescent="0.2">
      <c r="A267" s="192">
        <v>801695</v>
      </c>
      <c r="B267" s="192" t="s">
        <v>1020</v>
      </c>
      <c r="C267" s="192" t="s">
        <v>451</v>
      </c>
      <c r="D267" s="192" t="s">
        <v>394</v>
      </c>
      <c r="E267" s="192" t="s">
        <v>133</v>
      </c>
      <c r="F267" s="195">
        <v>34001</v>
      </c>
      <c r="G267" s="192" t="s">
        <v>220</v>
      </c>
      <c r="H267" s="192" t="s">
        <v>561</v>
      </c>
      <c r="I267" s="192" t="s">
        <v>817</v>
      </c>
      <c r="J267" s="192" t="s">
        <v>235</v>
      </c>
      <c r="K267" s="192">
        <v>2012</v>
      </c>
      <c r="L267" s="192" t="s">
        <v>220</v>
      </c>
      <c r="N267" s="192">
        <v>6</v>
      </c>
      <c r="O267" s="192">
        <v>44647</v>
      </c>
      <c r="P267" s="192">
        <v>56000</v>
      </c>
    </row>
    <row r="268" spans="1:23" ht="17.25" customHeight="1" x14ac:dyDescent="0.2">
      <c r="A268" s="192">
        <v>801996</v>
      </c>
      <c r="B268" s="192" t="s">
        <v>1037</v>
      </c>
      <c r="C268" s="192" t="s">
        <v>82</v>
      </c>
      <c r="D268" s="192" t="s">
        <v>203</v>
      </c>
      <c r="E268" s="192" t="s">
        <v>134</v>
      </c>
      <c r="F268" s="195">
        <v>33969</v>
      </c>
      <c r="G268" s="192" t="s">
        <v>220</v>
      </c>
      <c r="H268" s="192" t="s">
        <v>561</v>
      </c>
      <c r="I268" s="192" t="s">
        <v>817</v>
      </c>
      <c r="N268" s="192">
        <v>6</v>
      </c>
      <c r="O268" s="192">
        <v>44647</v>
      </c>
      <c r="P268" s="192">
        <v>26400</v>
      </c>
    </row>
    <row r="269" spans="1:23" ht="17.25" customHeight="1" x14ac:dyDescent="0.2">
      <c r="A269" s="192">
        <v>803878</v>
      </c>
      <c r="B269" s="192" t="s">
        <v>1107</v>
      </c>
      <c r="C269" s="192" t="s">
        <v>62</v>
      </c>
      <c r="D269" s="192" t="s">
        <v>288</v>
      </c>
      <c r="E269" s="192" t="s">
        <v>133</v>
      </c>
      <c r="F269" s="195">
        <v>32417</v>
      </c>
      <c r="G269" s="192" t="s">
        <v>225</v>
      </c>
      <c r="H269" s="192" t="s">
        <v>562</v>
      </c>
      <c r="I269" s="192" t="s">
        <v>817</v>
      </c>
      <c r="J269" s="192" t="s">
        <v>959</v>
      </c>
      <c r="K269" s="192">
        <v>2003</v>
      </c>
      <c r="L269" s="192" t="s">
        <v>220</v>
      </c>
      <c r="N269" s="192">
        <v>63</v>
      </c>
      <c r="O269" s="192">
        <v>44571</v>
      </c>
      <c r="P269" s="192">
        <v>54000</v>
      </c>
    </row>
    <row r="270" spans="1:23" ht="17.25" customHeight="1" x14ac:dyDescent="0.2">
      <c r="A270" s="192">
        <v>800015</v>
      </c>
      <c r="B270" s="192" t="s">
        <v>980</v>
      </c>
      <c r="C270" s="192" t="s">
        <v>432</v>
      </c>
      <c r="D270" s="192" t="s">
        <v>1999</v>
      </c>
      <c r="E270" s="192" t="s">
        <v>133</v>
      </c>
      <c r="F270" s="195">
        <v>28214</v>
      </c>
      <c r="G270" s="192" t="s">
        <v>2000</v>
      </c>
      <c r="H270" s="192" t="s">
        <v>561</v>
      </c>
      <c r="I270" s="192" t="s">
        <v>817</v>
      </c>
      <c r="J270" s="192" t="s">
        <v>961</v>
      </c>
      <c r="K270" s="192">
        <v>1996</v>
      </c>
      <c r="L270" s="192" t="s">
        <v>229</v>
      </c>
      <c r="N270" s="192">
        <v>77</v>
      </c>
      <c r="O270" s="192">
        <v>44572</v>
      </c>
      <c r="P270" s="192">
        <v>11000</v>
      </c>
    </row>
    <row r="271" spans="1:23" ht="17.25" customHeight="1" x14ac:dyDescent="0.2">
      <c r="A271" s="192">
        <v>809903</v>
      </c>
      <c r="B271" s="192" t="s">
        <v>1591</v>
      </c>
      <c r="C271" s="192" t="s">
        <v>82</v>
      </c>
      <c r="D271" s="192" t="s">
        <v>916</v>
      </c>
      <c r="E271" s="192" t="s">
        <v>133</v>
      </c>
      <c r="F271" s="195">
        <v>35263</v>
      </c>
      <c r="G271" s="192" t="s">
        <v>220</v>
      </c>
      <c r="H271" s="192" t="s">
        <v>561</v>
      </c>
      <c r="I271" s="192" t="s">
        <v>817</v>
      </c>
      <c r="J271" s="192" t="s">
        <v>235</v>
      </c>
      <c r="K271" s="192">
        <v>2016</v>
      </c>
      <c r="L271" s="192" t="s">
        <v>220</v>
      </c>
      <c r="N271" s="192">
        <v>81</v>
      </c>
      <c r="O271" s="192">
        <v>44572</v>
      </c>
      <c r="P271" s="192">
        <v>38000</v>
      </c>
    </row>
    <row r="272" spans="1:23" ht="17.25" customHeight="1" x14ac:dyDescent="0.2">
      <c r="A272" s="192">
        <v>807959</v>
      </c>
      <c r="B272" s="192" t="s">
        <v>1448</v>
      </c>
      <c r="C272" s="192" t="s">
        <v>62</v>
      </c>
      <c r="D272" s="192" t="s">
        <v>1991</v>
      </c>
      <c r="E272" s="192" t="s">
        <v>133</v>
      </c>
      <c r="F272" s="195">
        <v>34916</v>
      </c>
      <c r="G272" s="192" t="s">
        <v>220</v>
      </c>
      <c r="H272" s="192" t="s">
        <v>561</v>
      </c>
      <c r="I272" s="192" t="s">
        <v>817</v>
      </c>
      <c r="J272" s="192" t="s">
        <v>959</v>
      </c>
      <c r="K272" s="192">
        <v>2013</v>
      </c>
      <c r="L272" s="192" t="s">
        <v>225</v>
      </c>
      <c r="N272" s="192">
        <v>89</v>
      </c>
      <c r="O272" s="192">
        <v>44572</v>
      </c>
      <c r="P272" s="192">
        <v>14000</v>
      </c>
    </row>
    <row r="273" spans="1:16" ht="17.25" customHeight="1" x14ac:dyDescent="0.2">
      <c r="A273" s="192">
        <v>808028</v>
      </c>
      <c r="B273" s="192" t="s">
        <v>1456</v>
      </c>
      <c r="C273" s="192" t="s">
        <v>79</v>
      </c>
      <c r="D273" s="192" t="s">
        <v>181</v>
      </c>
      <c r="E273" s="192" t="s">
        <v>133</v>
      </c>
      <c r="F273" s="195">
        <v>34678</v>
      </c>
      <c r="G273" s="192" t="s">
        <v>220</v>
      </c>
      <c r="H273" s="192" t="s">
        <v>561</v>
      </c>
      <c r="I273" s="192" t="s">
        <v>817</v>
      </c>
      <c r="J273" s="192" t="s">
        <v>961</v>
      </c>
      <c r="K273" s="192">
        <v>2013</v>
      </c>
      <c r="L273" s="192" t="s">
        <v>220</v>
      </c>
      <c r="N273" s="192">
        <v>119</v>
      </c>
      <c r="O273" s="192">
        <v>44573</v>
      </c>
      <c r="P273" s="192">
        <v>14000</v>
      </c>
    </row>
    <row r="274" spans="1:16" ht="17.25" customHeight="1" x14ac:dyDescent="0.2">
      <c r="A274" s="192">
        <v>809964</v>
      </c>
      <c r="B274" s="192" t="s">
        <v>1596</v>
      </c>
      <c r="C274" s="192" t="s">
        <v>114</v>
      </c>
      <c r="D274" s="192" t="s">
        <v>156</v>
      </c>
      <c r="E274" s="192" t="s">
        <v>133</v>
      </c>
      <c r="F274" s="195">
        <v>34701</v>
      </c>
      <c r="G274" s="192" t="s">
        <v>220</v>
      </c>
      <c r="H274" s="192" t="s">
        <v>561</v>
      </c>
      <c r="I274" s="192" t="s">
        <v>817</v>
      </c>
      <c r="J274" s="192" t="s">
        <v>959</v>
      </c>
      <c r="K274" s="192">
        <v>2013</v>
      </c>
      <c r="L274" s="192" t="s">
        <v>220</v>
      </c>
      <c r="N274" s="192">
        <v>126</v>
      </c>
      <c r="O274" s="192">
        <v>44573</v>
      </c>
      <c r="P274" s="192">
        <v>20000</v>
      </c>
    </row>
    <row r="275" spans="1:16" ht="17.25" customHeight="1" x14ac:dyDescent="0.2">
      <c r="A275" s="192">
        <v>802377</v>
      </c>
      <c r="B275" s="192" t="s">
        <v>1050</v>
      </c>
      <c r="C275" s="192" t="s">
        <v>82</v>
      </c>
      <c r="D275" s="192" t="s">
        <v>379</v>
      </c>
      <c r="E275" s="192" t="s">
        <v>133</v>
      </c>
      <c r="F275" s="195">
        <v>34510</v>
      </c>
      <c r="G275" s="192" t="s">
        <v>220</v>
      </c>
      <c r="H275" s="192" t="s">
        <v>561</v>
      </c>
      <c r="I275" s="192" t="s">
        <v>817</v>
      </c>
      <c r="J275" s="192" t="s">
        <v>961</v>
      </c>
      <c r="K275" s="192">
        <v>2014</v>
      </c>
      <c r="L275" s="192" t="s">
        <v>220</v>
      </c>
      <c r="N275" s="192">
        <v>134</v>
      </c>
      <c r="O275" s="192">
        <v>44573</v>
      </c>
      <c r="P275" s="192">
        <v>22000</v>
      </c>
    </row>
    <row r="276" spans="1:16" ht="17.25" customHeight="1" x14ac:dyDescent="0.2">
      <c r="A276" s="192">
        <v>806768</v>
      </c>
      <c r="B276" s="192" t="s">
        <v>1345</v>
      </c>
      <c r="C276" s="192" t="s">
        <v>1804</v>
      </c>
      <c r="D276" s="192" t="s">
        <v>296</v>
      </c>
      <c r="E276" s="192" t="s">
        <v>134</v>
      </c>
      <c r="F276" s="195">
        <v>33712</v>
      </c>
      <c r="G276" s="192" t="s">
        <v>220</v>
      </c>
      <c r="H276" s="192" t="s">
        <v>561</v>
      </c>
      <c r="I276" s="192" t="s">
        <v>817</v>
      </c>
      <c r="J276" s="192" t="s">
        <v>961</v>
      </c>
      <c r="K276" s="192">
        <v>2010</v>
      </c>
      <c r="L276" s="192" t="s">
        <v>220</v>
      </c>
      <c r="N276" s="192">
        <v>172</v>
      </c>
      <c r="O276" s="192">
        <v>44578</v>
      </c>
      <c r="P276" s="192">
        <v>48000</v>
      </c>
    </row>
    <row r="277" spans="1:16" ht="17.25" customHeight="1" x14ac:dyDescent="0.2">
      <c r="A277" s="192">
        <v>806330</v>
      </c>
      <c r="B277" s="192" t="s">
        <v>1296</v>
      </c>
      <c r="C277" s="192" t="s">
        <v>96</v>
      </c>
      <c r="D277" s="192" t="s">
        <v>200</v>
      </c>
      <c r="E277" s="192" t="s">
        <v>134</v>
      </c>
      <c r="F277" s="195">
        <v>33974</v>
      </c>
      <c r="G277" s="192" t="s">
        <v>220</v>
      </c>
      <c r="H277" s="192" t="s">
        <v>561</v>
      </c>
      <c r="I277" s="192" t="s">
        <v>817</v>
      </c>
      <c r="J277" s="192" t="s">
        <v>961</v>
      </c>
      <c r="K277" s="192">
        <v>2013</v>
      </c>
      <c r="L277" s="192" t="s">
        <v>220</v>
      </c>
      <c r="N277" s="192">
        <v>189</v>
      </c>
      <c r="O277" s="192">
        <v>44578</v>
      </c>
      <c r="P277" s="192">
        <v>18000</v>
      </c>
    </row>
    <row r="278" spans="1:16" ht="17.25" customHeight="1" x14ac:dyDescent="0.2">
      <c r="A278" s="192">
        <v>806155</v>
      </c>
      <c r="B278" s="192" t="s">
        <v>1273</v>
      </c>
      <c r="C278" s="192" t="s">
        <v>534</v>
      </c>
      <c r="D278" s="192" t="s">
        <v>296</v>
      </c>
      <c r="E278" s="192" t="s">
        <v>133</v>
      </c>
      <c r="F278" s="195">
        <v>34335</v>
      </c>
      <c r="G278" s="192" t="s">
        <v>220</v>
      </c>
      <c r="H278" s="192" t="s">
        <v>561</v>
      </c>
      <c r="I278" s="192" t="s">
        <v>817</v>
      </c>
      <c r="J278" s="192" t="s">
        <v>235</v>
      </c>
      <c r="K278" s="192">
        <v>2012</v>
      </c>
      <c r="L278" s="192" t="s">
        <v>220</v>
      </c>
      <c r="N278" s="192">
        <v>205</v>
      </c>
      <c r="O278" s="192">
        <v>44579</v>
      </c>
      <c r="P278" s="192">
        <v>11000</v>
      </c>
    </row>
    <row r="279" spans="1:16" ht="17.25" customHeight="1" x14ac:dyDescent="0.2">
      <c r="A279" s="192">
        <v>804585</v>
      </c>
      <c r="B279" s="192" t="s">
        <v>1141</v>
      </c>
      <c r="C279" s="192" t="s">
        <v>878</v>
      </c>
      <c r="D279" s="192" t="s">
        <v>192</v>
      </c>
      <c r="E279" s="192" t="s">
        <v>133</v>
      </c>
      <c r="F279" s="195">
        <v>28128</v>
      </c>
      <c r="G279" s="192" t="s">
        <v>225</v>
      </c>
      <c r="H279" s="192" t="s">
        <v>561</v>
      </c>
      <c r="I279" s="192" t="s">
        <v>817</v>
      </c>
      <c r="J279" s="192" t="s">
        <v>235</v>
      </c>
      <c r="K279" s="192">
        <v>1998</v>
      </c>
      <c r="L279" s="192" t="s">
        <v>220</v>
      </c>
      <c r="N279" s="192">
        <v>219</v>
      </c>
      <c r="O279" s="192">
        <v>44580</v>
      </c>
      <c r="P279" s="192">
        <v>21000</v>
      </c>
    </row>
    <row r="280" spans="1:16" ht="17.25" customHeight="1" x14ac:dyDescent="0.2">
      <c r="A280" s="192">
        <v>804711</v>
      </c>
      <c r="B280" s="192" t="s">
        <v>1147</v>
      </c>
      <c r="C280" s="192" t="s">
        <v>1902</v>
      </c>
      <c r="D280" s="192" t="s">
        <v>154</v>
      </c>
      <c r="E280" s="192" t="s">
        <v>133</v>
      </c>
      <c r="F280" s="195">
        <v>30164</v>
      </c>
      <c r="G280" s="192" t="s">
        <v>1903</v>
      </c>
      <c r="H280" s="192" t="s">
        <v>561</v>
      </c>
      <c r="I280" s="192" t="s">
        <v>817</v>
      </c>
      <c r="J280" s="192" t="s">
        <v>961</v>
      </c>
      <c r="K280" s="192">
        <v>2001</v>
      </c>
      <c r="L280" s="192" t="s">
        <v>220</v>
      </c>
      <c r="N280" s="192">
        <v>220</v>
      </c>
      <c r="O280" s="192">
        <v>44580</v>
      </c>
      <c r="P280" s="192">
        <v>500</v>
      </c>
    </row>
    <row r="281" spans="1:16" ht="17.25" customHeight="1" x14ac:dyDescent="0.2">
      <c r="A281" s="192">
        <v>803155</v>
      </c>
      <c r="B281" s="192" t="s">
        <v>1084</v>
      </c>
      <c r="C281" s="192" t="s">
        <v>403</v>
      </c>
      <c r="D281" s="192" t="s">
        <v>1900</v>
      </c>
      <c r="E281" s="192" t="s">
        <v>133</v>
      </c>
      <c r="F281" s="195">
        <v>34335</v>
      </c>
      <c r="G281" s="192" t="s">
        <v>220</v>
      </c>
      <c r="H281" s="192" t="s">
        <v>561</v>
      </c>
      <c r="I281" s="192" t="s">
        <v>817</v>
      </c>
      <c r="J281" s="192" t="s">
        <v>961</v>
      </c>
      <c r="K281" s="192">
        <v>2012</v>
      </c>
      <c r="L281" s="192" t="s">
        <v>220</v>
      </c>
      <c r="N281" s="192">
        <v>222</v>
      </c>
      <c r="O281" s="192">
        <v>44580</v>
      </c>
      <c r="P281" s="192">
        <v>11000</v>
      </c>
    </row>
    <row r="282" spans="1:16" ht="17.25" customHeight="1" x14ac:dyDescent="0.2">
      <c r="A282" s="192">
        <v>807440</v>
      </c>
      <c r="B282" s="192" t="s">
        <v>1409</v>
      </c>
      <c r="C282" s="192" t="s">
        <v>60</v>
      </c>
      <c r="D282" s="192" t="s">
        <v>292</v>
      </c>
      <c r="E282" s="192" t="s">
        <v>133</v>
      </c>
      <c r="F282" s="195">
        <v>34969</v>
      </c>
      <c r="G282" s="192" t="s">
        <v>220</v>
      </c>
      <c r="H282" s="192" t="s">
        <v>561</v>
      </c>
      <c r="I282" s="192" t="s">
        <v>817</v>
      </c>
      <c r="J282" s="192" t="s">
        <v>961</v>
      </c>
      <c r="K282" s="192">
        <v>2014</v>
      </c>
      <c r="L282" s="192" t="s">
        <v>225</v>
      </c>
      <c r="N282" s="192">
        <v>238</v>
      </c>
      <c r="O282" s="192">
        <v>44581</v>
      </c>
      <c r="P282" s="192">
        <v>23000</v>
      </c>
    </row>
    <row r="283" spans="1:16" ht="17.25" customHeight="1" x14ac:dyDescent="0.2">
      <c r="A283" s="192">
        <v>805791</v>
      </c>
      <c r="B283" s="192" t="s">
        <v>1247</v>
      </c>
      <c r="C283" s="192" t="s">
        <v>62</v>
      </c>
      <c r="D283" s="192" t="s">
        <v>155</v>
      </c>
      <c r="E283" s="192" t="s">
        <v>133</v>
      </c>
      <c r="F283" s="195">
        <v>34700</v>
      </c>
      <c r="G283" s="192" t="s">
        <v>220</v>
      </c>
      <c r="H283" s="192" t="s">
        <v>561</v>
      </c>
      <c r="I283" s="192" t="s">
        <v>817</v>
      </c>
      <c r="J283" s="192" t="s">
        <v>961</v>
      </c>
      <c r="K283" s="192">
        <v>2013</v>
      </c>
      <c r="L283" s="192" t="s">
        <v>220</v>
      </c>
      <c r="N283" s="192">
        <v>242</v>
      </c>
      <c r="O283" s="192">
        <v>44581</v>
      </c>
      <c r="P283" s="192">
        <v>9000</v>
      </c>
    </row>
    <row r="284" spans="1:16" ht="17.25" customHeight="1" x14ac:dyDescent="0.2">
      <c r="A284" s="192">
        <v>805213</v>
      </c>
      <c r="B284" s="192" t="s">
        <v>1192</v>
      </c>
      <c r="C284" s="192" t="s">
        <v>938</v>
      </c>
      <c r="D284" s="192" t="s">
        <v>1943</v>
      </c>
      <c r="E284" s="192" t="s">
        <v>133</v>
      </c>
      <c r="F284" s="195">
        <v>33970</v>
      </c>
      <c r="G284" s="192" t="s">
        <v>1944</v>
      </c>
      <c r="H284" s="192" t="s">
        <v>561</v>
      </c>
      <c r="I284" s="192" t="s">
        <v>817</v>
      </c>
      <c r="J284" s="192" t="s">
        <v>961</v>
      </c>
      <c r="K284" s="192">
        <v>2015</v>
      </c>
      <c r="L284" s="192" t="s">
        <v>221</v>
      </c>
      <c r="N284" s="192">
        <v>245</v>
      </c>
      <c r="O284" s="192">
        <v>44591</v>
      </c>
      <c r="P284" s="192">
        <v>14000</v>
      </c>
    </row>
    <row r="285" spans="1:16" ht="17.25" customHeight="1" x14ac:dyDescent="0.2">
      <c r="A285" s="192">
        <v>804866</v>
      </c>
      <c r="B285" s="192" t="s">
        <v>1158</v>
      </c>
      <c r="C285" s="192" t="s">
        <v>60</v>
      </c>
      <c r="D285" s="192" t="s">
        <v>168</v>
      </c>
      <c r="E285" s="192" t="s">
        <v>133</v>
      </c>
      <c r="F285" s="195">
        <v>34601</v>
      </c>
      <c r="G285" s="192" t="s">
        <v>220</v>
      </c>
      <c r="H285" s="192" t="s">
        <v>561</v>
      </c>
      <c r="I285" s="192" t="s">
        <v>817</v>
      </c>
      <c r="J285" s="192" t="s">
        <v>961</v>
      </c>
      <c r="K285" s="192">
        <v>2012</v>
      </c>
      <c r="L285" s="192" t="s">
        <v>225</v>
      </c>
      <c r="N285" s="192">
        <v>247</v>
      </c>
      <c r="O285" s="192">
        <v>44591</v>
      </c>
      <c r="P285" s="192">
        <v>22000</v>
      </c>
    </row>
    <row r="286" spans="1:16" ht="17.25" customHeight="1" x14ac:dyDescent="0.2">
      <c r="A286" s="192">
        <v>803838</v>
      </c>
      <c r="B286" s="192" t="s">
        <v>1105</v>
      </c>
      <c r="C286" s="192" t="s">
        <v>101</v>
      </c>
      <c r="D286" s="192" t="s">
        <v>152</v>
      </c>
      <c r="E286" s="192" t="s">
        <v>133</v>
      </c>
      <c r="F286" s="195">
        <v>34615</v>
      </c>
      <c r="G286" s="192" t="s">
        <v>220</v>
      </c>
      <c r="H286" s="192" t="s">
        <v>561</v>
      </c>
      <c r="I286" s="192" t="s">
        <v>817</v>
      </c>
      <c r="J286" s="192" t="s">
        <v>959</v>
      </c>
      <c r="K286" s="192">
        <v>2013</v>
      </c>
      <c r="L286" s="192" t="s">
        <v>220</v>
      </c>
      <c r="N286" s="192">
        <v>248</v>
      </c>
      <c r="O286" s="192">
        <v>44591</v>
      </c>
      <c r="P286" s="192">
        <v>20000</v>
      </c>
    </row>
    <row r="287" spans="1:16" ht="17.25" customHeight="1" x14ac:dyDescent="0.2">
      <c r="A287" s="192">
        <v>805192</v>
      </c>
      <c r="B287" s="192" t="s">
        <v>1191</v>
      </c>
      <c r="C287" s="192" t="s">
        <v>63</v>
      </c>
      <c r="D287" s="192" t="s">
        <v>158</v>
      </c>
      <c r="E287" s="192" t="s">
        <v>134</v>
      </c>
      <c r="F287" s="195">
        <v>32784</v>
      </c>
      <c r="G287" s="192" t="s">
        <v>220</v>
      </c>
      <c r="H287" s="192" t="s">
        <v>561</v>
      </c>
      <c r="I287" s="192" t="s">
        <v>817</v>
      </c>
      <c r="J287" s="192" t="s">
        <v>585</v>
      </c>
      <c r="K287" s="192">
        <v>2008</v>
      </c>
      <c r="L287" s="192" t="s">
        <v>220</v>
      </c>
      <c r="N287" s="192">
        <v>261</v>
      </c>
      <c r="O287" s="192">
        <v>44591</v>
      </c>
      <c r="P287" s="192">
        <v>23000</v>
      </c>
    </row>
    <row r="288" spans="1:16" ht="17.25" customHeight="1" x14ac:dyDescent="0.2">
      <c r="A288" s="192">
        <v>805278</v>
      </c>
      <c r="B288" s="192" t="s">
        <v>1198</v>
      </c>
      <c r="C288" s="192" t="s">
        <v>78</v>
      </c>
      <c r="D288" s="192" t="s">
        <v>169</v>
      </c>
      <c r="E288" s="192" t="s">
        <v>133</v>
      </c>
      <c r="F288" s="195">
        <v>30686</v>
      </c>
      <c r="G288" s="192" t="s">
        <v>723</v>
      </c>
      <c r="H288" s="192" t="s">
        <v>561</v>
      </c>
      <c r="I288" s="192" t="s">
        <v>817</v>
      </c>
      <c r="J288" s="192" t="s">
        <v>963</v>
      </c>
      <c r="K288" s="192">
        <v>2000</v>
      </c>
      <c r="L288" s="192" t="s">
        <v>220</v>
      </c>
      <c r="N288" s="192">
        <v>270</v>
      </c>
      <c r="O288" s="192">
        <v>44592</v>
      </c>
      <c r="P288" s="192">
        <v>14000</v>
      </c>
    </row>
    <row r="289" spans="1:16" ht="17.25" customHeight="1" x14ac:dyDescent="0.2">
      <c r="A289" s="192">
        <v>802786</v>
      </c>
      <c r="B289" s="192" t="s">
        <v>1065</v>
      </c>
      <c r="C289" s="192" t="s">
        <v>2014</v>
      </c>
      <c r="D289" s="192" t="s">
        <v>179</v>
      </c>
      <c r="E289" s="192" t="s">
        <v>134</v>
      </c>
      <c r="F289" s="195">
        <v>34638</v>
      </c>
      <c r="G289" s="192" t="s">
        <v>220</v>
      </c>
      <c r="H289" s="192" t="s">
        <v>561</v>
      </c>
      <c r="I289" s="192" t="s">
        <v>817</v>
      </c>
      <c r="J289" s="192" t="s">
        <v>961</v>
      </c>
      <c r="K289" s="192">
        <v>2012</v>
      </c>
      <c r="L289" s="192" t="s">
        <v>220</v>
      </c>
      <c r="N289" s="192">
        <v>288</v>
      </c>
      <c r="O289" s="192">
        <v>44592</v>
      </c>
      <c r="P289" s="192">
        <v>31200</v>
      </c>
    </row>
    <row r="290" spans="1:16" ht="17.25" customHeight="1" x14ac:dyDescent="0.2">
      <c r="A290" s="192">
        <v>800476</v>
      </c>
      <c r="B290" s="192" t="s">
        <v>991</v>
      </c>
      <c r="C290" s="192" t="s">
        <v>59</v>
      </c>
      <c r="D290" s="192" t="s">
        <v>1891</v>
      </c>
      <c r="E290" s="192" t="s">
        <v>134</v>
      </c>
      <c r="F290" s="195">
        <v>30693</v>
      </c>
      <c r="G290" s="192" t="s">
        <v>1892</v>
      </c>
      <c r="H290" s="192" t="s">
        <v>565</v>
      </c>
      <c r="I290" s="192" t="s">
        <v>817</v>
      </c>
      <c r="J290" s="192" t="s">
        <v>959</v>
      </c>
      <c r="K290" s="192">
        <v>2002</v>
      </c>
      <c r="L290" s="192" t="s">
        <v>230</v>
      </c>
      <c r="N290" s="192">
        <v>297</v>
      </c>
      <c r="O290" s="192">
        <v>44592</v>
      </c>
      <c r="P290" s="192">
        <v>9000</v>
      </c>
    </row>
    <row r="291" spans="1:16" ht="17.25" customHeight="1" x14ac:dyDescent="0.2">
      <c r="A291" s="192">
        <v>809276</v>
      </c>
      <c r="B291" s="192" t="s">
        <v>1563</v>
      </c>
      <c r="C291" s="192" t="s">
        <v>369</v>
      </c>
      <c r="D291" s="192" t="s">
        <v>159</v>
      </c>
      <c r="E291" s="192" t="s">
        <v>133</v>
      </c>
      <c r="F291" s="195">
        <v>33259</v>
      </c>
      <c r="G291" s="192" t="s">
        <v>220</v>
      </c>
      <c r="H291" s="192" t="s">
        <v>561</v>
      </c>
      <c r="I291" s="192" t="s">
        <v>817</v>
      </c>
      <c r="J291" s="192" t="s">
        <v>235</v>
      </c>
      <c r="K291" s="192">
        <v>2017</v>
      </c>
      <c r="L291" s="192" t="s">
        <v>220</v>
      </c>
      <c r="N291" s="192">
        <v>299</v>
      </c>
      <c r="O291" s="192">
        <v>44592</v>
      </c>
      <c r="P291" s="192">
        <v>65000</v>
      </c>
    </row>
    <row r="292" spans="1:16" ht="17.25" customHeight="1" x14ac:dyDescent="0.2">
      <c r="A292" s="192">
        <v>802928</v>
      </c>
      <c r="B292" s="192" t="s">
        <v>1075</v>
      </c>
      <c r="C292" s="192" t="s">
        <v>1860</v>
      </c>
      <c r="D292" s="192" t="s">
        <v>867</v>
      </c>
      <c r="E292" s="192" t="s">
        <v>133</v>
      </c>
      <c r="F292" s="195">
        <v>34591</v>
      </c>
      <c r="G292" s="192" t="s">
        <v>675</v>
      </c>
      <c r="H292" s="192" t="s">
        <v>561</v>
      </c>
      <c r="I292" s="192" t="s">
        <v>817</v>
      </c>
      <c r="J292" s="192" t="s">
        <v>961</v>
      </c>
      <c r="K292" s="192">
        <v>2011</v>
      </c>
      <c r="L292" s="192" t="s">
        <v>220</v>
      </c>
      <c r="N292" s="192">
        <v>307</v>
      </c>
      <c r="O292" s="192">
        <v>44592</v>
      </c>
      <c r="P292" s="192">
        <v>11000</v>
      </c>
    </row>
    <row r="293" spans="1:16" ht="17.25" customHeight="1" x14ac:dyDescent="0.2">
      <c r="A293" s="192">
        <v>804447</v>
      </c>
      <c r="B293" s="192" t="s">
        <v>1136</v>
      </c>
      <c r="C293" s="192" t="s">
        <v>532</v>
      </c>
      <c r="D293" s="192" t="s">
        <v>394</v>
      </c>
      <c r="E293" s="192" t="s">
        <v>133</v>
      </c>
      <c r="F293" s="195">
        <v>34335</v>
      </c>
      <c r="G293" s="192" t="s">
        <v>220</v>
      </c>
      <c r="H293" s="192" t="s">
        <v>561</v>
      </c>
      <c r="I293" s="192" t="s">
        <v>817</v>
      </c>
      <c r="J293" s="192" t="s">
        <v>961</v>
      </c>
      <c r="K293" s="192">
        <v>2014</v>
      </c>
      <c r="L293" s="192" t="s">
        <v>220</v>
      </c>
      <c r="N293" s="192">
        <v>321</v>
      </c>
      <c r="O293" s="192">
        <v>44593</v>
      </c>
      <c r="P293" s="192">
        <v>11000</v>
      </c>
    </row>
    <row r="294" spans="1:16" ht="17.25" customHeight="1" x14ac:dyDescent="0.2">
      <c r="A294" s="192">
        <v>802861</v>
      </c>
      <c r="B294" s="192" t="s">
        <v>1069</v>
      </c>
      <c r="C294" s="192" t="s">
        <v>62</v>
      </c>
      <c r="D294" s="192" t="s">
        <v>154</v>
      </c>
      <c r="E294" s="192" t="s">
        <v>133</v>
      </c>
      <c r="F294" s="195">
        <v>34335</v>
      </c>
      <c r="G294" s="192" t="s">
        <v>682</v>
      </c>
      <c r="H294" s="192" t="s">
        <v>561</v>
      </c>
      <c r="I294" s="192" t="s">
        <v>817</v>
      </c>
      <c r="J294" s="192" t="s">
        <v>235</v>
      </c>
      <c r="K294" s="192">
        <v>2011</v>
      </c>
      <c r="L294" s="192" t="s">
        <v>222</v>
      </c>
      <c r="N294" s="192">
        <v>336</v>
      </c>
      <c r="O294" s="192">
        <v>44593</v>
      </c>
      <c r="P294" s="192">
        <v>14000</v>
      </c>
    </row>
    <row r="295" spans="1:16" ht="17.25" customHeight="1" x14ac:dyDescent="0.2">
      <c r="A295" s="192">
        <v>810601</v>
      </c>
      <c r="B295" s="192" t="s">
        <v>1641</v>
      </c>
      <c r="C295" s="192" t="s">
        <v>889</v>
      </c>
      <c r="D295" s="192" t="s">
        <v>842</v>
      </c>
      <c r="E295" s="192" t="s">
        <v>133</v>
      </c>
      <c r="F295" s="195">
        <v>34749</v>
      </c>
      <c r="G295" s="192" t="s">
        <v>564</v>
      </c>
      <c r="H295" s="192" t="s">
        <v>561</v>
      </c>
      <c r="I295" s="192" t="s">
        <v>817</v>
      </c>
      <c r="N295" s="192">
        <v>337</v>
      </c>
      <c r="O295" s="192">
        <v>44593</v>
      </c>
      <c r="P295" s="192">
        <v>14000</v>
      </c>
    </row>
    <row r="296" spans="1:16" ht="17.25" customHeight="1" x14ac:dyDescent="0.2">
      <c r="A296" s="192">
        <v>800694</v>
      </c>
      <c r="B296" s="192" t="s">
        <v>994</v>
      </c>
      <c r="C296" s="192" t="s">
        <v>387</v>
      </c>
      <c r="D296" s="192" t="s">
        <v>202</v>
      </c>
      <c r="E296" s="192" t="s">
        <v>133</v>
      </c>
      <c r="F296" s="195">
        <v>32874</v>
      </c>
      <c r="G296" s="192" t="s">
        <v>636</v>
      </c>
      <c r="H296" s="192" t="s">
        <v>561</v>
      </c>
      <c r="I296" s="192" t="s">
        <v>817</v>
      </c>
      <c r="J296" s="192" t="s">
        <v>961</v>
      </c>
      <c r="K296" s="192">
        <v>2009</v>
      </c>
      <c r="L296" s="192" t="s">
        <v>225</v>
      </c>
      <c r="N296" s="192">
        <v>338</v>
      </c>
      <c r="O296" s="192">
        <v>44594</v>
      </c>
      <c r="P296" s="192">
        <v>14000</v>
      </c>
    </row>
    <row r="297" spans="1:16" ht="17.25" customHeight="1" x14ac:dyDescent="0.2">
      <c r="A297" s="192">
        <v>803742</v>
      </c>
      <c r="B297" s="192" t="s">
        <v>1100</v>
      </c>
      <c r="C297" s="192" t="s">
        <v>77</v>
      </c>
      <c r="D297" s="192" t="s">
        <v>191</v>
      </c>
      <c r="E297" s="192" t="s">
        <v>133</v>
      </c>
      <c r="F297" s="195">
        <v>34700</v>
      </c>
      <c r="G297" s="192" t="s">
        <v>220</v>
      </c>
      <c r="H297" s="192" t="s">
        <v>561</v>
      </c>
      <c r="I297" s="192" t="s">
        <v>817</v>
      </c>
      <c r="J297" s="192" t="s">
        <v>235</v>
      </c>
      <c r="K297" s="192">
        <v>2012</v>
      </c>
      <c r="L297" s="192" t="s">
        <v>220</v>
      </c>
      <c r="N297" s="192">
        <v>369</v>
      </c>
      <c r="O297" s="192">
        <v>44594</v>
      </c>
      <c r="P297" s="192">
        <v>22000</v>
      </c>
    </row>
    <row r="298" spans="1:16" ht="17.25" customHeight="1" x14ac:dyDescent="0.2">
      <c r="A298" s="192">
        <v>810727</v>
      </c>
      <c r="B298" s="192" t="s">
        <v>1670</v>
      </c>
      <c r="C298" s="192" t="s">
        <v>126</v>
      </c>
      <c r="D298" s="192" t="s">
        <v>152</v>
      </c>
      <c r="E298" s="192" t="s">
        <v>134</v>
      </c>
      <c r="F298" s="195">
        <v>30439</v>
      </c>
      <c r="G298" s="192" t="s">
        <v>601</v>
      </c>
      <c r="H298" s="192" t="s">
        <v>561</v>
      </c>
      <c r="I298" s="192" t="s">
        <v>817</v>
      </c>
      <c r="J298" s="192" t="s">
        <v>961</v>
      </c>
      <c r="K298" s="192">
        <v>2007</v>
      </c>
      <c r="L298" s="192" t="s">
        <v>220</v>
      </c>
      <c r="N298" s="192">
        <v>374</v>
      </c>
      <c r="O298" s="192">
        <v>44595</v>
      </c>
      <c r="P298" s="192">
        <v>11000</v>
      </c>
    </row>
    <row r="299" spans="1:16" ht="17.25" customHeight="1" x14ac:dyDescent="0.2">
      <c r="A299" s="192">
        <v>810224</v>
      </c>
      <c r="B299" s="192" t="s">
        <v>1605</v>
      </c>
      <c r="C299" s="192" t="s">
        <v>1908</v>
      </c>
      <c r="D299" s="192" t="s">
        <v>1909</v>
      </c>
      <c r="E299" s="192" t="s">
        <v>134</v>
      </c>
      <c r="F299" s="195">
        <v>33183</v>
      </c>
      <c r="G299" s="192" t="s">
        <v>625</v>
      </c>
      <c r="H299" s="192" t="s">
        <v>561</v>
      </c>
      <c r="I299" s="192" t="s">
        <v>817</v>
      </c>
      <c r="J299" s="192" t="s">
        <v>959</v>
      </c>
      <c r="K299" s="192">
        <v>2009</v>
      </c>
      <c r="L299" s="192" t="s">
        <v>225</v>
      </c>
      <c r="N299" s="192">
        <v>385</v>
      </c>
      <c r="O299" s="192">
        <v>44595</v>
      </c>
      <c r="P299" s="192">
        <v>18000</v>
      </c>
    </row>
    <row r="300" spans="1:16" ht="17.25" customHeight="1" x14ac:dyDescent="0.2">
      <c r="A300" s="192">
        <v>804190</v>
      </c>
      <c r="B300" s="192" t="s">
        <v>1120</v>
      </c>
      <c r="C300" s="192" t="s">
        <v>314</v>
      </c>
      <c r="D300" s="192" t="s">
        <v>204</v>
      </c>
      <c r="E300" s="192" t="s">
        <v>133</v>
      </c>
      <c r="F300" s="195">
        <v>35004</v>
      </c>
      <c r="G300" s="192" t="s">
        <v>220</v>
      </c>
      <c r="H300" s="192" t="s">
        <v>561</v>
      </c>
      <c r="I300" s="192" t="s">
        <v>817</v>
      </c>
      <c r="J300" s="192" t="s">
        <v>959</v>
      </c>
      <c r="K300" s="192">
        <v>2012</v>
      </c>
      <c r="L300" s="192" t="s">
        <v>220</v>
      </c>
      <c r="N300" s="192">
        <v>393</v>
      </c>
      <c r="O300" s="192">
        <v>44598</v>
      </c>
      <c r="P300" s="192">
        <v>18000</v>
      </c>
    </row>
    <row r="301" spans="1:16" ht="17.25" customHeight="1" x14ac:dyDescent="0.2">
      <c r="A301" s="192">
        <v>806589</v>
      </c>
      <c r="B301" s="192" t="s">
        <v>1327</v>
      </c>
      <c r="C301" s="192" t="s">
        <v>697</v>
      </c>
      <c r="D301" s="192" t="s">
        <v>1904</v>
      </c>
      <c r="E301" s="192" t="s">
        <v>134</v>
      </c>
      <c r="F301" s="195">
        <v>33836</v>
      </c>
      <c r="G301" s="192" t="s">
        <v>220</v>
      </c>
      <c r="H301" s="192" t="s">
        <v>561</v>
      </c>
      <c r="I301" s="192" t="s">
        <v>817</v>
      </c>
      <c r="J301" s="192" t="s">
        <v>235</v>
      </c>
      <c r="K301" s="192">
        <v>2010</v>
      </c>
      <c r="L301" s="192" t="s">
        <v>225</v>
      </c>
      <c r="N301" s="192">
        <v>399</v>
      </c>
      <c r="O301" s="192">
        <v>44598</v>
      </c>
      <c r="P301" s="192">
        <v>34000</v>
      </c>
    </row>
    <row r="302" spans="1:16" ht="17.25" customHeight="1" x14ac:dyDescent="0.2">
      <c r="A302" s="192">
        <v>805498</v>
      </c>
      <c r="B302" s="192" t="s">
        <v>1222</v>
      </c>
      <c r="C302" s="192" t="s">
        <v>62</v>
      </c>
      <c r="D302" s="192" t="s">
        <v>881</v>
      </c>
      <c r="E302" s="192" t="s">
        <v>133</v>
      </c>
      <c r="F302" s="195">
        <v>34608</v>
      </c>
      <c r="G302" s="192" t="s">
        <v>220</v>
      </c>
      <c r="H302" s="192" t="s">
        <v>561</v>
      </c>
      <c r="I302" s="192" t="s">
        <v>817</v>
      </c>
      <c r="J302" s="192" t="s">
        <v>235</v>
      </c>
      <c r="K302" s="192">
        <v>2012</v>
      </c>
      <c r="L302" s="192" t="s">
        <v>220</v>
      </c>
      <c r="N302" s="192">
        <v>410</v>
      </c>
      <c r="O302" s="192">
        <v>44598</v>
      </c>
      <c r="P302" s="192">
        <v>9000</v>
      </c>
    </row>
    <row r="303" spans="1:16" ht="17.25" customHeight="1" x14ac:dyDescent="0.2">
      <c r="A303" s="192">
        <v>806018</v>
      </c>
      <c r="B303" s="192" t="s">
        <v>1263</v>
      </c>
      <c r="C303" s="192" t="s">
        <v>1978</v>
      </c>
      <c r="D303" s="192" t="s">
        <v>281</v>
      </c>
      <c r="E303" s="192" t="s">
        <v>133</v>
      </c>
      <c r="F303" s="195">
        <v>34700</v>
      </c>
      <c r="G303" s="192" t="s">
        <v>226</v>
      </c>
      <c r="H303" s="192" t="s">
        <v>561</v>
      </c>
      <c r="I303" s="192" t="s">
        <v>817</v>
      </c>
      <c r="N303" s="192">
        <v>434</v>
      </c>
      <c r="O303" s="192">
        <v>44599</v>
      </c>
      <c r="P303" s="192">
        <v>80000</v>
      </c>
    </row>
    <row r="304" spans="1:16" ht="17.25" customHeight="1" x14ac:dyDescent="0.2">
      <c r="A304" s="192">
        <v>803212</v>
      </c>
      <c r="B304" s="192" t="s">
        <v>1086</v>
      </c>
      <c r="C304" s="192" t="s">
        <v>69</v>
      </c>
      <c r="D304" s="192" t="s">
        <v>171</v>
      </c>
      <c r="E304" s="192" t="s">
        <v>133</v>
      </c>
      <c r="F304" s="195">
        <v>35066</v>
      </c>
      <c r="G304" s="192" t="s">
        <v>220</v>
      </c>
      <c r="H304" s="192" t="s">
        <v>561</v>
      </c>
      <c r="I304" s="192" t="s">
        <v>817</v>
      </c>
      <c r="J304" s="192" t="s">
        <v>959</v>
      </c>
      <c r="K304" s="192">
        <v>2013</v>
      </c>
      <c r="L304" s="192" t="s">
        <v>220</v>
      </c>
      <c r="N304" s="192">
        <v>470</v>
      </c>
      <c r="O304" s="192">
        <v>44600</v>
      </c>
      <c r="P304" s="192">
        <v>11000</v>
      </c>
    </row>
    <row r="305" spans="1:16" ht="17.25" customHeight="1" x14ac:dyDescent="0.2">
      <c r="A305" s="192">
        <v>803726</v>
      </c>
      <c r="B305" s="192" t="s">
        <v>1098</v>
      </c>
      <c r="C305" s="192" t="s">
        <v>1919</v>
      </c>
      <c r="D305" s="192" t="s">
        <v>158</v>
      </c>
      <c r="E305" s="192" t="s">
        <v>133</v>
      </c>
      <c r="F305" s="195">
        <v>34338</v>
      </c>
      <c r="G305" s="192" t="s">
        <v>220</v>
      </c>
      <c r="H305" s="192" t="s">
        <v>561</v>
      </c>
      <c r="I305" s="192" t="s">
        <v>817</v>
      </c>
      <c r="J305" s="192" t="s">
        <v>959</v>
      </c>
      <c r="K305" s="192">
        <v>2013</v>
      </c>
      <c r="L305" s="192" t="s">
        <v>220</v>
      </c>
      <c r="N305" s="192">
        <v>471</v>
      </c>
      <c r="O305" s="192">
        <v>44600</v>
      </c>
      <c r="P305" s="192">
        <v>22000</v>
      </c>
    </row>
    <row r="306" spans="1:16" ht="17.25" customHeight="1" x14ac:dyDescent="0.2">
      <c r="A306" s="192">
        <v>808319</v>
      </c>
      <c r="B306" s="192" t="s">
        <v>1488</v>
      </c>
      <c r="C306" s="192" t="s">
        <v>1960</v>
      </c>
      <c r="D306" s="192" t="s">
        <v>1961</v>
      </c>
      <c r="E306" s="192" t="s">
        <v>134</v>
      </c>
      <c r="F306" s="195">
        <v>33756</v>
      </c>
      <c r="G306" s="192" t="s">
        <v>864</v>
      </c>
      <c r="H306" s="192" t="s">
        <v>561</v>
      </c>
      <c r="I306" s="192" t="s">
        <v>817</v>
      </c>
      <c r="J306" s="192" t="s">
        <v>961</v>
      </c>
      <c r="K306" s="192">
        <v>2010</v>
      </c>
      <c r="L306" s="192" t="s">
        <v>220</v>
      </c>
      <c r="N306" s="192">
        <v>504</v>
      </c>
      <c r="O306" s="192">
        <v>44601</v>
      </c>
      <c r="P306" s="192">
        <v>14000</v>
      </c>
    </row>
    <row r="307" spans="1:16" ht="17.25" customHeight="1" x14ac:dyDescent="0.2">
      <c r="A307" s="192">
        <v>808679</v>
      </c>
      <c r="B307" s="192" t="s">
        <v>1518</v>
      </c>
      <c r="C307" s="192" t="s">
        <v>930</v>
      </c>
      <c r="D307" s="192" t="s">
        <v>203</v>
      </c>
      <c r="E307" s="192" t="s">
        <v>134</v>
      </c>
      <c r="F307" s="195">
        <v>32886</v>
      </c>
      <c r="G307" s="192" t="s">
        <v>220</v>
      </c>
      <c r="H307" s="192" t="s">
        <v>561</v>
      </c>
      <c r="I307" s="192" t="s">
        <v>817</v>
      </c>
      <c r="J307" s="192" t="s">
        <v>961</v>
      </c>
      <c r="K307" s="192">
        <v>2010</v>
      </c>
      <c r="L307" s="192" t="s">
        <v>220</v>
      </c>
      <c r="N307" s="192">
        <v>505</v>
      </c>
      <c r="O307" s="192">
        <v>44601</v>
      </c>
      <c r="P307" s="192">
        <v>42000</v>
      </c>
    </row>
    <row r="308" spans="1:16" ht="17.25" customHeight="1" x14ac:dyDescent="0.2">
      <c r="A308" s="192">
        <v>808507</v>
      </c>
      <c r="B308" s="192" t="s">
        <v>1502</v>
      </c>
      <c r="C308" s="192" t="s">
        <v>2011</v>
      </c>
      <c r="D308" s="192" t="s">
        <v>647</v>
      </c>
      <c r="E308" s="192" t="s">
        <v>134</v>
      </c>
      <c r="F308" s="195">
        <v>36161</v>
      </c>
      <c r="G308" s="192" t="s">
        <v>220</v>
      </c>
      <c r="H308" s="192" t="s">
        <v>561</v>
      </c>
      <c r="I308" s="192" t="s">
        <v>817</v>
      </c>
      <c r="J308" s="192" t="s">
        <v>235</v>
      </c>
      <c r="K308" s="192">
        <v>2017</v>
      </c>
      <c r="L308" s="192" t="s">
        <v>220</v>
      </c>
      <c r="N308" s="192">
        <v>506</v>
      </c>
      <c r="O308" s="192">
        <v>44601</v>
      </c>
      <c r="P308" s="192">
        <v>14000</v>
      </c>
    </row>
    <row r="309" spans="1:16" ht="17.25" customHeight="1" x14ac:dyDescent="0.2">
      <c r="A309" s="192">
        <v>802521</v>
      </c>
      <c r="B309" s="192" t="s">
        <v>1056</v>
      </c>
      <c r="C309" s="192" t="s">
        <v>1862</v>
      </c>
      <c r="D309" s="192" t="s">
        <v>1863</v>
      </c>
      <c r="E309" s="192" t="s">
        <v>134</v>
      </c>
      <c r="F309" s="195">
        <v>32874</v>
      </c>
      <c r="G309" s="192" t="s">
        <v>761</v>
      </c>
      <c r="H309" s="192" t="s">
        <v>561</v>
      </c>
      <c r="I309" s="192" t="s">
        <v>817</v>
      </c>
      <c r="J309" s="192" t="s">
        <v>961</v>
      </c>
      <c r="K309" s="192">
        <v>2009</v>
      </c>
      <c r="L309" s="192" t="s">
        <v>220</v>
      </c>
      <c r="N309" s="192">
        <v>516</v>
      </c>
      <c r="O309" s="192">
        <v>44601</v>
      </c>
      <c r="P309" s="192">
        <v>22000</v>
      </c>
    </row>
    <row r="310" spans="1:16" ht="17.25" customHeight="1" x14ac:dyDescent="0.2">
      <c r="A310" s="192">
        <v>810670</v>
      </c>
      <c r="B310" s="192" t="s">
        <v>1649</v>
      </c>
      <c r="C310" s="192" t="s">
        <v>81</v>
      </c>
      <c r="D310" s="192" t="s">
        <v>166</v>
      </c>
      <c r="E310" s="192" t="s">
        <v>133</v>
      </c>
      <c r="F310" s="195">
        <v>34719</v>
      </c>
      <c r="G310" s="192" t="s">
        <v>220</v>
      </c>
      <c r="H310" s="192" t="s">
        <v>561</v>
      </c>
      <c r="I310" s="192" t="s">
        <v>817</v>
      </c>
      <c r="N310" s="192">
        <v>526</v>
      </c>
      <c r="O310" s="192">
        <v>44602</v>
      </c>
      <c r="P310" s="192">
        <v>11000</v>
      </c>
    </row>
    <row r="311" spans="1:16" ht="17.25" customHeight="1" x14ac:dyDescent="0.2">
      <c r="A311" s="192">
        <v>806255</v>
      </c>
      <c r="B311" s="192" t="s">
        <v>1288</v>
      </c>
      <c r="C311" s="192" t="s">
        <v>368</v>
      </c>
      <c r="D311" s="192" t="s">
        <v>502</v>
      </c>
      <c r="E311" s="192" t="s">
        <v>134</v>
      </c>
      <c r="F311" s="195">
        <v>35096</v>
      </c>
      <c r="G311" s="192" t="s">
        <v>220</v>
      </c>
      <c r="H311" s="192" t="s">
        <v>561</v>
      </c>
      <c r="I311" s="192" t="s">
        <v>817</v>
      </c>
      <c r="J311" s="192" t="s">
        <v>585</v>
      </c>
      <c r="K311" s="192">
        <v>2014</v>
      </c>
      <c r="L311" s="192" t="s">
        <v>220</v>
      </c>
      <c r="N311" s="192">
        <v>528</v>
      </c>
      <c r="O311" s="192">
        <v>44602</v>
      </c>
      <c r="P311" s="192">
        <v>18000</v>
      </c>
    </row>
    <row r="312" spans="1:16" ht="17.25" customHeight="1" x14ac:dyDescent="0.2">
      <c r="A312" s="192">
        <v>804459</v>
      </c>
      <c r="B312" s="192" t="s">
        <v>1138</v>
      </c>
      <c r="C312" s="192" t="s">
        <v>590</v>
      </c>
      <c r="D312" s="192" t="s">
        <v>152</v>
      </c>
      <c r="E312" s="192" t="s">
        <v>133</v>
      </c>
      <c r="F312" s="195">
        <v>34406</v>
      </c>
      <c r="G312" s="192" t="s">
        <v>564</v>
      </c>
      <c r="H312" s="192" t="s">
        <v>561</v>
      </c>
      <c r="I312" s="192" t="s">
        <v>817</v>
      </c>
      <c r="J312" s="192" t="s">
        <v>235</v>
      </c>
      <c r="K312" s="192">
        <v>2012</v>
      </c>
      <c r="L312" s="192" t="s">
        <v>220</v>
      </c>
      <c r="N312" s="192">
        <v>530</v>
      </c>
      <c r="O312" s="192">
        <v>44602</v>
      </c>
      <c r="P312" s="192">
        <v>20000</v>
      </c>
    </row>
    <row r="313" spans="1:16" ht="17.25" customHeight="1" x14ac:dyDescent="0.2">
      <c r="A313" s="192">
        <v>805925</v>
      </c>
      <c r="B313" s="192" t="s">
        <v>1256</v>
      </c>
      <c r="C313" s="192" t="s">
        <v>2062</v>
      </c>
      <c r="D313" s="192" t="s">
        <v>1915</v>
      </c>
      <c r="E313" s="192" t="s">
        <v>134</v>
      </c>
      <c r="F313" s="195">
        <v>33664</v>
      </c>
      <c r="G313" s="192" t="s">
        <v>564</v>
      </c>
      <c r="H313" s="192" t="s">
        <v>561</v>
      </c>
      <c r="I313" s="192" t="s">
        <v>817</v>
      </c>
      <c r="J313" s="192" t="s">
        <v>959</v>
      </c>
      <c r="K313" s="192">
        <v>2010</v>
      </c>
      <c r="L313" s="192" t="s">
        <v>220</v>
      </c>
      <c r="N313" s="192">
        <v>536</v>
      </c>
      <c r="O313" s="192">
        <v>44602</v>
      </c>
      <c r="P313" s="192">
        <v>14000</v>
      </c>
    </row>
    <row r="314" spans="1:16" ht="17.25" customHeight="1" x14ac:dyDescent="0.2">
      <c r="A314" s="192">
        <v>806246</v>
      </c>
      <c r="B314" s="192" t="s">
        <v>1285</v>
      </c>
      <c r="C314" s="192" t="s">
        <v>299</v>
      </c>
      <c r="D314" s="192" t="s">
        <v>512</v>
      </c>
      <c r="E314" s="192" t="s">
        <v>133</v>
      </c>
      <c r="F314" s="195">
        <v>34625</v>
      </c>
      <c r="G314" s="192" t="s">
        <v>733</v>
      </c>
      <c r="H314" s="192" t="s">
        <v>561</v>
      </c>
      <c r="I314" s="192" t="s">
        <v>817</v>
      </c>
      <c r="J314" s="192" t="s">
        <v>959</v>
      </c>
      <c r="K314" s="192">
        <v>2014</v>
      </c>
      <c r="L314" s="192" t="s">
        <v>220</v>
      </c>
      <c r="N314" s="192">
        <v>546</v>
      </c>
      <c r="O314" s="192">
        <v>44605</v>
      </c>
      <c r="P314" s="192">
        <v>31000</v>
      </c>
    </row>
    <row r="315" spans="1:16" ht="17.25" customHeight="1" x14ac:dyDescent="0.2">
      <c r="A315" s="192">
        <v>807360</v>
      </c>
      <c r="B315" s="192" t="s">
        <v>1400</v>
      </c>
      <c r="C315" s="192" t="s">
        <v>2008</v>
      </c>
      <c r="D315" s="192" t="s">
        <v>2009</v>
      </c>
      <c r="E315" s="192" t="s">
        <v>133</v>
      </c>
      <c r="F315" s="195">
        <v>35453</v>
      </c>
      <c r="G315" s="192" t="s">
        <v>564</v>
      </c>
      <c r="H315" s="192" t="s">
        <v>561</v>
      </c>
      <c r="I315" s="192" t="s">
        <v>817</v>
      </c>
      <c r="J315" s="192" t="s">
        <v>959</v>
      </c>
      <c r="K315" s="192">
        <v>2015</v>
      </c>
      <c r="L315" s="192" t="s">
        <v>220</v>
      </c>
      <c r="N315" s="192">
        <v>585</v>
      </c>
      <c r="O315" s="192">
        <v>44606</v>
      </c>
      <c r="P315" s="192">
        <v>54000</v>
      </c>
    </row>
    <row r="316" spans="1:16" ht="17.25" customHeight="1" x14ac:dyDescent="0.2">
      <c r="A316" s="192">
        <v>806112</v>
      </c>
      <c r="B316" s="192" t="s">
        <v>1269</v>
      </c>
      <c r="C316" s="192" t="s">
        <v>371</v>
      </c>
      <c r="D316" s="192" t="s">
        <v>152</v>
      </c>
      <c r="E316" s="192" t="s">
        <v>133</v>
      </c>
      <c r="F316" s="195">
        <v>35065</v>
      </c>
      <c r="G316" s="192" t="s">
        <v>220</v>
      </c>
      <c r="H316" s="192" t="s">
        <v>561</v>
      </c>
      <c r="I316" s="192" t="s">
        <v>817</v>
      </c>
      <c r="J316" s="192" t="s">
        <v>235</v>
      </c>
      <c r="K316" s="192">
        <v>2014</v>
      </c>
      <c r="L316" s="192" t="s">
        <v>220</v>
      </c>
      <c r="N316" s="192">
        <v>586</v>
      </c>
      <c r="O316" s="192">
        <v>44606</v>
      </c>
      <c r="P316" s="192">
        <v>20000</v>
      </c>
    </row>
    <row r="317" spans="1:16" ht="17.25" customHeight="1" x14ac:dyDescent="0.2">
      <c r="A317" s="192">
        <v>808304</v>
      </c>
      <c r="B317" s="192" t="s">
        <v>1485</v>
      </c>
      <c r="C317" s="192" t="s">
        <v>69</v>
      </c>
      <c r="D317" s="192" t="s">
        <v>1913</v>
      </c>
      <c r="E317" s="192" t="s">
        <v>134</v>
      </c>
      <c r="F317" s="195">
        <v>26359</v>
      </c>
      <c r="G317" s="192" t="s">
        <v>949</v>
      </c>
      <c r="H317" s="192" t="s">
        <v>561</v>
      </c>
      <c r="I317" s="192" t="s">
        <v>817</v>
      </c>
      <c r="J317" s="192" t="s">
        <v>235</v>
      </c>
      <c r="K317" s="192">
        <v>2011</v>
      </c>
      <c r="L317" s="192" t="s">
        <v>220</v>
      </c>
      <c r="N317" s="192">
        <v>604</v>
      </c>
      <c r="O317" s="192">
        <v>44607</v>
      </c>
      <c r="P317" s="192">
        <v>55000</v>
      </c>
    </row>
    <row r="318" spans="1:16" ht="17.25" customHeight="1" x14ac:dyDescent="0.2">
      <c r="A318" s="192">
        <v>806523</v>
      </c>
      <c r="B318" s="192" t="s">
        <v>1318</v>
      </c>
      <c r="C318" s="192" t="s">
        <v>428</v>
      </c>
      <c r="D318" s="192" t="s">
        <v>202</v>
      </c>
      <c r="E318" s="192" t="s">
        <v>133</v>
      </c>
      <c r="F318" s="195">
        <v>31087</v>
      </c>
      <c r="G318" s="192" t="s">
        <v>230</v>
      </c>
      <c r="H318" s="192" t="s">
        <v>561</v>
      </c>
      <c r="I318" s="192" t="s">
        <v>817</v>
      </c>
      <c r="J318" s="192" t="s">
        <v>235</v>
      </c>
      <c r="K318" s="192">
        <v>2011</v>
      </c>
      <c r="L318" s="192" t="s">
        <v>230</v>
      </c>
      <c r="N318" s="192">
        <v>617</v>
      </c>
      <c r="O318" s="192">
        <v>44608</v>
      </c>
      <c r="P318" s="192">
        <v>16000</v>
      </c>
    </row>
    <row r="319" spans="1:16" ht="17.25" customHeight="1" x14ac:dyDescent="0.2">
      <c r="A319" s="192">
        <v>803634</v>
      </c>
      <c r="B319" s="192" t="s">
        <v>1095</v>
      </c>
      <c r="C319" s="192" t="s">
        <v>62</v>
      </c>
      <c r="D319" s="192" t="s">
        <v>185</v>
      </c>
      <c r="E319" s="192" t="s">
        <v>133</v>
      </c>
      <c r="F319" s="195">
        <v>34353</v>
      </c>
      <c r="G319" s="192" t="s">
        <v>220</v>
      </c>
      <c r="H319" s="192" t="s">
        <v>562</v>
      </c>
      <c r="I319" s="192" t="s">
        <v>817</v>
      </c>
      <c r="J319" s="192" t="s">
        <v>959</v>
      </c>
      <c r="K319" s="192">
        <v>2011</v>
      </c>
      <c r="L319" s="192" t="s">
        <v>220</v>
      </c>
      <c r="N319" s="192">
        <v>632</v>
      </c>
      <c r="O319" s="192">
        <v>44608</v>
      </c>
      <c r="P319" s="192">
        <v>29000</v>
      </c>
    </row>
    <row r="320" spans="1:16" ht="17.25" customHeight="1" x14ac:dyDescent="0.2">
      <c r="A320" s="192">
        <v>800775</v>
      </c>
      <c r="B320" s="192" t="s">
        <v>705</v>
      </c>
      <c r="C320" s="192" t="s">
        <v>95</v>
      </c>
      <c r="D320" s="192" t="s">
        <v>186</v>
      </c>
      <c r="E320" s="192" t="s">
        <v>133</v>
      </c>
      <c r="F320" s="195">
        <v>33970</v>
      </c>
      <c r="G320" s="192" t="s">
        <v>223</v>
      </c>
      <c r="H320" s="192" t="s">
        <v>561</v>
      </c>
      <c r="I320" s="192" t="s">
        <v>817</v>
      </c>
      <c r="J320" s="192" t="s">
        <v>235</v>
      </c>
      <c r="K320" s="192">
        <v>2010</v>
      </c>
      <c r="L320" s="192" t="s">
        <v>223</v>
      </c>
      <c r="N320" s="192">
        <v>637</v>
      </c>
      <c r="O320" s="192">
        <v>44608</v>
      </c>
      <c r="P320" s="192">
        <v>16000</v>
      </c>
    </row>
    <row r="321" spans="1:16" ht="17.25" customHeight="1" x14ac:dyDescent="0.2">
      <c r="A321" s="192">
        <v>804415</v>
      </c>
      <c r="B321" s="192" t="s">
        <v>716</v>
      </c>
      <c r="C321" s="192" t="s">
        <v>434</v>
      </c>
      <c r="D321" s="192" t="s">
        <v>1821</v>
      </c>
      <c r="E321" s="192" t="s">
        <v>133</v>
      </c>
      <c r="F321" s="195">
        <v>34346</v>
      </c>
      <c r="G321" s="192" t="s">
        <v>1822</v>
      </c>
      <c r="H321" s="192" t="s">
        <v>561</v>
      </c>
      <c r="I321" s="192" t="s">
        <v>817</v>
      </c>
      <c r="J321" s="192" t="s">
        <v>961</v>
      </c>
      <c r="K321" s="192">
        <v>2011</v>
      </c>
      <c r="L321" s="192" t="s">
        <v>220</v>
      </c>
      <c r="N321" s="192">
        <v>641</v>
      </c>
      <c r="O321" s="192">
        <v>44608</v>
      </c>
      <c r="P321" s="192">
        <v>14000</v>
      </c>
    </row>
    <row r="322" spans="1:16" ht="17.25" customHeight="1" x14ac:dyDescent="0.2">
      <c r="A322" s="192">
        <v>808269</v>
      </c>
      <c r="B322" s="192" t="s">
        <v>1483</v>
      </c>
      <c r="C322" s="192" t="s">
        <v>86</v>
      </c>
      <c r="D322" s="192" t="s">
        <v>163</v>
      </c>
      <c r="E322" s="192" t="s">
        <v>134</v>
      </c>
      <c r="F322" s="195">
        <v>34586</v>
      </c>
      <c r="G322" s="192" t="s">
        <v>230</v>
      </c>
      <c r="H322" s="192" t="s">
        <v>561</v>
      </c>
      <c r="I322" s="192" t="s">
        <v>817</v>
      </c>
      <c r="J322" s="192" t="s">
        <v>235</v>
      </c>
      <c r="K322" s="192">
        <v>2011</v>
      </c>
      <c r="L322" s="192" t="s">
        <v>230</v>
      </c>
      <c r="N322" s="192">
        <v>649</v>
      </c>
      <c r="O322" s="192">
        <v>44609</v>
      </c>
      <c r="P322" s="192">
        <v>14000</v>
      </c>
    </row>
    <row r="323" spans="1:16" ht="17.25" customHeight="1" x14ac:dyDescent="0.2">
      <c r="A323" s="192">
        <v>804897</v>
      </c>
      <c r="B323" s="192" t="s">
        <v>1160</v>
      </c>
      <c r="C323" s="192" t="s">
        <v>57</v>
      </c>
      <c r="D323" s="192" t="s">
        <v>1842</v>
      </c>
      <c r="E323" s="192" t="s">
        <v>134</v>
      </c>
      <c r="F323" s="195">
        <v>30066</v>
      </c>
      <c r="G323" s="192" t="s">
        <v>1843</v>
      </c>
      <c r="H323" s="192" t="s">
        <v>561</v>
      </c>
      <c r="I323" s="192" t="s">
        <v>817</v>
      </c>
      <c r="J323" s="192" t="s">
        <v>235</v>
      </c>
      <c r="K323" s="192">
        <v>2000</v>
      </c>
      <c r="L323" s="192" t="s">
        <v>220</v>
      </c>
      <c r="N323" s="192">
        <v>655</v>
      </c>
      <c r="O323" s="192">
        <v>44609</v>
      </c>
      <c r="P323" s="192">
        <v>18000</v>
      </c>
    </row>
    <row r="324" spans="1:16" ht="17.25" customHeight="1" x14ac:dyDescent="0.2">
      <c r="A324" s="192">
        <v>810687</v>
      </c>
      <c r="B324" s="192" t="s">
        <v>1657</v>
      </c>
      <c r="C324" s="192" t="s">
        <v>644</v>
      </c>
      <c r="D324" s="192" t="s">
        <v>178</v>
      </c>
      <c r="E324" s="192" t="s">
        <v>134</v>
      </c>
      <c r="F324" s="195">
        <v>33387</v>
      </c>
      <c r="G324" s="192" t="s">
        <v>220</v>
      </c>
      <c r="H324" s="192" t="s">
        <v>562</v>
      </c>
      <c r="I324" s="192" t="s">
        <v>817</v>
      </c>
      <c r="J324" s="192" t="s">
        <v>234</v>
      </c>
      <c r="K324" s="192">
        <v>2010</v>
      </c>
      <c r="L324" s="192" t="s">
        <v>220</v>
      </c>
      <c r="N324" s="192">
        <v>659</v>
      </c>
      <c r="O324" s="192">
        <v>44609</v>
      </c>
      <c r="P324" s="192">
        <v>35000</v>
      </c>
    </row>
    <row r="325" spans="1:16" ht="17.25" customHeight="1" x14ac:dyDescent="0.2">
      <c r="A325" s="192">
        <v>811805</v>
      </c>
      <c r="B325" s="192" t="s">
        <v>1745</v>
      </c>
      <c r="C325" s="192" t="s">
        <v>1816</v>
      </c>
      <c r="D325" s="192" t="s">
        <v>173</v>
      </c>
      <c r="E325" s="192" t="s">
        <v>134</v>
      </c>
      <c r="F325" s="195">
        <v>33984</v>
      </c>
      <c r="G325" s="192" t="s">
        <v>621</v>
      </c>
      <c r="H325" s="192" t="s">
        <v>562</v>
      </c>
      <c r="I325" s="192" t="s">
        <v>817</v>
      </c>
      <c r="J325" s="192" t="s">
        <v>961</v>
      </c>
      <c r="K325" s="192">
        <v>2010</v>
      </c>
      <c r="L325" s="192" t="s">
        <v>230</v>
      </c>
      <c r="N325" s="192">
        <v>661</v>
      </c>
      <c r="O325" s="192">
        <v>44609</v>
      </c>
      <c r="P325" s="192">
        <v>14000</v>
      </c>
    </row>
    <row r="326" spans="1:16" ht="17.25" customHeight="1" x14ac:dyDescent="0.2">
      <c r="A326" s="192">
        <v>805133</v>
      </c>
      <c r="B326" s="192" t="s">
        <v>1185</v>
      </c>
      <c r="C326" s="192" t="s">
        <v>338</v>
      </c>
      <c r="D326" s="192" t="s">
        <v>732</v>
      </c>
      <c r="E326" s="192" t="s">
        <v>133</v>
      </c>
      <c r="F326" s="195">
        <v>34719</v>
      </c>
      <c r="G326" s="192" t="s">
        <v>733</v>
      </c>
      <c r="H326" s="192" t="s">
        <v>561</v>
      </c>
      <c r="I326" s="192" t="s">
        <v>817</v>
      </c>
      <c r="J326" s="192" t="s">
        <v>235</v>
      </c>
      <c r="K326" s="192">
        <v>2013</v>
      </c>
      <c r="L326" s="192" t="s">
        <v>225</v>
      </c>
      <c r="N326" s="192">
        <v>681</v>
      </c>
      <c r="O326" s="192">
        <v>44613</v>
      </c>
      <c r="P326" s="192">
        <v>22000</v>
      </c>
    </row>
    <row r="327" spans="1:16" ht="17.25" customHeight="1" x14ac:dyDescent="0.2">
      <c r="A327" s="192">
        <v>811849</v>
      </c>
      <c r="B327" s="192" t="s">
        <v>1755</v>
      </c>
      <c r="C327" s="192" t="s">
        <v>1898</v>
      </c>
      <c r="D327" s="192" t="s">
        <v>968</v>
      </c>
      <c r="E327" s="192" t="s">
        <v>134</v>
      </c>
      <c r="F327" s="195">
        <v>35796</v>
      </c>
      <c r="G327" s="192" t="s">
        <v>564</v>
      </c>
      <c r="H327" s="192" t="s">
        <v>561</v>
      </c>
      <c r="I327" s="192" t="s">
        <v>817</v>
      </c>
      <c r="N327" s="192">
        <v>686</v>
      </c>
      <c r="O327" s="192">
        <v>44613</v>
      </c>
      <c r="P327" s="192">
        <v>18000</v>
      </c>
    </row>
    <row r="328" spans="1:16" ht="17.25" customHeight="1" x14ac:dyDescent="0.2">
      <c r="A328" s="192">
        <v>800113</v>
      </c>
      <c r="B328" s="192" t="s">
        <v>982</v>
      </c>
      <c r="C328" s="192" t="s">
        <v>100</v>
      </c>
      <c r="D328" s="192" t="s">
        <v>159</v>
      </c>
      <c r="E328" s="192" t="s">
        <v>133</v>
      </c>
      <c r="F328" s="195">
        <v>29862</v>
      </c>
      <c r="G328" s="192" t="s">
        <v>564</v>
      </c>
      <c r="H328" s="192" t="s">
        <v>561</v>
      </c>
      <c r="I328" s="192" t="s">
        <v>817</v>
      </c>
      <c r="J328" s="192" t="s">
        <v>961</v>
      </c>
      <c r="K328" s="192">
        <v>2000</v>
      </c>
      <c r="L328" s="192" t="s">
        <v>220</v>
      </c>
      <c r="N328" s="192">
        <v>704</v>
      </c>
      <c r="O328" s="192">
        <v>44615</v>
      </c>
      <c r="P328" s="192">
        <v>18000</v>
      </c>
    </row>
    <row r="329" spans="1:16" ht="17.25" customHeight="1" x14ac:dyDescent="0.2">
      <c r="A329" s="192">
        <v>800729</v>
      </c>
      <c r="B329" s="192" t="s">
        <v>996</v>
      </c>
      <c r="C329" s="192" t="s">
        <v>80</v>
      </c>
      <c r="D329" s="192" t="s">
        <v>201</v>
      </c>
      <c r="E329" s="192" t="s">
        <v>133</v>
      </c>
      <c r="F329" s="195">
        <v>33630</v>
      </c>
      <c r="G329" s="192" t="s">
        <v>220</v>
      </c>
      <c r="H329" s="192" t="s">
        <v>561</v>
      </c>
      <c r="I329" s="192" t="s">
        <v>817</v>
      </c>
      <c r="J329" s="192" t="s">
        <v>959</v>
      </c>
      <c r="K329" s="192">
        <v>2014</v>
      </c>
      <c r="L329" s="192" t="s">
        <v>220</v>
      </c>
      <c r="N329" s="192">
        <v>707</v>
      </c>
      <c r="O329" s="192">
        <v>44615</v>
      </c>
      <c r="P329" s="192">
        <v>14000</v>
      </c>
    </row>
    <row r="330" spans="1:16" ht="17.25" customHeight="1" x14ac:dyDescent="0.2">
      <c r="A330" s="192">
        <v>802478</v>
      </c>
      <c r="B330" s="192" t="s">
        <v>1053</v>
      </c>
      <c r="C330" s="192" t="s">
        <v>432</v>
      </c>
      <c r="D330" s="192" t="s">
        <v>334</v>
      </c>
      <c r="E330" s="192" t="s">
        <v>134</v>
      </c>
      <c r="F330" s="195">
        <v>29277</v>
      </c>
      <c r="G330" s="192" t="s">
        <v>564</v>
      </c>
      <c r="H330" s="192" t="s">
        <v>561</v>
      </c>
      <c r="I330" s="192" t="s">
        <v>817</v>
      </c>
      <c r="N330" s="192">
        <v>717</v>
      </c>
      <c r="O330" s="192">
        <v>44616</v>
      </c>
      <c r="P330" s="192">
        <v>59000</v>
      </c>
    </row>
    <row r="331" spans="1:16" ht="17.25" customHeight="1" x14ac:dyDescent="0.2">
      <c r="A331" s="192">
        <v>802532</v>
      </c>
      <c r="B331" s="192" t="s">
        <v>1058</v>
      </c>
      <c r="C331" s="192" t="s">
        <v>405</v>
      </c>
      <c r="D331" s="192" t="s">
        <v>978</v>
      </c>
      <c r="E331" s="192" t="s">
        <v>133</v>
      </c>
      <c r="F331" s="195">
        <v>28210</v>
      </c>
      <c r="G331" s="192" t="s">
        <v>220</v>
      </c>
      <c r="H331" s="192" t="s">
        <v>561</v>
      </c>
      <c r="I331" s="192" t="s">
        <v>817</v>
      </c>
      <c r="J331" s="192" t="s">
        <v>961</v>
      </c>
      <c r="K331" s="192">
        <v>1998</v>
      </c>
      <c r="L331" s="192" t="s">
        <v>230</v>
      </c>
      <c r="N331" s="192">
        <v>734</v>
      </c>
      <c r="O331" s="192">
        <v>44616</v>
      </c>
      <c r="P331" s="192">
        <v>18000</v>
      </c>
    </row>
    <row r="332" spans="1:16" ht="17.25" customHeight="1" x14ac:dyDescent="0.2">
      <c r="A332" s="192">
        <v>805643</v>
      </c>
      <c r="B332" s="192" t="s">
        <v>1236</v>
      </c>
      <c r="C332" s="192" t="s">
        <v>306</v>
      </c>
      <c r="D332" s="192" t="s">
        <v>155</v>
      </c>
      <c r="E332" s="192" t="s">
        <v>133</v>
      </c>
      <c r="F332" s="195">
        <v>34794</v>
      </c>
      <c r="G332" s="192" t="s">
        <v>564</v>
      </c>
      <c r="H332" s="192" t="s">
        <v>561</v>
      </c>
      <c r="I332" s="192" t="s">
        <v>817</v>
      </c>
      <c r="J332" s="192" t="s">
        <v>960</v>
      </c>
      <c r="K332" s="192">
        <v>2013</v>
      </c>
      <c r="L332" s="192" t="s">
        <v>220</v>
      </c>
      <c r="N332" s="192">
        <v>742</v>
      </c>
      <c r="O332" s="192">
        <v>44619</v>
      </c>
      <c r="P332" s="192">
        <v>11000</v>
      </c>
    </row>
    <row r="333" spans="1:16" ht="17.25" customHeight="1" x14ac:dyDescent="0.2">
      <c r="A333" s="192">
        <v>806338</v>
      </c>
      <c r="B333" s="192" t="s">
        <v>1298</v>
      </c>
      <c r="C333" s="192" t="s">
        <v>92</v>
      </c>
      <c r="D333" s="192" t="s">
        <v>1849</v>
      </c>
      <c r="E333" s="192" t="s">
        <v>134</v>
      </c>
      <c r="F333" s="195">
        <v>32039</v>
      </c>
      <c r="G333" s="192" t="s">
        <v>613</v>
      </c>
      <c r="H333" s="192" t="s">
        <v>561</v>
      </c>
      <c r="I333" s="192" t="s">
        <v>817</v>
      </c>
      <c r="J333" s="192" t="s">
        <v>961</v>
      </c>
      <c r="K333" s="192">
        <v>2006</v>
      </c>
      <c r="L333" s="192" t="s">
        <v>220</v>
      </c>
      <c r="N333" s="192">
        <v>768</v>
      </c>
      <c r="O333" s="192">
        <v>44623</v>
      </c>
      <c r="P333" s="192">
        <v>34000</v>
      </c>
    </row>
    <row r="334" spans="1:16" ht="17.25" customHeight="1" x14ac:dyDescent="0.2">
      <c r="A334" s="192">
        <v>802178</v>
      </c>
      <c r="B334" s="192" t="s">
        <v>1044</v>
      </c>
      <c r="C334" s="192" t="s">
        <v>75</v>
      </c>
      <c r="D334" s="192" t="s">
        <v>90</v>
      </c>
      <c r="E334" s="192" t="s">
        <v>133</v>
      </c>
      <c r="F334" s="195">
        <v>34063</v>
      </c>
      <c r="G334" s="192" t="s">
        <v>220</v>
      </c>
      <c r="H334" s="192" t="s">
        <v>561</v>
      </c>
      <c r="I334" s="192" t="s">
        <v>817</v>
      </c>
      <c r="J334" s="192" t="s">
        <v>235</v>
      </c>
      <c r="K334" s="192">
        <v>2012</v>
      </c>
      <c r="L334" s="192" t="s">
        <v>220</v>
      </c>
      <c r="N334" s="192">
        <v>776</v>
      </c>
      <c r="O334" s="192">
        <v>44627</v>
      </c>
      <c r="P334" s="192">
        <v>22000</v>
      </c>
    </row>
    <row r="335" spans="1:16" ht="17.25" customHeight="1" x14ac:dyDescent="0.2">
      <c r="A335" s="192">
        <v>800018</v>
      </c>
      <c r="B335" s="192" t="s">
        <v>981</v>
      </c>
      <c r="C335" s="192" t="s">
        <v>863</v>
      </c>
      <c r="D335" s="192" t="s">
        <v>1836</v>
      </c>
      <c r="E335" s="192" t="s">
        <v>133</v>
      </c>
      <c r="F335" s="195">
        <v>31076</v>
      </c>
      <c r="G335" s="192" t="s">
        <v>228</v>
      </c>
      <c r="H335" s="192" t="s">
        <v>561</v>
      </c>
      <c r="I335" s="192" t="s">
        <v>817</v>
      </c>
      <c r="J335" s="192" t="s">
        <v>959</v>
      </c>
      <c r="K335" s="192">
        <v>2003</v>
      </c>
      <c r="L335" s="192" t="s">
        <v>228</v>
      </c>
    </row>
    <row r="336" spans="1:16" ht="17.25" customHeight="1" x14ac:dyDescent="0.2">
      <c r="A336" s="192">
        <v>800225</v>
      </c>
      <c r="B336" s="192" t="s">
        <v>983</v>
      </c>
      <c r="C336" s="192" t="s">
        <v>933</v>
      </c>
      <c r="D336" s="192" t="s">
        <v>1907</v>
      </c>
      <c r="E336" s="192" t="s">
        <v>133</v>
      </c>
      <c r="F336" s="195">
        <v>33034</v>
      </c>
      <c r="G336" s="192" t="s">
        <v>220</v>
      </c>
      <c r="H336" s="192" t="s">
        <v>561</v>
      </c>
      <c r="I336" s="192" t="s">
        <v>817</v>
      </c>
      <c r="J336" s="192" t="s">
        <v>961</v>
      </c>
      <c r="K336" s="192">
        <v>2009</v>
      </c>
      <c r="L336" s="192" t="s">
        <v>220</v>
      </c>
    </row>
    <row r="337" spans="1:12" ht="17.25" customHeight="1" x14ac:dyDescent="0.2">
      <c r="A337" s="192">
        <v>800280</v>
      </c>
      <c r="B337" s="192" t="s">
        <v>984</v>
      </c>
      <c r="C337" s="192" t="s">
        <v>78</v>
      </c>
      <c r="D337" s="192" t="s">
        <v>1777</v>
      </c>
      <c r="E337" s="192" t="s">
        <v>133</v>
      </c>
      <c r="F337" s="195">
        <v>33773</v>
      </c>
      <c r="G337" s="192" t="s">
        <v>220</v>
      </c>
      <c r="H337" s="192" t="s">
        <v>561</v>
      </c>
      <c r="I337" s="192" t="s">
        <v>817</v>
      </c>
      <c r="J337" s="192" t="s">
        <v>235</v>
      </c>
      <c r="K337" s="192">
        <v>2010</v>
      </c>
      <c r="L337" s="192" t="s">
        <v>220</v>
      </c>
    </row>
    <row r="338" spans="1:12" ht="17.25" customHeight="1" x14ac:dyDescent="0.2">
      <c r="A338" s="192">
        <v>800394</v>
      </c>
      <c r="B338" s="192" t="s">
        <v>987</v>
      </c>
      <c r="C338" s="192" t="s">
        <v>2070</v>
      </c>
      <c r="D338" s="192" t="s">
        <v>192</v>
      </c>
      <c r="E338" s="192" t="s">
        <v>134</v>
      </c>
      <c r="F338" s="195">
        <v>30508</v>
      </c>
      <c r="G338" s="192" t="s">
        <v>619</v>
      </c>
      <c r="H338" s="192" t="s">
        <v>561</v>
      </c>
      <c r="I338" s="192" t="s">
        <v>817</v>
      </c>
      <c r="J338" s="192" t="s">
        <v>235</v>
      </c>
      <c r="K338" s="192">
        <v>2000</v>
      </c>
      <c r="L338" s="192" t="s">
        <v>220</v>
      </c>
    </row>
    <row r="339" spans="1:12" ht="17.25" customHeight="1" x14ac:dyDescent="0.2">
      <c r="A339" s="192">
        <v>800395</v>
      </c>
      <c r="B339" s="192" t="s">
        <v>988</v>
      </c>
      <c r="C339" s="192" t="s">
        <v>78</v>
      </c>
      <c r="D339" s="192" t="s">
        <v>179</v>
      </c>
      <c r="E339" s="192" t="s">
        <v>134</v>
      </c>
      <c r="F339" s="195">
        <v>27722</v>
      </c>
      <c r="G339" s="192" t="s">
        <v>228</v>
      </c>
      <c r="H339" s="192" t="s">
        <v>561</v>
      </c>
      <c r="I339" s="192" t="s">
        <v>817</v>
      </c>
      <c r="J339" s="192" t="s">
        <v>585</v>
      </c>
      <c r="K339" s="192">
        <v>1994</v>
      </c>
      <c r="L339" s="192" t="s">
        <v>228</v>
      </c>
    </row>
    <row r="340" spans="1:12" ht="17.25" customHeight="1" x14ac:dyDescent="0.2">
      <c r="A340" s="192">
        <v>800442</v>
      </c>
      <c r="B340" s="192" t="s">
        <v>989</v>
      </c>
      <c r="C340" s="192" t="s">
        <v>311</v>
      </c>
      <c r="D340" s="192" t="s">
        <v>1830</v>
      </c>
      <c r="E340" s="192" t="s">
        <v>133</v>
      </c>
      <c r="F340" s="195">
        <v>33268</v>
      </c>
      <c r="G340" s="192" t="s">
        <v>674</v>
      </c>
      <c r="H340" s="192" t="s">
        <v>561</v>
      </c>
      <c r="I340" s="192" t="s">
        <v>817</v>
      </c>
      <c r="J340" s="192" t="s">
        <v>959</v>
      </c>
      <c r="K340" s="192">
        <v>2008</v>
      </c>
      <c r="L340" s="192" t="s">
        <v>225</v>
      </c>
    </row>
    <row r="341" spans="1:12" ht="17.25" customHeight="1" x14ac:dyDescent="0.2">
      <c r="A341" s="192">
        <v>800461</v>
      </c>
      <c r="B341" s="192" t="s">
        <v>990</v>
      </c>
      <c r="C341" s="192" t="s">
        <v>62</v>
      </c>
      <c r="D341" s="192" t="s">
        <v>323</v>
      </c>
      <c r="E341" s="192" t="s">
        <v>133</v>
      </c>
      <c r="F341" s="195">
        <v>33729</v>
      </c>
      <c r="G341" s="192" t="s">
        <v>225</v>
      </c>
      <c r="H341" s="192" t="s">
        <v>561</v>
      </c>
      <c r="I341" s="192" t="s">
        <v>817</v>
      </c>
      <c r="J341" s="192" t="s">
        <v>959</v>
      </c>
      <c r="K341" s="192">
        <v>2010</v>
      </c>
      <c r="L341" s="192" t="s">
        <v>225</v>
      </c>
    </row>
    <row r="342" spans="1:12" ht="17.25" customHeight="1" x14ac:dyDescent="0.2">
      <c r="A342" s="192">
        <v>800508</v>
      </c>
      <c r="B342" s="192" t="s">
        <v>992</v>
      </c>
      <c r="C342" s="192" t="s">
        <v>97</v>
      </c>
      <c r="D342" s="192" t="s">
        <v>620</v>
      </c>
      <c r="E342" s="192" t="s">
        <v>133</v>
      </c>
      <c r="F342" s="195">
        <v>31481</v>
      </c>
      <c r="G342" s="192" t="s">
        <v>220</v>
      </c>
      <c r="H342" s="192" t="s">
        <v>561</v>
      </c>
      <c r="I342" s="192" t="s">
        <v>817</v>
      </c>
      <c r="J342" s="192" t="s">
        <v>235</v>
      </c>
      <c r="K342" s="192">
        <v>2004</v>
      </c>
      <c r="L342" s="192" t="s">
        <v>220</v>
      </c>
    </row>
    <row r="343" spans="1:12" ht="17.25" customHeight="1" x14ac:dyDescent="0.2">
      <c r="A343" s="192">
        <v>800689</v>
      </c>
      <c r="B343" s="192" t="s">
        <v>993</v>
      </c>
      <c r="C343" s="192" t="s">
        <v>387</v>
      </c>
      <c r="D343" s="192" t="s">
        <v>201</v>
      </c>
      <c r="E343" s="192" t="s">
        <v>133</v>
      </c>
      <c r="F343" s="195">
        <v>32874</v>
      </c>
      <c r="G343" s="192" t="s">
        <v>220</v>
      </c>
      <c r="H343" s="192" t="s">
        <v>561</v>
      </c>
      <c r="I343" s="192" t="s">
        <v>817</v>
      </c>
      <c r="J343" s="192" t="s">
        <v>960</v>
      </c>
      <c r="K343" s="192">
        <v>2010</v>
      </c>
      <c r="L343" s="192" t="s">
        <v>220</v>
      </c>
    </row>
    <row r="344" spans="1:12" ht="17.25" customHeight="1" x14ac:dyDescent="0.2">
      <c r="A344" s="192">
        <v>800912</v>
      </c>
      <c r="B344" s="192" t="s">
        <v>998</v>
      </c>
      <c r="C344" s="192" t="s">
        <v>303</v>
      </c>
      <c r="D344" s="192" t="s">
        <v>402</v>
      </c>
      <c r="E344" s="192" t="s">
        <v>134</v>
      </c>
      <c r="F344" s="195">
        <v>33607</v>
      </c>
      <c r="G344" s="192" t="s">
        <v>598</v>
      </c>
      <c r="H344" s="192" t="s">
        <v>561</v>
      </c>
      <c r="I344" s="192" t="s">
        <v>817</v>
      </c>
      <c r="J344" s="192" t="s">
        <v>235</v>
      </c>
      <c r="K344" s="192">
        <v>2011</v>
      </c>
      <c r="L344" s="192" t="s">
        <v>230</v>
      </c>
    </row>
    <row r="345" spans="1:12" ht="17.25" customHeight="1" x14ac:dyDescent="0.2">
      <c r="A345" s="192">
        <v>800934</v>
      </c>
      <c r="B345" s="192" t="s">
        <v>999</v>
      </c>
      <c r="C345" s="192" t="s">
        <v>432</v>
      </c>
      <c r="D345" s="192" t="s">
        <v>2001</v>
      </c>
      <c r="E345" s="192" t="s">
        <v>134</v>
      </c>
      <c r="F345" s="195">
        <v>32977</v>
      </c>
      <c r="G345" s="192" t="s">
        <v>2002</v>
      </c>
      <c r="H345" s="192" t="s">
        <v>561</v>
      </c>
      <c r="I345" s="192" t="s">
        <v>817</v>
      </c>
      <c r="J345" s="192" t="s">
        <v>235</v>
      </c>
      <c r="K345" s="192">
        <v>2008</v>
      </c>
      <c r="L345" s="192" t="s">
        <v>220</v>
      </c>
    </row>
    <row r="346" spans="1:12" ht="17.25" customHeight="1" x14ac:dyDescent="0.2">
      <c r="A346" s="192">
        <v>800940</v>
      </c>
      <c r="B346" s="192" t="s">
        <v>1001</v>
      </c>
      <c r="C346" s="192" t="s">
        <v>945</v>
      </c>
      <c r="D346" s="192" t="s">
        <v>174</v>
      </c>
      <c r="E346" s="192" t="s">
        <v>134</v>
      </c>
      <c r="F346" s="195">
        <v>33970</v>
      </c>
      <c r="G346" s="192" t="s">
        <v>220</v>
      </c>
      <c r="H346" s="192" t="s">
        <v>561</v>
      </c>
      <c r="I346" s="192" t="s">
        <v>817</v>
      </c>
      <c r="J346" s="192" t="s">
        <v>235</v>
      </c>
      <c r="K346" s="192">
        <v>2010</v>
      </c>
      <c r="L346" s="192" t="s">
        <v>225</v>
      </c>
    </row>
    <row r="347" spans="1:12" ht="17.25" customHeight="1" x14ac:dyDescent="0.2">
      <c r="A347" s="192">
        <v>800955</v>
      </c>
      <c r="B347" s="192" t="s">
        <v>1002</v>
      </c>
      <c r="C347" s="192" t="s">
        <v>82</v>
      </c>
      <c r="D347" s="192" t="s">
        <v>322</v>
      </c>
      <c r="E347" s="192" t="s">
        <v>133</v>
      </c>
      <c r="F347" s="195">
        <v>29587</v>
      </c>
      <c r="G347" s="192" t="s">
        <v>675</v>
      </c>
      <c r="H347" s="192" t="s">
        <v>561</v>
      </c>
      <c r="I347" s="192" t="s">
        <v>817</v>
      </c>
    </row>
    <row r="348" spans="1:12" ht="17.25" customHeight="1" x14ac:dyDescent="0.2">
      <c r="A348" s="192">
        <v>801123</v>
      </c>
      <c r="B348" s="192" t="s">
        <v>1005</v>
      </c>
      <c r="C348" s="192" t="s">
        <v>432</v>
      </c>
      <c r="D348" s="192" t="s">
        <v>861</v>
      </c>
      <c r="E348" s="192" t="s">
        <v>133</v>
      </c>
      <c r="F348" s="195">
        <v>33694</v>
      </c>
      <c r="G348" s="192" t="s">
        <v>220</v>
      </c>
      <c r="H348" s="192" t="s">
        <v>561</v>
      </c>
      <c r="I348" s="192" t="s">
        <v>817</v>
      </c>
      <c r="J348" s="192" t="s">
        <v>235</v>
      </c>
      <c r="K348" s="192">
        <v>2010</v>
      </c>
      <c r="L348" s="192" t="s">
        <v>220</v>
      </c>
    </row>
    <row r="349" spans="1:12" ht="17.25" customHeight="1" x14ac:dyDescent="0.2">
      <c r="A349" s="192">
        <v>801290</v>
      </c>
      <c r="B349" s="192" t="s">
        <v>1010</v>
      </c>
      <c r="C349" s="192" t="s">
        <v>301</v>
      </c>
      <c r="D349" s="192" t="s">
        <v>189</v>
      </c>
      <c r="E349" s="192" t="s">
        <v>134</v>
      </c>
      <c r="F349" s="195">
        <v>34267</v>
      </c>
      <c r="G349" s="192" t="s">
        <v>568</v>
      </c>
      <c r="H349" s="192" t="s">
        <v>561</v>
      </c>
      <c r="I349" s="192" t="s">
        <v>817</v>
      </c>
      <c r="J349" s="192" t="s">
        <v>235</v>
      </c>
      <c r="K349" s="192">
        <v>2011</v>
      </c>
      <c r="L349" s="192" t="s">
        <v>225</v>
      </c>
    </row>
    <row r="350" spans="1:12" ht="17.25" customHeight="1" x14ac:dyDescent="0.2">
      <c r="A350" s="192">
        <v>801495</v>
      </c>
      <c r="B350" s="192" t="s">
        <v>1014</v>
      </c>
      <c r="C350" s="192" t="s">
        <v>62</v>
      </c>
      <c r="D350" s="192" t="s">
        <v>445</v>
      </c>
      <c r="E350" s="192" t="s">
        <v>134</v>
      </c>
      <c r="F350" s="195">
        <v>33855</v>
      </c>
      <c r="G350" s="192" t="s">
        <v>220</v>
      </c>
      <c r="H350" s="192" t="s">
        <v>561</v>
      </c>
      <c r="I350" s="192" t="s">
        <v>817</v>
      </c>
      <c r="J350" s="192" t="s">
        <v>235</v>
      </c>
      <c r="K350" s="192">
        <v>2011</v>
      </c>
      <c r="L350" s="192" t="s">
        <v>220</v>
      </c>
    </row>
    <row r="351" spans="1:12" ht="17.25" customHeight="1" x14ac:dyDescent="0.2">
      <c r="A351" s="192">
        <v>801563</v>
      </c>
      <c r="B351" s="192" t="s">
        <v>1015</v>
      </c>
      <c r="C351" s="192" t="s">
        <v>1803</v>
      </c>
      <c r="D351" s="192" t="s">
        <v>920</v>
      </c>
      <c r="E351" s="192" t="s">
        <v>133</v>
      </c>
      <c r="F351" s="195">
        <v>32887</v>
      </c>
      <c r="G351" s="192" t="s">
        <v>864</v>
      </c>
      <c r="H351" s="192" t="s">
        <v>561</v>
      </c>
      <c r="I351" s="192" t="s">
        <v>817</v>
      </c>
      <c r="J351" s="192" t="s">
        <v>960</v>
      </c>
      <c r="K351" s="192">
        <v>2010</v>
      </c>
      <c r="L351" s="192" t="s">
        <v>227</v>
      </c>
    </row>
    <row r="352" spans="1:12" ht="17.25" customHeight="1" x14ac:dyDescent="0.2">
      <c r="A352" s="192">
        <v>801650</v>
      </c>
      <c r="B352" s="192" t="s">
        <v>1017</v>
      </c>
      <c r="C352" s="192" t="s">
        <v>83</v>
      </c>
      <c r="D352" s="192" t="s">
        <v>535</v>
      </c>
      <c r="E352" s="192" t="s">
        <v>133</v>
      </c>
      <c r="F352" s="195">
        <v>31631</v>
      </c>
      <c r="G352" s="192" t="s">
        <v>220</v>
      </c>
      <c r="H352" s="192" t="s">
        <v>561</v>
      </c>
      <c r="I352" s="192" t="s">
        <v>817</v>
      </c>
      <c r="J352" s="192" t="s">
        <v>235</v>
      </c>
      <c r="K352" s="192">
        <v>2005</v>
      </c>
      <c r="L352" s="192" t="s">
        <v>220</v>
      </c>
    </row>
    <row r="353" spans="1:12" ht="17.25" customHeight="1" x14ac:dyDescent="0.2">
      <c r="A353" s="192">
        <v>801688</v>
      </c>
      <c r="B353" s="192" t="s">
        <v>1019</v>
      </c>
      <c r="C353" s="192" t="s">
        <v>841</v>
      </c>
      <c r="D353" s="192" t="s">
        <v>860</v>
      </c>
      <c r="E353" s="192" t="s">
        <v>133</v>
      </c>
      <c r="F353" s="195">
        <v>33604</v>
      </c>
      <c r="G353" s="192" t="s">
        <v>564</v>
      </c>
      <c r="H353" s="192" t="s">
        <v>561</v>
      </c>
      <c r="I353" s="192" t="s">
        <v>817</v>
      </c>
      <c r="J353" s="192" t="s">
        <v>961</v>
      </c>
      <c r="K353" s="192">
        <v>2010</v>
      </c>
      <c r="L353" s="192" t="s">
        <v>225</v>
      </c>
    </row>
    <row r="354" spans="1:12" ht="17.25" customHeight="1" x14ac:dyDescent="0.2">
      <c r="A354" s="192">
        <v>801721</v>
      </c>
      <c r="B354" s="192" t="s">
        <v>1022</v>
      </c>
      <c r="C354" s="192" t="s">
        <v>1809</v>
      </c>
      <c r="D354" s="192" t="s">
        <v>533</v>
      </c>
      <c r="E354" s="192" t="s">
        <v>134</v>
      </c>
      <c r="F354" s="195">
        <v>34010</v>
      </c>
      <c r="G354" s="192" t="s">
        <v>220</v>
      </c>
      <c r="H354" s="192" t="s">
        <v>561</v>
      </c>
      <c r="I354" s="192" t="s">
        <v>817</v>
      </c>
      <c r="J354" s="192" t="s">
        <v>235</v>
      </c>
      <c r="K354" s="192">
        <v>2011</v>
      </c>
      <c r="L354" s="192" t="s">
        <v>220</v>
      </c>
    </row>
    <row r="355" spans="1:12" ht="17.25" customHeight="1" x14ac:dyDescent="0.2">
      <c r="A355" s="192">
        <v>801790</v>
      </c>
      <c r="B355" s="192" t="s">
        <v>1024</v>
      </c>
      <c r="C355" s="192" t="s">
        <v>105</v>
      </c>
      <c r="D355" s="192" t="s">
        <v>293</v>
      </c>
      <c r="E355" s="192" t="s">
        <v>134</v>
      </c>
      <c r="F355" s="195">
        <v>31048</v>
      </c>
      <c r="G355" s="192" t="s">
        <v>625</v>
      </c>
      <c r="H355" s="192" t="s">
        <v>561</v>
      </c>
      <c r="I355" s="192" t="s">
        <v>817</v>
      </c>
      <c r="J355" s="192" t="s">
        <v>960</v>
      </c>
      <c r="K355" s="192">
        <v>2002</v>
      </c>
      <c r="L355" s="192" t="s">
        <v>220</v>
      </c>
    </row>
    <row r="356" spans="1:12" ht="17.25" customHeight="1" x14ac:dyDescent="0.2">
      <c r="A356" s="192">
        <v>801791</v>
      </c>
      <c r="B356" s="192" t="s">
        <v>1025</v>
      </c>
      <c r="C356" s="192" t="s">
        <v>60</v>
      </c>
      <c r="D356" s="192" t="s">
        <v>160</v>
      </c>
      <c r="E356" s="192" t="s">
        <v>134</v>
      </c>
      <c r="F356" s="195">
        <v>32319</v>
      </c>
      <c r="G356" s="192" t="s">
        <v>2053</v>
      </c>
      <c r="H356" s="192" t="s">
        <v>561</v>
      </c>
      <c r="I356" s="192" t="s">
        <v>817</v>
      </c>
      <c r="J356" s="192" t="s">
        <v>959</v>
      </c>
      <c r="K356" s="192">
        <v>2006</v>
      </c>
      <c r="L356" s="192" t="s">
        <v>231</v>
      </c>
    </row>
    <row r="357" spans="1:12" ht="17.25" customHeight="1" x14ac:dyDescent="0.2">
      <c r="A357" s="192">
        <v>801839</v>
      </c>
      <c r="B357" s="192" t="s">
        <v>1026</v>
      </c>
      <c r="C357" s="192" t="s">
        <v>121</v>
      </c>
      <c r="D357" s="192" t="s">
        <v>179</v>
      </c>
      <c r="E357" s="192" t="s">
        <v>133</v>
      </c>
      <c r="F357" s="195">
        <v>32878</v>
      </c>
      <c r="G357" s="192" t="s">
        <v>220</v>
      </c>
      <c r="H357" s="192" t="s">
        <v>561</v>
      </c>
      <c r="I357" s="192" t="s">
        <v>817</v>
      </c>
      <c r="J357" s="192" t="s">
        <v>235</v>
      </c>
      <c r="K357" s="192">
        <v>2008</v>
      </c>
      <c r="L357" s="192" t="s">
        <v>220</v>
      </c>
    </row>
    <row r="358" spans="1:12" ht="17.25" customHeight="1" x14ac:dyDescent="0.2">
      <c r="A358" s="192">
        <v>801901</v>
      </c>
      <c r="B358" s="192" t="s">
        <v>1034</v>
      </c>
      <c r="C358" s="192" t="s">
        <v>909</v>
      </c>
      <c r="D358" s="192" t="s">
        <v>1876</v>
      </c>
      <c r="E358" s="192" t="s">
        <v>134</v>
      </c>
      <c r="F358" s="195">
        <v>33628</v>
      </c>
      <c r="G358" s="192" t="s">
        <v>1877</v>
      </c>
      <c r="H358" s="192" t="s">
        <v>561</v>
      </c>
      <c r="I358" s="192" t="s">
        <v>817</v>
      </c>
      <c r="J358" s="192" t="s">
        <v>235</v>
      </c>
      <c r="K358" s="192">
        <v>2011</v>
      </c>
      <c r="L358" s="192" t="s">
        <v>220</v>
      </c>
    </row>
    <row r="359" spans="1:12" ht="17.25" customHeight="1" x14ac:dyDescent="0.2">
      <c r="A359" s="192">
        <v>802005</v>
      </c>
      <c r="B359" s="192" t="s">
        <v>1038</v>
      </c>
      <c r="C359" s="192" t="s">
        <v>82</v>
      </c>
      <c r="D359" s="192" t="s">
        <v>328</v>
      </c>
      <c r="E359" s="192" t="s">
        <v>133</v>
      </c>
      <c r="F359" s="195">
        <v>27471</v>
      </c>
      <c r="G359" s="192" t="s">
        <v>564</v>
      </c>
      <c r="H359" s="192" t="s">
        <v>561</v>
      </c>
      <c r="I359" s="192" t="s">
        <v>817</v>
      </c>
      <c r="J359" s="192" t="s">
        <v>235</v>
      </c>
      <c r="K359" s="192">
        <v>1992</v>
      </c>
      <c r="L359" s="192" t="s">
        <v>229</v>
      </c>
    </row>
    <row r="360" spans="1:12" ht="17.25" customHeight="1" x14ac:dyDescent="0.2">
      <c r="A360" s="192">
        <v>802150</v>
      </c>
      <c r="B360" s="192" t="s">
        <v>1043</v>
      </c>
      <c r="C360" s="192" t="s">
        <v>757</v>
      </c>
      <c r="D360" s="192" t="s">
        <v>931</v>
      </c>
      <c r="E360" s="192" t="s">
        <v>134</v>
      </c>
      <c r="F360" s="195">
        <v>33666</v>
      </c>
      <c r="G360" s="192" t="s">
        <v>1792</v>
      </c>
      <c r="H360" s="192" t="s">
        <v>561</v>
      </c>
      <c r="I360" s="192" t="s">
        <v>817</v>
      </c>
    </row>
    <row r="361" spans="1:12" ht="17.25" customHeight="1" x14ac:dyDescent="0.2">
      <c r="A361" s="192">
        <v>802341</v>
      </c>
      <c r="B361" s="192" t="s">
        <v>1049</v>
      </c>
      <c r="C361" s="192" t="s">
        <v>330</v>
      </c>
      <c r="D361" s="192" t="s">
        <v>185</v>
      </c>
      <c r="E361" s="192" t="s">
        <v>133</v>
      </c>
      <c r="F361" s="195">
        <v>34213</v>
      </c>
      <c r="G361" s="192" t="s">
        <v>220</v>
      </c>
      <c r="H361" s="192" t="s">
        <v>561</v>
      </c>
      <c r="I361" s="192" t="s">
        <v>817</v>
      </c>
      <c r="J361" s="192" t="s">
        <v>959</v>
      </c>
      <c r="K361" s="192">
        <v>2012</v>
      </c>
      <c r="L361" s="192" t="s">
        <v>220</v>
      </c>
    </row>
    <row r="362" spans="1:12" ht="17.25" customHeight="1" x14ac:dyDescent="0.2">
      <c r="A362" s="192">
        <v>802528</v>
      </c>
      <c r="B362" s="192" t="s">
        <v>1057</v>
      </c>
      <c r="C362" s="192" t="s">
        <v>78</v>
      </c>
      <c r="D362" s="192" t="s">
        <v>426</v>
      </c>
      <c r="E362" s="192" t="s">
        <v>133</v>
      </c>
      <c r="F362" s="195">
        <v>30246</v>
      </c>
      <c r="G362" s="192" t="s">
        <v>220</v>
      </c>
      <c r="H362" s="192" t="s">
        <v>561</v>
      </c>
      <c r="I362" s="192" t="s">
        <v>817</v>
      </c>
    </row>
    <row r="363" spans="1:12" ht="17.25" customHeight="1" x14ac:dyDescent="0.2">
      <c r="A363" s="192">
        <v>802673</v>
      </c>
      <c r="B363" s="192" t="s">
        <v>1062</v>
      </c>
      <c r="C363" s="192" t="s">
        <v>1912</v>
      </c>
      <c r="D363" s="192" t="s">
        <v>167</v>
      </c>
      <c r="E363" s="192" t="s">
        <v>134</v>
      </c>
      <c r="F363" s="195">
        <v>30063</v>
      </c>
      <c r="G363" s="192" t="s">
        <v>220</v>
      </c>
      <c r="H363" s="192" t="s">
        <v>561</v>
      </c>
      <c r="I363" s="192" t="s">
        <v>817</v>
      </c>
      <c r="J363" s="192" t="s">
        <v>961</v>
      </c>
      <c r="K363" s="192">
        <v>2012</v>
      </c>
      <c r="L363" s="192" t="s">
        <v>220</v>
      </c>
    </row>
    <row r="364" spans="1:12" ht="17.25" customHeight="1" x14ac:dyDescent="0.2">
      <c r="A364" s="192">
        <v>802778</v>
      </c>
      <c r="B364" s="192" t="s">
        <v>1064</v>
      </c>
      <c r="C364" s="192" t="s">
        <v>300</v>
      </c>
      <c r="D364" s="192" t="s">
        <v>128</v>
      </c>
      <c r="E364" s="192" t="s">
        <v>134</v>
      </c>
      <c r="F364" s="195">
        <v>31413</v>
      </c>
      <c r="G364" s="192" t="s">
        <v>220</v>
      </c>
      <c r="H364" s="192" t="s">
        <v>561</v>
      </c>
      <c r="I364" s="192" t="s">
        <v>817</v>
      </c>
      <c r="J364" s="192" t="s">
        <v>961</v>
      </c>
      <c r="K364" s="192">
        <v>2004</v>
      </c>
      <c r="L364" s="192" t="s">
        <v>225</v>
      </c>
    </row>
    <row r="365" spans="1:12" ht="17.25" customHeight="1" x14ac:dyDescent="0.2">
      <c r="A365" s="192">
        <v>802797</v>
      </c>
      <c r="B365" s="192" t="s">
        <v>1066</v>
      </c>
      <c r="C365" s="192" t="s">
        <v>57</v>
      </c>
      <c r="D365" s="192" t="s">
        <v>714</v>
      </c>
      <c r="E365" s="192" t="s">
        <v>134</v>
      </c>
      <c r="F365" s="195">
        <v>34709</v>
      </c>
      <c r="G365" s="192" t="s">
        <v>750</v>
      </c>
      <c r="H365" s="192" t="s">
        <v>561</v>
      </c>
      <c r="I365" s="192" t="s">
        <v>817</v>
      </c>
      <c r="J365" s="192" t="s">
        <v>235</v>
      </c>
      <c r="K365" s="192">
        <v>2013</v>
      </c>
      <c r="L365" s="192" t="s">
        <v>220</v>
      </c>
    </row>
    <row r="366" spans="1:12" ht="17.25" customHeight="1" x14ac:dyDescent="0.2">
      <c r="A366" s="192">
        <v>802890</v>
      </c>
      <c r="B366" s="192" t="s">
        <v>1073</v>
      </c>
      <c r="C366" s="192" t="s">
        <v>62</v>
      </c>
      <c r="D366" s="192" t="s">
        <v>189</v>
      </c>
      <c r="E366" s="192" t="s">
        <v>133</v>
      </c>
      <c r="F366" s="195">
        <v>30563</v>
      </c>
      <c r="G366" s="192" t="s">
        <v>894</v>
      </c>
      <c r="H366" s="192" t="s">
        <v>561</v>
      </c>
      <c r="I366" s="192" t="s">
        <v>817</v>
      </c>
    </row>
    <row r="367" spans="1:12" ht="17.25" customHeight="1" x14ac:dyDescent="0.2">
      <c r="A367" s="192">
        <v>802897</v>
      </c>
      <c r="B367" s="192" t="s">
        <v>1074</v>
      </c>
      <c r="C367" s="192" t="s">
        <v>290</v>
      </c>
      <c r="D367" s="192" t="s">
        <v>1842</v>
      </c>
      <c r="E367" s="192" t="s">
        <v>134</v>
      </c>
      <c r="F367" s="195">
        <v>31004</v>
      </c>
      <c r="G367" s="192" t="s">
        <v>220</v>
      </c>
      <c r="H367" s="192" t="s">
        <v>562</v>
      </c>
      <c r="I367" s="192" t="s">
        <v>817</v>
      </c>
      <c r="J367" s="192" t="s">
        <v>235</v>
      </c>
      <c r="K367" s="192">
        <v>2003</v>
      </c>
      <c r="L367" s="192" t="s">
        <v>220</v>
      </c>
    </row>
    <row r="368" spans="1:12" ht="17.25" customHeight="1" x14ac:dyDescent="0.2">
      <c r="A368" s="192">
        <v>802936</v>
      </c>
      <c r="B368" s="192" t="s">
        <v>1077</v>
      </c>
      <c r="C368" s="192" t="s">
        <v>388</v>
      </c>
      <c r="D368" s="192" t="s">
        <v>2068</v>
      </c>
      <c r="E368" s="192" t="s">
        <v>133</v>
      </c>
      <c r="F368" s="195">
        <v>33822</v>
      </c>
      <c r="G368" s="192" t="s">
        <v>220</v>
      </c>
      <c r="H368" s="192" t="s">
        <v>561</v>
      </c>
      <c r="I368" s="192" t="s">
        <v>817</v>
      </c>
    </row>
    <row r="369" spans="1:12" ht="17.25" customHeight="1" x14ac:dyDescent="0.2">
      <c r="A369" s="192">
        <v>803016</v>
      </c>
      <c r="B369" s="192" t="s">
        <v>1081</v>
      </c>
      <c r="C369" s="192" t="s">
        <v>64</v>
      </c>
      <c r="D369" s="192" t="s">
        <v>524</v>
      </c>
      <c r="E369" s="192" t="s">
        <v>133</v>
      </c>
      <c r="F369" s="195">
        <v>34863</v>
      </c>
      <c r="G369" s="192" t="s">
        <v>744</v>
      </c>
      <c r="H369" s="192" t="s">
        <v>561</v>
      </c>
      <c r="I369" s="192" t="s">
        <v>817</v>
      </c>
      <c r="J369" s="192" t="s">
        <v>959</v>
      </c>
      <c r="K369" s="192">
        <v>2009</v>
      </c>
      <c r="L369" s="192" t="s">
        <v>225</v>
      </c>
    </row>
    <row r="370" spans="1:12" ht="17.25" customHeight="1" x14ac:dyDescent="0.2">
      <c r="A370" s="192">
        <v>803127</v>
      </c>
      <c r="B370" s="192" t="s">
        <v>1082</v>
      </c>
      <c r="C370" s="192" t="s">
        <v>1899</v>
      </c>
      <c r="D370" s="192" t="s">
        <v>861</v>
      </c>
      <c r="E370" s="192" t="s">
        <v>134</v>
      </c>
      <c r="F370" s="195">
        <v>34668</v>
      </c>
      <c r="G370" s="192" t="s">
        <v>722</v>
      </c>
      <c r="H370" s="192" t="s">
        <v>561</v>
      </c>
      <c r="I370" s="192" t="s">
        <v>817</v>
      </c>
      <c r="J370" s="192" t="s">
        <v>961</v>
      </c>
      <c r="K370" s="192">
        <v>2012</v>
      </c>
      <c r="L370" s="192" t="s">
        <v>220</v>
      </c>
    </row>
    <row r="371" spans="1:12" ht="17.25" customHeight="1" x14ac:dyDescent="0.2">
      <c r="A371" s="192">
        <v>803383</v>
      </c>
      <c r="B371" s="192" t="s">
        <v>1088</v>
      </c>
      <c r="C371" s="192" t="s">
        <v>60</v>
      </c>
      <c r="D371" s="192" t="s">
        <v>714</v>
      </c>
      <c r="E371" s="192" t="s">
        <v>133</v>
      </c>
      <c r="F371" s="195">
        <v>34713</v>
      </c>
      <c r="G371" s="192" t="s">
        <v>220</v>
      </c>
      <c r="H371" s="192" t="s">
        <v>561</v>
      </c>
      <c r="I371" s="192" t="s">
        <v>817</v>
      </c>
      <c r="J371" s="192" t="s">
        <v>959</v>
      </c>
      <c r="K371" s="192">
        <v>2012</v>
      </c>
      <c r="L371" s="192" t="s">
        <v>225</v>
      </c>
    </row>
    <row r="372" spans="1:12" ht="17.25" customHeight="1" x14ac:dyDescent="0.2">
      <c r="A372" s="192">
        <v>803402</v>
      </c>
      <c r="B372" s="192" t="s">
        <v>1089</v>
      </c>
      <c r="C372" s="192" t="s">
        <v>302</v>
      </c>
      <c r="D372" s="192" t="s">
        <v>1808</v>
      </c>
      <c r="E372" s="192" t="s">
        <v>133</v>
      </c>
      <c r="F372" s="195">
        <v>28491</v>
      </c>
      <c r="G372" s="192" t="s">
        <v>613</v>
      </c>
      <c r="H372" s="192" t="s">
        <v>561</v>
      </c>
      <c r="I372" s="192" t="s">
        <v>817</v>
      </c>
      <c r="J372" s="192" t="s">
        <v>960</v>
      </c>
      <c r="K372" s="192">
        <v>1997</v>
      </c>
      <c r="L372" s="192" t="s">
        <v>220</v>
      </c>
    </row>
    <row r="373" spans="1:12" ht="17.25" customHeight="1" x14ac:dyDescent="0.2">
      <c r="A373" s="192">
        <v>803449</v>
      </c>
      <c r="B373" s="192" t="s">
        <v>1090</v>
      </c>
      <c r="C373" s="192" t="s">
        <v>1844</v>
      </c>
      <c r="D373" s="192" t="s">
        <v>1845</v>
      </c>
      <c r="E373" s="192" t="s">
        <v>134</v>
      </c>
      <c r="F373" s="195">
        <v>33970</v>
      </c>
      <c r="G373" s="192" t="s">
        <v>564</v>
      </c>
      <c r="H373" s="192" t="s">
        <v>561</v>
      </c>
      <c r="I373" s="192" t="s">
        <v>817</v>
      </c>
      <c r="J373" s="192" t="s">
        <v>959</v>
      </c>
      <c r="K373" s="192">
        <v>2011</v>
      </c>
      <c r="L373" s="192" t="s">
        <v>220</v>
      </c>
    </row>
    <row r="374" spans="1:12" ht="17.25" customHeight="1" x14ac:dyDescent="0.2">
      <c r="A374" s="192">
        <v>803534</v>
      </c>
      <c r="B374" s="192" t="s">
        <v>1093</v>
      </c>
      <c r="C374" s="192" t="s">
        <v>61</v>
      </c>
      <c r="D374" s="192" t="s">
        <v>158</v>
      </c>
      <c r="E374" s="192" t="s">
        <v>134</v>
      </c>
      <c r="F374" s="195">
        <v>32883</v>
      </c>
      <c r="G374" s="192" t="s">
        <v>220</v>
      </c>
      <c r="H374" s="192" t="s">
        <v>562</v>
      </c>
      <c r="I374" s="192" t="s">
        <v>817</v>
      </c>
      <c r="J374" s="192" t="s">
        <v>959</v>
      </c>
      <c r="K374" s="192">
        <v>2011</v>
      </c>
      <c r="L374" s="192" t="s">
        <v>220</v>
      </c>
    </row>
    <row r="375" spans="1:12" ht="17.25" customHeight="1" x14ac:dyDescent="0.2">
      <c r="A375" s="192">
        <v>803637</v>
      </c>
      <c r="B375" s="192" t="s">
        <v>823</v>
      </c>
      <c r="C375" s="192" t="s">
        <v>62</v>
      </c>
      <c r="D375" s="192" t="s">
        <v>313</v>
      </c>
      <c r="E375" s="192" t="s">
        <v>133</v>
      </c>
      <c r="F375" s="195">
        <v>34597</v>
      </c>
      <c r="G375" s="192" t="s">
        <v>1982</v>
      </c>
      <c r="H375" s="192" t="s">
        <v>561</v>
      </c>
      <c r="I375" s="192" t="s">
        <v>817</v>
      </c>
      <c r="J375" s="192" t="s">
        <v>960</v>
      </c>
      <c r="K375" s="192">
        <v>2012</v>
      </c>
      <c r="L375" s="192" t="s">
        <v>225</v>
      </c>
    </row>
    <row r="376" spans="1:12" ht="17.25" customHeight="1" x14ac:dyDescent="0.2">
      <c r="A376" s="192">
        <v>803708</v>
      </c>
      <c r="B376" s="192" t="s">
        <v>1096</v>
      </c>
      <c r="C376" s="192" t="s">
        <v>903</v>
      </c>
      <c r="D376" s="192" t="s">
        <v>1802</v>
      </c>
      <c r="E376" s="192" t="s">
        <v>134</v>
      </c>
      <c r="F376" s="195">
        <v>31603</v>
      </c>
      <c r="G376" s="192" t="s">
        <v>220</v>
      </c>
      <c r="H376" s="192" t="s">
        <v>561</v>
      </c>
      <c r="I376" s="192" t="s">
        <v>817</v>
      </c>
      <c r="J376" s="192" t="s">
        <v>961</v>
      </c>
      <c r="K376" s="192">
        <v>2004</v>
      </c>
      <c r="L376" s="192" t="s">
        <v>220</v>
      </c>
    </row>
    <row r="377" spans="1:12" ht="17.25" customHeight="1" x14ac:dyDescent="0.2">
      <c r="A377" s="192">
        <v>803750</v>
      </c>
      <c r="B377" s="192" t="s">
        <v>1101</v>
      </c>
      <c r="C377" s="192" t="s">
        <v>2069</v>
      </c>
      <c r="D377" s="192" t="s">
        <v>158</v>
      </c>
      <c r="E377" s="192" t="s">
        <v>133</v>
      </c>
      <c r="G377" s="192" t="s">
        <v>220</v>
      </c>
      <c r="H377" s="192" t="s">
        <v>561</v>
      </c>
      <c r="I377" s="192" t="s">
        <v>817</v>
      </c>
    </row>
    <row r="378" spans="1:12" ht="17.25" customHeight="1" x14ac:dyDescent="0.2">
      <c r="A378" s="192">
        <v>803772</v>
      </c>
      <c r="B378" s="192" t="s">
        <v>1102</v>
      </c>
      <c r="C378" s="192" t="s">
        <v>2037</v>
      </c>
      <c r="D378" s="192" t="s">
        <v>380</v>
      </c>
      <c r="E378" s="192" t="s">
        <v>133</v>
      </c>
      <c r="F378" s="195">
        <v>35088</v>
      </c>
      <c r="G378" s="192" t="s">
        <v>220</v>
      </c>
      <c r="H378" s="192" t="s">
        <v>561</v>
      </c>
      <c r="I378" s="192" t="s">
        <v>817</v>
      </c>
      <c r="J378" s="192" t="s">
        <v>959</v>
      </c>
      <c r="K378" s="192">
        <v>2014</v>
      </c>
      <c r="L378" s="192" t="s">
        <v>220</v>
      </c>
    </row>
    <row r="379" spans="1:12" ht="17.25" customHeight="1" x14ac:dyDescent="0.2">
      <c r="A379" s="192">
        <v>803886</v>
      </c>
      <c r="B379" s="192" t="s">
        <v>1108</v>
      </c>
      <c r="C379" s="192" t="s">
        <v>897</v>
      </c>
      <c r="D379" s="192" t="s">
        <v>331</v>
      </c>
      <c r="E379" s="192" t="s">
        <v>133</v>
      </c>
      <c r="F379" s="195">
        <v>34500</v>
      </c>
      <c r="G379" s="192" t="s">
        <v>220</v>
      </c>
      <c r="H379" s="192" t="s">
        <v>561</v>
      </c>
      <c r="I379" s="192" t="s">
        <v>817</v>
      </c>
      <c r="J379" s="192" t="s">
        <v>959</v>
      </c>
      <c r="K379" s="192">
        <v>2012</v>
      </c>
      <c r="L379" s="192" t="s">
        <v>220</v>
      </c>
    </row>
    <row r="380" spans="1:12" ht="17.25" customHeight="1" x14ac:dyDescent="0.2">
      <c r="A380" s="192">
        <v>803917</v>
      </c>
      <c r="B380" s="192" t="s">
        <v>1110</v>
      </c>
      <c r="C380" s="192" t="s">
        <v>859</v>
      </c>
      <c r="D380" s="192" t="s">
        <v>125</v>
      </c>
      <c r="E380" s="192" t="s">
        <v>134</v>
      </c>
      <c r="F380" s="195">
        <v>33611</v>
      </c>
      <c r="G380" s="192" t="s">
        <v>220</v>
      </c>
      <c r="H380" s="192" t="s">
        <v>561</v>
      </c>
      <c r="I380" s="192" t="s">
        <v>817</v>
      </c>
      <c r="J380" s="192" t="s">
        <v>235</v>
      </c>
      <c r="K380" s="192">
        <v>2010</v>
      </c>
      <c r="L380" s="192" t="s">
        <v>220</v>
      </c>
    </row>
    <row r="381" spans="1:12" ht="17.25" customHeight="1" x14ac:dyDescent="0.2">
      <c r="A381" s="192">
        <v>803962</v>
      </c>
      <c r="B381" s="192" t="s">
        <v>1111</v>
      </c>
      <c r="C381" s="192" t="s">
        <v>112</v>
      </c>
      <c r="D381" s="192" t="s">
        <v>381</v>
      </c>
      <c r="E381" s="192" t="s">
        <v>134</v>
      </c>
      <c r="F381" s="195">
        <v>31778</v>
      </c>
      <c r="G381" s="192" t="s">
        <v>226</v>
      </c>
      <c r="H381" s="192" t="s">
        <v>561</v>
      </c>
      <c r="I381" s="192" t="s">
        <v>817</v>
      </c>
      <c r="J381" s="192" t="s">
        <v>235</v>
      </c>
      <c r="K381" s="192">
        <v>2005</v>
      </c>
      <c r="L381" s="192" t="s">
        <v>225</v>
      </c>
    </row>
    <row r="382" spans="1:12" ht="17.25" customHeight="1" x14ac:dyDescent="0.2">
      <c r="A382" s="192">
        <v>803970</v>
      </c>
      <c r="B382" s="192" t="s">
        <v>1112</v>
      </c>
      <c r="C382" s="192" t="s">
        <v>67</v>
      </c>
      <c r="D382" s="192" t="s">
        <v>648</v>
      </c>
      <c r="E382" s="192" t="s">
        <v>134</v>
      </c>
      <c r="F382" s="195">
        <v>34236</v>
      </c>
      <c r="G382" s="192" t="s">
        <v>638</v>
      </c>
      <c r="H382" s="192" t="s">
        <v>561</v>
      </c>
      <c r="I382" s="192" t="s">
        <v>817</v>
      </c>
      <c r="J382" s="192" t="s">
        <v>959</v>
      </c>
      <c r="K382" s="192">
        <v>2011</v>
      </c>
      <c r="L382" s="192" t="s">
        <v>225</v>
      </c>
    </row>
    <row r="383" spans="1:12" ht="17.25" customHeight="1" x14ac:dyDescent="0.2">
      <c r="A383" s="192">
        <v>804001</v>
      </c>
      <c r="B383" s="192" t="s">
        <v>1113</v>
      </c>
      <c r="C383" s="192" t="s">
        <v>295</v>
      </c>
      <c r="D383" s="192" t="s">
        <v>968</v>
      </c>
      <c r="E383" s="192" t="s">
        <v>134</v>
      </c>
      <c r="F383" s="195">
        <v>35348</v>
      </c>
      <c r="G383" s="192" t="s">
        <v>220</v>
      </c>
      <c r="H383" s="192" t="s">
        <v>561</v>
      </c>
      <c r="I383" s="192" t="s">
        <v>817</v>
      </c>
      <c r="J383" s="192" t="s">
        <v>961</v>
      </c>
      <c r="K383" s="192">
        <v>2016</v>
      </c>
      <c r="L383" s="192" t="s">
        <v>220</v>
      </c>
    </row>
    <row r="384" spans="1:12" ht="17.25" customHeight="1" x14ac:dyDescent="0.2">
      <c r="A384" s="192">
        <v>804062</v>
      </c>
      <c r="B384" s="192" t="s">
        <v>1114</v>
      </c>
      <c r="C384" s="192" t="s">
        <v>101</v>
      </c>
      <c r="D384" s="192" t="s">
        <v>201</v>
      </c>
      <c r="E384" s="192" t="s">
        <v>133</v>
      </c>
      <c r="F384" s="195">
        <v>34355</v>
      </c>
      <c r="G384" s="192" t="s">
        <v>723</v>
      </c>
      <c r="H384" s="192" t="s">
        <v>562</v>
      </c>
      <c r="I384" s="192" t="s">
        <v>817</v>
      </c>
      <c r="J384" s="192" t="s">
        <v>235</v>
      </c>
      <c r="K384" s="192">
        <v>2013</v>
      </c>
      <c r="L384" s="192" t="s">
        <v>220</v>
      </c>
    </row>
    <row r="385" spans="1:12" ht="17.25" customHeight="1" x14ac:dyDescent="0.2">
      <c r="A385" s="192">
        <v>804071</v>
      </c>
      <c r="B385" s="192" t="s">
        <v>1115</v>
      </c>
      <c r="C385" s="192" t="s">
        <v>351</v>
      </c>
      <c r="D385" s="192" t="s">
        <v>192</v>
      </c>
      <c r="E385" s="192" t="s">
        <v>133</v>
      </c>
      <c r="F385" s="195">
        <v>35065</v>
      </c>
      <c r="G385" s="192" t="s">
        <v>615</v>
      </c>
      <c r="H385" s="192" t="s">
        <v>561</v>
      </c>
      <c r="I385" s="192" t="s">
        <v>817</v>
      </c>
      <c r="J385" s="192" t="s">
        <v>235</v>
      </c>
      <c r="K385" s="192">
        <v>2013</v>
      </c>
      <c r="L385" s="192" t="s">
        <v>225</v>
      </c>
    </row>
    <row r="386" spans="1:12" ht="17.25" customHeight="1" x14ac:dyDescent="0.2">
      <c r="A386" s="192">
        <v>804105</v>
      </c>
      <c r="B386" s="192" t="s">
        <v>1116</v>
      </c>
      <c r="C386" s="192" t="s">
        <v>73</v>
      </c>
      <c r="D386" s="192" t="s">
        <v>194</v>
      </c>
      <c r="E386" s="192" t="s">
        <v>133</v>
      </c>
      <c r="F386" s="195">
        <v>33808</v>
      </c>
      <c r="G386" s="192" t="s">
        <v>220</v>
      </c>
      <c r="H386" s="192" t="s">
        <v>561</v>
      </c>
      <c r="I386" s="192" t="s">
        <v>817</v>
      </c>
      <c r="J386" s="192" t="s">
        <v>960</v>
      </c>
      <c r="K386" s="192">
        <v>2011</v>
      </c>
      <c r="L386" s="192" t="s">
        <v>220</v>
      </c>
    </row>
    <row r="387" spans="1:12" ht="17.25" customHeight="1" x14ac:dyDescent="0.2">
      <c r="A387" s="192">
        <v>804213</v>
      </c>
      <c r="B387" s="192" t="s">
        <v>1121</v>
      </c>
      <c r="C387" s="192" t="s">
        <v>62</v>
      </c>
      <c r="D387" s="192" t="s">
        <v>323</v>
      </c>
      <c r="E387" s="192" t="s">
        <v>134</v>
      </c>
      <c r="F387" s="195">
        <v>34226</v>
      </c>
      <c r="G387" s="192" t="s">
        <v>225</v>
      </c>
      <c r="H387" s="192" t="s">
        <v>561</v>
      </c>
      <c r="I387" s="192" t="s">
        <v>817</v>
      </c>
      <c r="J387" s="192" t="s">
        <v>961</v>
      </c>
      <c r="K387" s="192">
        <v>2012</v>
      </c>
      <c r="L387" s="192" t="s">
        <v>225</v>
      </c>
    </row>
    <row r="388" spans="1:12" ht="17.25" customHeight="1" x14ac:dyDescent="0.2">
      <c r="A388" s="192">
        <v>804224</v>
      </c>
      <c r="B388" s="192" t="s">
        <v>1122</v>
      </c>
      <c r="C388" s="192" t="s">
        <v>62</v>
      </c>
      <c r="D388" s="192" t="s">
        <v>161</v>
      </c>
      <c r="E388" s="192" t="s">
        <v>133</v>
      </c>
      <c r="F388" s="195">
        <v>34020</v>
      </c>
      <c r="G388" s="192" t="s">
        <v>225</v>
      </c>
      <c r="H388" s="192" t="s">
        <v>561</v>
      </c>
      <c r="I388" s="192" t="s">
        <v>817</v>
      </c>
      <c r="J388" s="192" t="s">
        <v>235</v>
      </c>
      <c r="K388" s="192">
        <v>2014</v>
      </c>
      <c r="L388" s="192" t="s">
        <v>225</v>
      </c>
    </row>
    <row r="389" spans="1:12" ht="17.25" customHeight="1" x14ac:dyDescent="0.2">
      <c r="A389" s="192">
        <v>804226</v>
      </c>
      <c r="B389" s="192" t="s">
        <v>1123</v>
      </c>
      <c r="C389" s="192" t="s">
        <v>78</v>
      </c>
      <c r="D389" s="192" t="s">
        <v>656</v>
      </c>
      <c r="E389" s="192" t="s">
        <v>134</v>
      </c>
      <c r="F389" s="195">
        <v>28402</v>
      </c>
      <c r="G389" s="192" t="s">
        <v>220</v>
      </c>
      <c r="H389" s="192" t="s">
        <v>561</v>
      </c>
      <c r="I389" s="192" t="s">
        <v>817</v>
      </c>
      <c r="J389" s="192" t="s">
        <v>959</v>
      </c>
      <c r="K389" s="192">
        <v>1995</v>
      </c>
      <c r="L389" s="192" t="s">
        <v>220</v>
      </c>
    </row>
    <row r="390" spans="1:12" ht="17.25" customHeight="1" x14ac:dyDescent="0.2">
      <c r="A390" s="192">
        <v>804240</v>
      </c>
      <c r="B390" s="192" t="s">
        <v>1124</v>
      </c>
      <c r="C390" s="192" t="s">
        <v>62</v>
      </c>
      <c r="D390" s="192" t="s">
        <v>916</v>
      </c>
      <c r="E390" s="192" t="s">
        <v>133</v>
      </c>
      <c r="F390" s="195">
        <v>34170</v>
      </c>
      <c r="G390" s="192" t="s">
        <v>225</v>
      </c>
      <c r="H390" s="192" t="s">
        <v>561</v>
      </c>
      <c r="I390" s="192" t="s">
        <v>817</v>
      </c>
      <c r="J390" s="192" t="s">
        <v>959</v>
      </c>
      <c r="K390" s="192">
        <v>2011</v>
      </c>
      <c r="L390" s="192" t="s">
        <v>225</v>
      </c>
    </row>
    <row r="391" spans="1:12" ht="17.25" customHeight="1" x14ac:dyDescent="0.2">
      <c r="A391" s="192">
        <v>804276</v>
      </c>
      <c r="B391" s="192" t="s">
        <v>1126</v>
      </c>
      <c r="C391" s="192" t="s">
        <v>62</v>
      </c>
      <c r="D391" s="192" t="s">
        <v>181</v>
      </c>
      <c r="E391" s="192" t="s">
        <v>133</v>
      </c>
      <c r="F391" s="195">
        <v>35095</v>
      </c>
      <c r="G391" s="192" t="s">
        <v>220</v>
      </c>
      <c r="H391" s="192" t="s">
        <v>562</v>
      </c>
      <c r="I391" s="192" t="s">
        <v>817</v>
      </c>
      <c r="J391" s="192" t="s">
        <v>235</v>
      </c>
      <c r="K391" s="192">
        <v>2015</v>
      </c>
      <c r="L391" s="192" t="s">
        <v>220</v>
      </c>
    </row>
    <row r="392" spans="1:12" ht="17.25" customHeight="1" x14ac:dyDescent="0.2">
      <c r="A392" s="192">
        <v>804298</v>
      </c>
      <c r="B392" s="192" t="s">
        <v>1127</v>
      </c>
      <c r="C392" s="192" t="s">
        <v>95</v>
      </c>
      <c r="D392" s="192" t="s">
        <v>452</v>
      </c>
      <c r="E392" s="192" t="s">
        <v>133</v>
      </c>
      <c r="F392" s="195">
        <v>29226</v>
      </c>
      <c r="G392" s="192" t="s">
        <v>614</v>
      </c>
      <c r="H392" s="192" t="s">
        <v>561</v>
      </c>
      <c r="I392" s="192" t="s">
        <v>817</v>
      </c>
      <c r="J392" s="192" t="s">
        <v>235</v>
      </c>
      <c r="K392" s="192">
        <v>2000</v>
      </c>
      <c r="L392" s="192" t="s">
        <v>220</v>
      </c>
    </row>
    <row r="393" spans="1:12" ht="17.25" customHeight="1" x14ac:dyDescent="0.2">
      <c r="A393" s="192">
        <v>804376</v>
      </c>
      <c r="B393" s="192" t="s">
        <v>1129</v>
      </c>
      <c r="C393" s="192" t="s">
        <v>2070</v>
      </c>
      <c r="D393" s="192" t="s">
        <v>865</v>
      </c>
      <c r="E393" s="192" t="s">
        <v>133</v>
      </c>
      <c r="F393" s="195">
        <v>34335</v>
      </c>
      <c r="G393" s="192" t="s">
        <v>2071</v>
      </c>
      <c r="H393" s="192" t="s">
        <v>561</v>
      </c>
      <c r="I393" s="192" t="s">
        <v>817</v>
      </c>
    </row>
    <row r="394" spans="1:12" ht="17.25" customHeight="1" x14ac:dyDescent="0.2">
      <c r="A394" s="192">
        <v>804387</v>
      </c>
      <c r="B394" s="192" t="s">
        <v>1131</v>
      </c>
      <c r="C394" s="192" t="s">
        <v>60</v>
      </c>
      <c r="D394" s="192" t="s">
        <v>361</v>
      </c>
      <c r="E394" s="192" t="s">
        <v>133</v>
      </c>
      <c r="F394" s="195">
        <v>22647</v>
      </c>
      <c r="G394" s="192" t="s">
        <v>220</v>
      </c>
      <c r="H394" s="192" t="s">
        <v>561</v>
      </c>
      <c r="I394" s="192" t="s">
        <v>817</v>
      </c>
      <c r="J394" s="192" t="s">
        <v>959</v>
      </c>
      <c r="K394" s="192">
        <v>1984</v>
      </c>
      <c r="L394" s="192" t="s">
        <v>220</v>
      </c>
    </row>
    <row r="395" spans="1:12" ht="17.25" customHeight="1" x14ac:dyDescent="0.2">
      <c r="A395" s="192">
        <v>804396</v>
      </c>
      <c r="B395" s="192" t="s">
        <v>1133</v>
      </c>
      <c r="C395" s="192" t="s">
        <v>82</v>
      </c>
      <c r="D395" s="192" t="s">
        <v>179</v>
      </c>
      <c r="E395" s="192" t="s">
        <v>133</v>
      </c>
      <c r="F395" s="195">
        <v>34346</v>
      </c>
      <c r="G395" s="192" t="s">
        <v>220</v>
      </c>
      <c r="H395" s="192" t="s">
        <v>561</v>
      </c>
      <c r="I395" s="192" t="s">
        <v>817</v>
      </c>
      <c r="J395" s="192" t="s">
        <v>960</v>
      </c>
      <c r="K395" s="192">
        <v>2011</v>
      </c>
      <c r="L395" s="192" t="s">
        <v>225</v>
      </c>
    </row>
    <row r="396" spans="1:12" ht="17.25" customHeight="1" x14ac:dyDescent="0.2">
      <c r="A396" s="192">
        <v>804421</v>
      </c>
      <c r="B396" s="192" t="s">
        <v>1134</v>
      </c>
      <c r="C396" s="192" t="s">
        <v>497</v>
      </c>
      <c r="D396" s="192" t="s">
        <v>160</v>
      </c>
      <c r="E396" s="192" t="s">
        <v>133</v>
      </c>
      <c r="F396" s="195">
        <v>27110</v>
      </c>
      <c r="G396" s="192" t="s">
        <v>220</v>
      </c>
      <c r="H396" s="192" t="s">
        <v>561</v>
      </c>
      <c r="I396" s="192" t="s">
        <v>817</v>
      </c>
      <c r="J396" s="192" t="s">
        <v>960</v>
      </c>
      <c r="K396" s="192">
        <v>1990</v>
      </c>
      <c r="L396" s="192" t="s">
        <v>220</v>
      </c>
    </row>
    <row r="397" spans="1:12" ht="17.25" customHeight="1" x14ac:dyDescent="0.2">
      <c r="A397" s="192">
        <v>804426</v>
      </c>
      <c r="B397" s="192" t="s">
        <v>1135</v>
      </c>
      <c r="C397" s="192" t="s">
        <v>383</v>
      </c>
      <c r="D397" s="192" t="s">
        <v>370</v>
      </c>
      <c r="E397" s="192" t="s">
        <v>133</v>
      </c>
      <c r="F397" s="195">
        <v>35065</v>
      </c>
      <c r="G397" s="192" t="s">
        <v>220</v>
      </c>
      <c r="H397" s="192" t="s">
        <v>561</v>
      </c>
      <c r="I397" s="192" t="s">
        <v>817</v>
      </c>
      <c r="J397" s="192" t="s">
        <v>959</v>
      </c>
      <c r="K397" s="192">
        <v>2015</v>
      </c>
      <c r="L397" s="192" t="s">
        <v>220</v>
      </c>
    </row>
    <row r="398" spans="1:12" ht="17.25" customHeight="1" x14ac:dyDescent="0.2">
      <c r="A398" s="192">
        <v>804449</v>
      </c>
      <c r="B398" s="192" t="s">
        <v>1137</v>
      </c>
      <c r="C398" s="192" t="s">
        <v>2029</v>
      </c>
      <c r="D398" s="192" t="s">
        <v>205</v>
      </c>
      <c r="E398" s="192" t="s">
        <v>133</v>
      </c>
      <c r="F398" s="195">
        <v>31062</v>
      </c>
      <c r="G398" s="192" t="s">
        <v>220</v>
      </c>
      <c r="H398" s="192" t="s">
        <v>561</v>
      </c>
      <c r="I398" s="192" t="s">
        <v>817</v>
      </c>
      <c r="J398" s="192" t="s">
        <v>960</v>
      </c>
      <c r="K398" s="192">
        <v>2002</v>
      </c>
      <c r="L398" s="192" t="s">
        <v>220</v>
      </c>
    </row>
    <row r="399" spans="1:12" ht="17.25" customHeight="1" x14ac:dyDescent="0.2">
      <c r="A399" s="192">
        <v>804491</v>
      </c>
      <c r="B399" s="192" t="s">
        <v>1139</v>
      </c>
      <c r="C399" s="192" t="s">
        <v>531</v>
      </c>
      <c r="D399" s="192" t="s">
        <v>1808</v>
      </c>
      <c r="E399" s="192" t="s">
        <v>133</v>
      </c>
      <c r="F399" s="195">
        <v>28704</v>
      </c>
      <c r="G399" s="192" t="s">
        <v>220</v>
      </c>
      <c r="H399" s="192" t="s">
        <v>561</v>
      </c>
      <c r="I399" s="192" t="s">
        <v>817</v>
      </c>
      <c r="J399" s="192" t="s">
        <v>961</v>
      </c>
      <c r="K399" s="192">
        <v>1997</v>
      </c>
      <c r="L399" s="192" t="s">
        <v>220</v>
      </c>
    </row>
    <row r="400" spans="1:12" ht="17.25" customHeight="1" x14ac:dyDescent="0.2">
      <c r="A400" s="192">
        <v>804562</v>
      </c>
      <c r="B400" s="192" t="s">
        <v>1140</v>
      </c>
      <c r="C400" s="192" t="s">
        <v>66</v>
      </c>
      <c r="D400" s="192" t="s">
        <v>1811</v>
      </c>
      <c r="E400" s="192" t="s">
        <v>134</v>
      </c>
      <c r="F400" s="195">
        <v>32410</v>
      </c>
      <c r="G400" s="192" t="s">
        <v>1812</v>
      </c>
      <c r="H400" s="192" t="s">
        <v>561</v>
      </c>
      <c r="I400" s="192" t="s">
        <v>817</v>
      </c>
      <c r="J400" s="192" t="s">
        <v>235</v>
      </c>
      <c r="K400" s="192">
        <v>2006</v>
      </c>
      <c r="L400" s="192" t="s">
        <v>225</v>
      </c>
    </row>
    <row r="401" spans="1:12" ht="17.25" customHeight="1" x14ac:dyDescent="0.2">
      <c r="A401" s="192">
        <v>804632</v>
      </c>
      <c r="B401" s="192" t="s">
        <v>1144</v>
      </c>
      <c r="C401" s="192" t="s">
        <v>81</v>
      </c>
      <c r="D401" s="192" t="s">
        <v>1929</v>
      </c>
      <c r="E401" s="192" t="s">
        <v>134</v>
      </c>
      <c r="F401" s="195">
        <v>33705</v>
      </c>
      <c r="G401" s="192" t="s">
        <v>220</v>
      </c>
      <c r="H401" s="192" t="s">
        <v>565</v>
      </c>
      <c r="I401" s="192" t="s">
        <v>817</v>
      </c>
      <c r="J401" s="192" t="s">
        <v>961</v>
      </c>
      <c r="K401" s="192">
        <v>2011</v>
      </c>
      <c r="L401" s="192" t="s">
        <v>225</v>
      </c>
    </row>
    <row r="402" spans="1:12" ht="17.25" customHeight="1" x14ac:dyDescent="0.2">
      <c r="A402" s="192">
        <v>804676</v>
      </c>
      <c r="B402" s="192" t="s">
        <v>1145</v>
      </c>
      <c r="C402" s="192" t="s">
        <v>324</v>
      </c>
      <c r="D402" s="192" t="s">
        <v>758</v>
      </c>
      <c r="E402" s="192" t="s">
        <v>134</v>
      </c>
      <c r="F402" s="195">
        <v>31079</v>
      </c>
      <c r="G402" s="192" t="s">
        <v>220</v>
      </c>
      <c r="H402" s="192" t="s">
        <v>561</v>
      </c>
      <c r="I402" s="192" t="s">
        <v>817</v>
      </c>
      <c r="J402" s="192" t="s">
        <v>959</v>
      </c>
      <c r="K402" s="192">
        <v>2003</v>
      </c>
      <c r="L402" s="192" t="s">
        <v>220</v>
      </c>
    </row>
    <row r="403" spans="1:12" ht="17.25" customHeight="1" x14ac:dyDescent="0.2">
      <c r="A403" s="192">
        <v>804772</v>
      </c>
      <c r="B403" s="192" t="s">
        <v>1149</v>
      </c>
      <c r="C403" s="192" t="s">
        <v>498</v>
      </c>
      <c r="D403" s="192" t="s">
        <v>158</v>
      </c>
      <c r="E403" s="192" t="s">
        <v>134</v>
      </c>
      <c r="F403" s="195">
        <v>33609</v>
      </c>
      <c r="G403" s="192" t="s">
        <v>564</v>
      </c>
      <c r="H403" s="192" t="s">
        <v>561</v>
      </c>
      <c r="I403" s="192" t="s">
        <v>817</v>
      </c>
      <c r="J403" s="192" t="s">
        <v>959</v>
      </c>
      <c r="K403" s="192">
        <v>2009</v>
      </c>
      <c r="L403" s="192" t="s">
        <v>225</v>
      </c>
    </row>
    <row r="404" spans="1:12" ht="17.25" customHeight="1" x14ac:dyDescent="0.2">
      <c r="A404" s="192">
        <v>804774</v>
      </c>
      <c r="B404" s="192" t="s">
        <v>1150</v>
      </c>
      <c r="C404" s="192" t="s">
        <v>873</v>
      </c>
      <c r="D404" s="192" t="s">
        <v>288</v>
      </c>
      <c r="E404" s="192" t="s">
        <v>134</v>
      </c>
      <c r="F404" s="195">
        <v>31879</v>
      </c>
      <c r="G404" s="192" t="s">
        <v>611</v>
      </c>
      <c r="H404" s="192" t="s">
        <v>561</v>
      </c>
      <c r="I404" s="192" t="s">
        <v>817</v>
      </c>
      <c r="J404" s="192" t="s">
        <v>961</v>
      </c>
      <c r="K404" s="192">
        <v>2008</v>
      </c>
      <c r="L404" s="192" t="s">
        <v>225</v>
      </c>
    </row>
    <row r="405" spans="1:12" ht="17.25" customHeight="1" x14ac:dyDescent="0.2">
      <c r="A405" s="192">
        <v>804778</v>
      </c>
      <c r="B405" s="192" t="s">
        <v>1151</v>
      </c>
      <c r="C405" s="192" t="s">
        <v>112</v>
      </c>
      <c r="D405" s="192" t="s">
        <v>200</v>
      </c>
      <c r="E405" s="192" t="s">
        <v>134</v>
      </c>
      <c r="F405" s="195">
        <v>30827</v>
      </c>
      <c r="G405" s="192" t="s">
        <v>1916</v>
      </c>
      <c r="H405" s="192" t="s">
        <v>561</v>
      </c>
      <c r="I405" s="192" t="s">
        <v>817</v>
      </c>
      <c r="J405" s="192" t="s">
        <v>235</v>
      </c>
      <c r="K405" s="192">
        <v>2002</v>
      </c>
      <c r="L405" s="192" t="s">
        <v>223</v>
      </c>
    </row>
    <row r="406" spans="1:12" ht="17.25" customHeight="1" x14ac:dyDescent="0.2">
      <c r="A406" s="192">
        <v>804788</v>
      </c>
      <c r="B406" s="192" t="s">
        <v>1152</v>
      </c>
      <c r="C406" s="192" t="s">
        <v>422</v>
      </c>
      <c r="D406" s="192" t="s">
        <v>163</v>
      </c>
      <c r="E406" s="192" t="s">
        <v>134</v>
      </c>
      <c r="F406" s="195">
        <v>33707</v>
      </c>
      <c r="G406" s="192" t="s">
        <v>564</v>
      </c>
      <c r="H406" s="192" t="s">
        <v>561</v>
      </c>
      <c r="I406" s="192" t="s">
        <v>817</v>
      </c>
      <c r="J406" s="192" t="s">
        <v>966</v>
      </c>
      <c r="K406" s="192">
        <v>2010</v>
      </c>
      <c r="L406" s="192" t="s">
        <v>220</v>
      </c>
    </row>
    <row r="407" spans="1:12" ht="17.25" customHeight="1" x14ac:dyDescent="0.2">
      <c r="A407" s="192">
        <v>804799</v>
      </c>
      <c r="B407" s="192" t="s">
        <v>1153</v>
      </c>
      <c r="C407" s="192" t="s">
        <v>62</v>
      </c>
      <c r="D407" s="192" t="s">
        <v>159</v>
      </c>
      <c r="E407" s="192" t="s">
        <v>134</v>
      </c>
      <c r="F407" s="195">
        <v>33616</v>
      </c>
      <c r="G407" s="192" t="s">
        <v>220</v>
      </c>
      <c r="H407" s="192" t="s">
        <v>561</v>
      </c>
      <c r="I407" s="192" t="s">
        <v>817</v>
      </c>
      <c r="J407" s="192" t="s">
        <v>961</v>
      </c>
      <c r="K407" s="192">
        <v>2009</v>
      </c>
      <c r="L407" s="192" t="s">
        <v>221</v>
      </c>
    </row>
    <row r="408" spans="1:12" ht="17.25" customHeight="1" x14ac:dyDescent="0.2">
      <c r="A408" s="192">
        <v>804815</v>
      </c>
      <c r="B408" s="192" t="s">
        <v>1154</v>
      </c>
      <c r="C408" s="192" t="s">
        <v>101</v>
      </c>
      <c r="D408" s="192" t="s">
        <v>1883</v>
      </c>
      <c r="E408" s="192" t="s">
        <v>134</v>
      </c>
      <c r="F408" s="195">
        <v>34849</v>
      </c>
      <c r="G408" s="192" t="s">
        <v>220</v>
      </c>
      <c r="H408" s="192" t="s">
        <v>561</v>
      </c>
      <c r="I408" s="192" t="s">
        <v>817</v>
      </c>
      <c r="J408" s="192" t="s">
        <v>235</v>
      </c>
      <c r="K408" s="192">
        <v>2014</v>
      </c>
      <c r="L408" s="192" t="s">
        <v>962</v>
      </c>
    </row>
    <row r="409" spans="1:12" ht="17.25" customHeight="1" x14ac:dyDescent="0.2">
      <c r="A409" s="192">
        <v>804832</v>
      </c>
      <c r="B409" s="192" t="s">
        <v>1155</v>
      </c>
      <c r="C409" s="192" t="s">
        <v>386</v>
      </c>
      <c r="D409" s="192" t="s">
        <v>189</v>
      </c>
      <c r="E409" s="192" t="s">
        <v>133</v>
      </c>
      <c r="F409" s="195">
        <v>34110</v>
      </c>
      <c r="G409" s="192" t="s">
        <v>220</v>
      </c>
      <c r="H409" s="192" t="s">
        <v>561</v>
      </c>
      <c r="I409" s="192" t="s">
        <v>817</v>
      </c>
      <c r="J409" s="192" t="s">
        <v>959</v>
      </c>
      <c r="K409" s="192">
        <v>2011</v>
      </c>
      <c r="L409" s="192" t="s">
        <v>220</v>
      </c>
    </row>
    <row r="410" spans="1:12" ht="17.25" customHeight="1" x14ac:dyDescent="0.2">
      <c r="A410" s="192">
        <v>804844</v>
      </c>
      <c r="B410" s="192" t="s">
        <v>1157</v>
      </c>
      <c r="C410" s="192" t="s">
        <v>362</v>
      </c>
      <c r="D410" s="192" t="s">
        <v>187</v>
      </c>
      <c r="E410" s="192" t="s">
        <v>133</v>
      </c>
      <c r="F410" s="195">
        <v>35431</v>
      </c>
      <c r="G410" s="192" t="s">
        <v>220</v>
      </c>
      <c r="H410" s="192" t="s">
        <v>561</v>
      </c>
      <c r="I410" s="192" t="s">
        <v>817</v>
      </c>
      <c r="J410" s="192" t="s">
        <v>961</v>
      </c>
      <c r="K410" s="192">
        <v>2015</v>
      </c>
      <c r="L410" s="192" t="s">
        <v>220</v>
      </c>
    </row>
    <row r="411" spans="1:12" ht="17.25" customHeight="1" x14ac:dyDescent="0.2">
      <c r="A411" s="192">
        <v>804894</v>
      </c>
      <c r="B411" s="192" t="s">
        <v>1159</v>
      </c>
      <c r="C411" s="192" t="s">
        <v>62</v>
      </c>
      <c r="D411" s="192" t="s">
        <v>161</v>
      </c>
      <c r="E411" s="192" t="s">
        <v>133</v>
      </c>
      <c r="F411" s="195">
        <v>35072</v>
      </c>
      <c r="G411" s="192" t="s">
        <v>1983</v>
      </c>
      <c r="H411" s="192" t="s">
        <v>561</v>
      </c>
      <c r="I411" s="192" t="s">
        <v>817</v>
      </c>
      <c r="J411" s="192" t="s">
        <v>961</v>
      </c>
      <c r="K411" s="192">
        <v>2014</v>
      </c>
      <c r="L411" s="192" t="s">
        <v>223</v>
      </c>
    </row>
    <row r="412" spans="1:12" ht="17.25" customHeight="1" x14ac:dyDescent="0.2">
      <c r="A412" s="192">
        <v>804910</v>
      </c>
      <c r="B412" s="192" t="s">
        <v>1161</v>
      </c>
      <c r="C412" s="192" t="s">
        <v>104</v>
      </c>
      <c r="D412" s="192" t="s">
        <v>153</v>
      </c>
      <c r="E412" s="192" t="s">
        <v>133</v>
      </c>
      <c r="F412" s="195">
        <v>32929</v>
      </c>
      <c r="G412" s="192" t="s">
        <v>683</v>
      </c>
      <c r="H412" s="192" t="s">
        <v>561</v>
      </c>
      <c r="I412" s="192" t="s">
        <v>817</v>
      </c>
      <c r="J412" s="192" t="s">
        <v>960</v>
      </c>
      <c r="K412" s="192">
        <v>2009</v>
      </c>
      <c r="L412" s="192" t="s">
        <v>222</v>
      </c>
    </row>
    <row r="413" spans="1:12" ht="17.25" customHeight="1" x14ac:dyDescent="0.2">
      <c r="A413" s="192">
        <v>804923</v>
      </c>
      <c r="B413" s="192" t="s">
        <v>1162</v>
      </c>
      <c r="C413" s="192" t="s">
        <v>91</v>
      </c>
      <c r="D413" s="192" t="s">
        <v>1855</v>
      </c>
      <c r="E413" s="192" t="s">
        <v>133</v>
      </c>
      <c r="F413" s="195">
        <v>33897</v>
      </c>
      <c r="G413" s="192" t="s">
        <v>622</v>
      </c>
      <c r="H413" s="192" t="s">
        <v>561</v>
      </c>
      <c r="I413" s="192" t="s">
        <v>817</v>
      </c>
      <c r="J413" s="192" t="s">
        <v>961</v>
      </c>
      <c r="K413" s="192">
        <v>2010</v>
      </c>
      <c r="L413" s="192" t="s">
        <v>220</v>
      </c>
    </row>
    <row r="414" spans="1:12" ht="17.25" customHeight="1" x14ac:dyDescent="0.2">
      <c r="A414" s="192">
        <v>804939</v>
      </c>
      <c r="B414" s="192" t="s">
        <v>1165</v>
      </c>
      <c r="C414" s="192" t="s">
        <v>914</v>
      </c>
      <c r="D414" s="192" t="s">
        <v>203</v>
      </c>
      <c r="E414" s="192" t="s">
        <v>133</v>
      </c>
      <c r="F414" s="195">
        <v>34700</v>
      </c>
      <c r="G414" s="192" t="s">
        <v>207</v>
      </c>
      <c r="H414" s="192" t="s">
        <v>561</v>
      </c>
      <c r="I414" s="192" t="s">
        <v>817</v>
      </c>
      <c r="J414" s="192" t="s">
        <v>959</v>
      </c>
      <c r="K414" s="192">
        <v>2013</v>
      </c>
      <c r="L414" s="192" t="s">
        <v>220</v>
      </c>
    </row>
    <row r="415" spans="1:12" ht="17.25" customHeight="1" x14ac:dyDescent="0.2">
      <c r="A415" s="192">
        <v>804951</v>
      </c>
      <c r="B415" s="192" t="s">
        <v>1167</v>
      </c>
      <c r="C415" s="192" t="s">
        <v>110</v>
      </c>
      <c r="D415" s="192" t="s">
        <v>874</v>
      </c>
      <c r="E415" s="192" t="s">
        <v>133</v>
      </c>
      <c r="F415" s="195">
        <v>35431</v>
      </c>
      <c r="G415" s="192" t="s">
        <v>220</v>
      </c>
      <c r="H415" s="192" t="s">
        <v>561</v>
      </c>
      <c r="I415" s="192" t="s">
        <v>817</v>
      </c>
      <c r="J415" s="192" t="s">
        <v>959</v>
      </c>
      <c r="K415" s="192">
        <v>2014</v>
      </c>
      <c r="L415" s="192" t="s">
        <v>220</v>
      </c>
    </row>
    <row r="416" spans="1:12" ht="17.25" customHeight="1" x14ac:dyDescent="0.2">
      <c r="A416" s="192">
        <v>804970</v>
      </c>
      <c r="B416" s="192" t="s">
        <v>1168</v>
      </c>
      <c r="C416" s="192" t="s">
        <v>2015</v>
      </c>
      <c r="D416" s="192" t="s">
        <v>1802</v>
      </c>
      <c r="E416" s="192" t="s">
        <v>133</v>
      </c>
      <c r="F416" s="195">
        <v>35071</v>
      </c>
      <c r="G416" s="192" t="s">
        <v>220</v>
      </c>
      <c r="H416" s="192" t="s">
        <v>561</v>
      </c>
      <c r="I416" s="192" t="s">
        <v>817</v>
      </c>
      <c r="J416" s="192" t="s">
        <v>961</v>
      </c>
      <c r="K416" s="192">
        <v>2014</v>
      </c>
      <c r="L416" s="192" t="s">
        <v>220</v>
      </c>
    </row>
    <row r="417" spans="1:12" ht="17.25" customHeight="1" x14ac:dyDescent="0.2">
      <c r="A417" s="192">
        <v>804980</v>
      </c>
      <c r="B417" s="192" t="s">
        <v>1170</v>
      </c>
      <c r="C417" s="192" t="s">
        <v>82</v>
      </c>
      <c r="D417" s="192" t="s">
        <v>695</v>
      </c>
      <c r="E417" s="192" t="s">
        <v>134</v>
      </c>
      <c r="F417" s="195">
        <v>33976</v>
      </c>
      <c r="G417" s="192" t="s">
        <v>220</v>
      </c>
      <c r="H417" s="192" t="s">
        <v>561</v>
      </c>
      <c r="I417" s="192" t="s">
        <v>817</v>
      </c>
      <c r="J417" s="192" t="s">
        <v>961</v>
      </c>
      <c r="K417" s="192">
        <v>2012</v>
      </c>
      <c r="L417" s="192" t="s">
        <v>220</v>
      </c>
    </row>
    <row r="418" spans="1:12" ht="17.25" customHeight="1" x14ac:dyDescent="0.2">
      <c r="A418" s="192">
        <v>804985</v>
      </c>
      <c r="B418" s="192" t="s">
        <v>1171</v>
      </c>
      <c r="C418" s="192" t="s">
        <v>68</v>
      </c>
      <c r="D418" s="192" t="s">
        <v>1895</v>
      </c>
      <c r="E418" s="192" t="s">
        <v>134</v>
      </c>
      <c r="F418" s="195">
        <v>34396</v>
      </c>
      <c r="G418" s="192" t="s">
        <v>230</v>
      </c>
      <c r="H418" s="192" t="s">
        <v>561</v>
      </c>
      <c r="I418" s="192" t="s">
        <v>817</v>
      </c>
      <c r="J418" s="192" t="s">
        <v>959</v>
      </c>
      <c r="K418" s="192">
        <v>2012</v>
      </c>
      <c r="L418" s="192" t="s">
        <v>230</v>
      </c>
    </row>
    <row r="419" spans="1:12" ht="17.25" customHeight="1" x14ac:dyDescent="0.2">
      <c r="A419" s="192">
        <v>804994</v>
      </c>
      <c r="B419" s="192" t="s">
        <v>1172</v>
      </c>
      <c r="C419" s="192" t="s">
        <v>701</v>
      </c>
      <c r="D419" s="192" t="s">
        <v>855</v>
      </c>
      <c r="E419" s="192" t="s">
        <v>134</v>
      </c>
      <c r="F419" s="195">
        <v>33398</v>
      </c>
      <c r="G419" s="192" t="s">
        <v>220</v>
      </c>
      <c r="H419" s="192" t="s">
        <v>561</v>
      </c>
      <c r="I419" s="192" t="s">
        <v>817</v>
      </c>
      <c r="J419" s="192" t="s">
        <v>585</v>
      </c>
      <c r="K419" s="192">
        <v>2010</v>
      </c>
      <c r="L419" s="192" t="s">
        <v>220</v>
      </c>
    </row>
    <row r="420" spans="1:12" ht="17.25" customHeight="1" x14ac:dyDescent="0.2">
      <c r="A420" s="192">
        <v>804998</v>
      </c>
      <c r="B420" s="192" t="s">
        <v>1173</v>
      </c>
      <c r="C420" s="192" t="s">
        <v>62</v>
      </c>
      <c r="D420" s="192" t="s">
        <v>1984</v>
      </c>
      <c r="E420" s="192" t="s">
        <v>134</v>
      </c>
      <c r="F420" s="195">
        <v>34817</v>
      </c>
      <c r="G420" s="192" t="s">
        <v>220</v>
      </c>
      <c r="H420" s="192" t="s">
        <v>561</v>
      </c>
      <c r="I420" s="192" t="s">
        <v>817</v>
      </c>
      <c r="J420" s="192" t="s">
        <v>961</v>
      </c>
      <c r="K420" s="192">
        <v>2013</v>
      </c>
      <c r="L420" s="192" t="s">
        <v>225</v>
      </c>
    </row>
    <row r="421" spans="1:12" ht="17.25" customHeight="1" x14ac:dyDescent="0.2">
      <c r="A421" s="192">
        <v>805011</v>
      </c>
      <c r="B421" s="192" t="s">
        <v>1175</v>
      </c>
      <c r="C421" s="192" t="s">
        <v>57</v>
      </c>
      <c r="D421" s="192" t="s">
        <v>152</v>
      </c>
      <c r="E421" s="192" t="s">
        <v>134</v>
      </c>
      <c r="F421" s="195">
        <v>35796</v>
      </c>
      <c r="G421" s="192" t="s">
        <v>724</v>
      </c>
      <c r="H421" s="192" t="s">
        <v>561</v>
      </c>
      <c r="I421" s="192" t="s">
        <v>817</v>
      </c>
      <c r="J421" s="192" t="s">
        <v>235</v>
      </c>
      <c r="K421" s="192">
        <v>2015</v>
      </c>
      <c r="L421" s="192" t="s">
        <v>225</v>
      </c>
    </row>
    <row r="422" spans="1:12" ht="17.25" customHeight="1" x14ac:dyDescent="0.2">
      <c r="A422" s="192">
        <v>805027</v>
      </c>
      <c r="B422" s="192" t="s">
        <v>1177</v>
      </c>
      <c r="C422" s="192" t="s">
        <v>398</v>
      </c>
      <c r="D422" s="192" t="s">
        <v>1871</v>
      </c>
      <c r="E422" s="192" t="s">
        <v>134</v>
      </c>
      <c r="F422" s="195">
        <v>35177</v>
      </c>
      <c r="G422" s="192" t="s">
        <v>225</v>
      </c>
      <c r="H422" s="192" t="s">
        <v>561</v>
      </c>
      <c r="I422" s="192" t="s">
        <v>817</v>
      </c>
      <c r="J422" s="192" t="s">
        <v>235</v>
      </c>
      <c r="K422" s="192">
        <v>2015</v>
      </c>
      <c r="L422" s="192" t="s">
        <v>225</v>
      </c>
    </row>
    <row r="423" spans="1:12" ht="17.25" customHeight="1" x14ac:dyDescent="0.2">
      <c r="A423" s="192">
        <v>805035</v>
      </c>
      <c r="B423" s="192" t="s">
        <v>1178</v>
      </c>
      <c r="C423" s="192" t="s">
        <v>912</v>
      </c>
      <c r="D423" s="192" t="s">
        <v>756</v>
      </c>
      <c r="E423" s="192" t="s">
        <v>134</v>
      </c>
      <c r="F423" s="195">
        <v>33468</v>
      </c>
      <c r="G423" s="192" t="s">
        <v>564</v>
      </c>
      <c r="H423" s="192" t="s">
        <v>561</v>
      </c>
      <c r="I423" s="192" t="s">
        <v>817</v>
      </c>
      <c r="J423" s="192" t="s">
        <v>585</v>
      </c>
      <c r="K423" s="192">
        <v>2013</v>
      </c>
      <c r="L423" s="192" t="s">
        <v>220</v>
      </c>
    </row>
    <row r="424" spans="1:12" ht="17.25" customHeight="1" x14ac:dyDescent="0.2">
      <c r="A424" s="192">
        <v>805039</v>
      </c>
      <c r="B424" s="192" t="s">
        <v>1179</v>
      </c>
      <c r="C424" s="192" t="s">
        <v>463</v>
      </c>
      <c r="D424" s="192" t="s">
        <v>469</v>
      </c>
      <c r="E424" s="192" t="s">
        <v>134</v>
      </c>
      <c r="F424" s="195">
        <v>32536</v>
      </c>
      <c r="G424" s="192" t="s">
        <v>685</v>
      </c>
      <c r="H424" s="192" t="s">
        <v>561</v>
      </c>
      <c r="I424" s="192" t="s">
        <v>817</v>
      </c>
      <c r="J424" s="192" t="s">
        <v>961</v>
      </c>
      <c r="K424" s="192">
        <v>2013</v>
      </c>
      <c r="L424" s="192" t="s">
        <v>222</v>
      </c>
    </row>
    <row r="425" spans="1:12" ht="17.25" customHeight="1" x14ac:dyDescent="0.2">
      <c r="A425" s="192">
        <v>805044</v>
      </c>
      <c r="B425" s="192" t="s">
        <v>1180</v>
      </c>
      <c r="C425" s="192" t="s">
        <v>62</v>
      </c>
      <c r="D425" s="192" t="s">
        <v>527</v>
      </c>
      <c r="E425" s="192" t="s">
        <v>134</v>
      </c>
      <c r="F425" s="195">
        <v>33994</v>
      </c>
      <c r="G425" s="192" t="s">
        <v>220</v>
      </c>
      <c r="H425" s="192" t="s">
        <v>561</v>
      </c>
      <c r="I425" s="192" t="s">
        <v>817</v>
      </c>
      <c r="J425" s="192" t="s">
        <v>585</v>
      </c>
      <c r="K425" s="192">
        <v>2011</v>
      </c>
      <c r="L425" s="192" t="s">
        <v>231</v>
      </c>
    </row>
    <row r="426" spans="1:12" ht="17.25" customHeight="1" x14ac:dyDescent="0.2">
      <c r="A426" s="192">
        <v>805052</v>
      </c>
      <c r="B426" s="192" t="s">
        <v>1181</v>
      </c>
      <c r="C426" s="192" t="s">
        <v>91</v>
      </c>
      <c r="D426" s="192" t="s">
        <v>608</v>
      </c>
      <c r="E426" s="192" t="s">
        <v>133</v>
      </c>
      <c r="F426" s="195">
        <v>33867</v>
      </c>
      <c r="G426" s="192" t="s">
        <v>1856</v>
      </c>
      <c r="H426" s="192" t="s">
        <v>561</v>
      </c>
      <c r="I426" s="192" t="s">
        <v>817</v>
      </c>
      <c r="J426" s="192" t="s">
        <v>235</v>
      </c>
      <c r="K426" s="192">
        <v>2010</v>
      </c>
      <c r="L426" s="192" t="s">
        <v>225</v>
      </c>
    </row>
    <row r="427" spans="1:12" ht="17.25" customHeight="1" x14ac:dyDescent="0.2">
      <c r="A427" s="192">
        <v>805056</v>
      </c>
      <c r="B427" s="192" t="s">
        <v>1182</v>
      </c>
      <c r="C427" s="192" t="s">
        <v>107</v>
      </c>
      <c r="D427" s="192" t="s">
        <v>187</v>
      </c>
      <c r="E427" s="192" t="s">
        <v>133</v>
      </c>
      <c r="F427" s="195">
        <v>34631</v>
      </c>
      <c r="G427" s="192" t="s">
        <v>220</v>
      </c>
      <c r="H427" s="192" t="s">
        <v>561</v>
      </c>
      <c r="I427" s="192" t="s">
        <v>817</v>
      </c>
      <c r="J427" s="192" t="s">
        <v>960</v>
      </c>
      <c r="K427" s="192">
        <v>2013</v>
      </c>
      <c r="L427" s="192" t="s">
        <v>220</v>
      </c>
    </row>
    <row r="428" spans="1:12" ht="17.25" customHeight="1" x14ac:dyDescent="0.2">
      <c r="A428" s="192">
        <v>805058</v>
      </c>
      <c r="B428" s="192" t="s">
        <v>1183</v>
      </c>
      <c r="C428" s="192" t="s">
        <v>60</v>
      </c>
      <c r="D428" s="192" t="s">
        <v>179</v>
      </c>
      <c r="E428" s="192" t="s">
        <v>133</v>
      </c>
      <c r="F428" s="195">
        <v>34730</v>
      </c>
      <c r="G428" s="192" t="s">
        <v>220</v>
      </c>
      <c r="H428" s="192" t="s">
        <v>561</v>
      </c>
      <c r="I428" s="192" t="s">
        <v>817</v>
      </c>
      <c r="J428" s="192" t="s">
        <v>961</v>
      </c>
      <c r="K428" s="192">
        <v>2012</v>
      </c>
      <c r="L428" s="192" t="s">
        <v>220</v>
      </c>
    </row>
    <row r="429" spans="1:12" ht="17.25" customHeight="1" x14ac:dyDescent="0.2">
      <c r="A429" s="192">
        <v>805067</v>
      </c>
      <c r="B429" s="192" t="s">
        <v>1184</v>
      </c>
      <c r="C429" s="192" t="s">
        <v>912</v>
      </c>
      <c r="D429" s="192" t="s">
        <v>944</v>
      </c>
      <c r="E429" s="192" t="s">
        <v>134</v>
      </c>
      <c r="F429" s="195">
        <v>35077</v>
      </c>
      <c r="G429" s="192" t="s">
        <v>564</v>
      </c>
      <c r="H429" s="192" t="s">
        <v>561</v>
      </c>
      <c r="I429" s="192" t="s">
        <v>817</v>
      </c>
      <c r="J429" s="192" t="s">
        <v>961</v>
      </c>
      <c r="K429" s="192">
        <v>2014</v>
      </c>
      <c r="L429" s="192" t="s">
        <v>220</v>
      </c>
    </row>
    <row r="430" spans="1:12" ht="17.25" customHeight="1" x14ac:dyDescent="0.2">
      <c r="A430" s="192">
        <v>805178</v>
      </c>
      <c r="B430" s="192" t="s">
        <v>1188</v>
      </c>
      <c r="C430" s="192" t="s">
        <v>71</v>
      </c>
      <c r="D430" s="192" t="s">
        <v>900</v>
      </c>
      <c r="E430" s="192" t="s">
        <v>134</v>
      </c>
      <c r="F430" s="195">
        <v>35796</v>
      </c>
      <c r="G430" s="192" t="s">
        <v>220</v>
      </c>
      <c r="H430" s="192" t="s">
        <v>561</v>
      </c>
      <c r="I430" s="192" t="s">
        <v>817</v>
      </c>
      <c r="J430" s="192" t="s">
        <v>585</v>
      </c>
      <c r="K430" s="192">
        <v>2016</v>
      </c>
      <c r="L430" s="192" t="s">
        <v>220</v>
      </c>
    </row>
    <row r="431" spans="1:12" ht="17.25" customHeight="1" x14ac:dyDescent="0.2">
      <c r="A431" s="192">
        <v>805186</v>
      </c>
      <c r="B431" s="192" t="s">
        <v>1189</v>
      </c>
      <c r="C431" s="192" t="s">
        <v>62</v>
      </c>
      <c r="D431" s="192" t="s">
        <v>712</v>
      </c>
      <c r="E431" s="192" t="s">
        <v>133</v>
      </c>
      <c r="F431" s="195">
        <v>34697</v>
      </c>
      <c r="G431" s="192" t="s">
        <v>220</v>
      </c>
      <c r="H431" s="192" t="s">
        <v>562</v>
      </c>
      <c r="I431" s="192" t="s">
        <v>817</v>
      </c>
      <c r="J431" s="192" t="s">
        <v>960</v>
      </c>
      <c r="K431" s="192">
        <v>2013</v>
      </c>
      <c r="L431" s="192" t="s">
        <v>225</v>
      </c>
    </row>
    <row r="432" spans="1:12" ht="17.25" customHeight="1" x14ac:dyDescent="0.2">
      <c r="A432" s="192">
        <v>805191</v>
      </c>
      <c r="B432" s="192" t="s">
        <v>1190</v>
      </c>
      <c r="C432" s="192" t="s">
        <v>2078</v>
      </c>
      <c r="D432" s="192" t="s">
        <v>152</v>
      </c>
      <c r="E432" s="192" t="s">
        <v>134</v>
      </c>
      <c r="F432" s="195">
        <v>32553</v>
      </c>
      <c r="G432" s="192" t="s">
        <v>220</v>
      </c>
      <c r="H432" s="192" t="s">
        <v>561</v>
      </c>
      <c r="I432" s="192" t="s">
        <v>817</v>
      </c>
      <c r="J432" s="192" t="s">
        <v>961</v>
      </c>
      <c r="K432" s="192">
        <v>2008</v>
      </c>
      <c r="L432" s="192" t="s">
        <v>220</v>
      </c>
    </row>
    <row r="433" spans="1:12" ht="17.25" customHeight="1" x14ac:dyDescent="0.2">
      <c r="A433" s="192">
        <v>805258</v>
      </c>
      <c r="B433" s="192" t="s">
        <v>1194</v>
      </c>
      <c r="C433" s="192" t="s">
        <v>303</v>
      </c>
      <c r="D433" s="192" t="s">
        <v>197</v>
      </c>
      <c r="E433" s="192" t="s">
        <v>134</v>
      </c>
      <c r="F433" s="195">
        <v>34335</v>
      </c>
      <c r="G433" s="192" t="s">
        <v>220</v>
      </c>
      <c r="H433" s="192" t="s">
        <v>561</v>
      </c>
      <c r="I433" s="192" t="s">
        <v>817</v>
      </c>
      <c r="J433" s="192" t="s">
        <v>961</v>
      </c>
      <c r="K433" s="192">
        <v>2015</v>
      </c>
      <c r="L433" s="192" t="s">
        <v>220</v>
      </c>
    </row>
    <row r="434" spans="1:12" ht="17.25" customHeight="1" x14ac:dyDescent="0.2">
      <c r="A434" s="192">
        <v>805265</v>
      </c>
      <c r="B434" s="192" t="s">
        <v>1197</v>
      </c>
      <c r="C434" s="192" t="s">
        <v>66</v>
      </c>
      <c r="D434" s="192" t="s">
        <v>339</v>
      </c>
      <c r="E434" s="192" t="s">
        <v>133</v>
      </c>
      <c r="F434" s="195">
        <v>35270</v>
      </c>
      <c r="G434" s="192" t="s">
        <v>220</v>
      </c>
      <c r="H434" s="192" t="s">
        <v>561</v>
      </c>
      <c r="I434" s="192" t="s">
        <v>817</v>
      </c>
      <c r="J434" s="192" t="s">
        <v>961</v>
      </c>
      <c r="K434" s="192">
        <v>2014</v>
      </c>
      <c r="L434" s="192" t="s">
        <v>220</v>
      </c>
    </row>
    <row r="435" spans="1:12" ht="17.25" customHeight="1" x14ac:dyDescent="0.2">
      <c r="A435" s="192">
        <v>805281</v>
      </c>
      <c r="B435" s="192" t="s">
        <v>1199</v>
      </c>
      <c r="C435" s="192" t="s">
        <v>1953</v>
      </c>
      <c r="D435" s="192" t="s">
        <v>154</v>
      </c>
      <c r="E435" s="192" t="s">
        <v>133</v>
      </c>
      <c r="F435" s="195">
        <v>34866</v>
      </c>
      <c r="G435" s="192" t="s">
        <v>225</v>
      </c>
      <c r="H435" s="192" t="s">
        <v>561</v>
      </c>
      <c r="I435" s="192" t="s">
        <v>817</v>
      </c>
      <c r="J435" s="192" t="s">
        <v>959</v>
      </c>
      <c r="K435" s="192">
        <v>2014</v>
      </c>
      <c r="L435" s="192" t="s">
        <v>225</v>
      </c>
    </row>
    <row r="436" spans="1:12" ht="17.25" customHeight="1" x14ac:dyDescent="0.2">
      <c r="A436" s="192">
        <v>805289</v>
      </c>
      <c r="B436" s="192" t="s">
        <v>1200</v>
      </c>
      <c r="C436" s="192" t="s">
        <v>2062</v>
      </c>
      <c r="D436" s="192" t="s">
        <v>2063</v>
      </c>
      <c r="E436" s="192" t="s">
        <v>134</v>
      </c>
      <c r="F436" s="195">
        <v>34595</v>
      </c>
      <c r="G436" s="192" t="s">
        <v>220</v>
      </c>
      <c r="H436" s="192" t="s">
        <v>561</v>
      </c>
      <c r="I436" s="192" t="s">
        <v>817</v>
      </c>
      <c r="J436" s="192" t="s">
        <v>235</v>
      </c>
      <c r="K436" s="192">
        <v>2012</v>
      </c>
      <c r="L436" s="192" t="s">
        <v>220</v>
      </c>
    </row>
    <row r="437" spans="1:12" ht="17.25" customHeight="1" x14ac:dyDescent="0.2">
      <c r="A437" s="192">
        <v>805300</v>
      </c>
      <c r="B437" s="192" t="s">
        <v>1201</v>
      </c>
      <c r="C437" s="192" t="s">
        <v>85</v>
      </c>
      <c r="D437" s="192" t="s">
        <v>2076</v>
      </c>
      <c r="E437" s="192" t="s">
        <v>134</v>
      </c>
      <c r="F437" s="195">
        <v>34335</v>
      </c>
      <c r="G437" s="192" t="s">
        <v>220</v>
      </c>
      <c r="H437" s="192" t="s">
        <v>561</v>
      </c>
      <c r="I437" s="192" t="s">
        <v>817</v>
      </c>
    </row>
    <row r="438" spans="1:12" ht="17.25" customHeight="1" x14ac:dyDescent="0.2">
      <c r="A438" s="192">
        <v>805310</v>
      </c>
      <c r="B438" s="192" t="s">
        <v>1203</v>
      </c>
      <c r="C438" s="192" t="s">
        <v>367</v>
      </c>
      <c r="D438" s="192" t="s">
        <v>178</v>
      </c>
      <c r="E438" s="192" t="s">
        <v>134</v>
      </c>
      <c r="F438" s="195">
        <v>32509</v>
      </c>
      <c r="G438" s="192" t="s">
        <v>220</v>
      </c>
      <c r="H438" s="192" t="s">
        <v>561</v>
      </c>
      <c r="I438" s="192" t="s">
        <v>817</v>
      </c>
      <c r="J438" s="192" t="s">
        <v>961</v>
      </c>
      <c r="K438" s="192">
        <v>2015</v>
      </c>
      <c r="L438" s="192" t="s">
        <v>220</v>
      </c>
    </row>
    <row r="439" spans="1:12" ht="17.25" customHeight="1" x14ac:dyDescent="0.2">
      <c r="A439" s="192">
        <v>805347</v>
      </c>
      <c r="B439" s="192" t="s">
        <v>1205</v>
      </c>
      <c r="C439" s="192" t="s">
        <v>69</v>
      </c>
      <c r="D439" s="192" t="s">
        <v>2032</v>
      </c>
      <c r="E439" s="192" t="s">
        <v>134</v>
      </c>
      <c r="F439" s="195">
        <v>32973</v>
      </c>
      <c r="G439" s="192" t="s">
        <v>564</v>
      </c>
      <c r="H439" s="192" t="s">
        <v>561</v>
      </c>
      <c r="I439" s="192" t="s">
        <v>817</v>
      </c>
      <c r="J439" s="192" t="s">
        <v>235</v>
      </c>
      <c r="K439" s="192">
        <v>2011</v>
      </c>
      <c r="L439" s="192" t="s">
        <v>220</v>
      </c>
    </row>
    <row r="440" spans="1:12" ht="17.25" customHeight="1" x14ac:dyDescent="0.2">
      <c r="A440" s="192">
        <v>805374</v>
      </c>
      <c r="B440" s="192" t="s">
        <v>1206</v>
      </c>
      <c r="C440" s="192" t="s">
        <v>762</v>
      </c>
      <c r="D440" s="192" t="s">
        <v>1781</v>
      </c>
      <c r="E440" s="192" t="s">
        <v>134</v>
      </c>
      <c r="F440" s="195">
        <v>35065</v>
      </c>
      <c r="G440" s="192" t="s">
        <v>564</v>
      </c>
      <c r="H440" s="192" t="s">
        <v>561</v>
      </c>
      <c r="I440" s="192" t="s">
        <v>817</v>
      </c>
      <c r="J440" s="192" t="s">
        <v>961</v>
      </c>
      <c r="K440" s="192">
        <v>2013</v>
      </c>
      <c r="L440" s="192" t="s">
        <v>220</v>
      </c>
    </row>
    <row r="441" spans="1:12" ht="17.25" customHeight="1" x14ac:dyDescent="0.2">
      <c r="A441" s="192">
        <v>805377</v>
      </c>
      <c r="B441" s="192" t="s">
        <v>1207</v>
      </c>
      <c r="C441" s="192" t="s">
        <v>363</v>
      </c>
      <c r="D441" s="192" t="s">
        <v>1956</v>
      </c>
      <c r="E441" s="192" t="s">
        <v>134</v>
      </c>
      <c r="F441" s="195">
        <v>33268</v>
      </c>
      <c r="G441" s="192" t="s">
        <v>220</v>
      </c>
      <c r="H441" s="192" t="s">
        <v>561</v>
      </c>
      <c r="I441" s="192" t="s">
        <v>817</v>
      </c>
      <c r="J441" s="192" t="s">
        <v>961</v>
      </c>
      <c r="K441" s="192">
        <v>2010</v>
      </c>
      <c r="L441" s="192" t="s">
        <v>220</v>
      </c>
    </row>
    <row r="442" spans="1:12" ht="17.25" customHeight="1" x14ac:dyDescent="0.2">
      <c r="A442" s="192">
        <v>805380</v>
      </c>
      <c r="B442" s="192" t="s">
        <v>1208</v>
      </c>
      <c r="C442" s="192" t="s">
        <v>975</v>
      </c>
      <c r="D442" s="192" t="s">
        <v>1783</v>
      </c>
      <c r="E442" s="192" t="s">
        <v>134</v>
      </c>
      <c r="F442" s="195">
        <v>31038</v>
      </c>
      <c r="G442" s="192" t="s">
        <v>220</v>
      </c>
      <c r="H442" s="192" t="s">
        <v>561</v>
      </c>
      <c r="I442" s="192" t="s">
        <v>817</v>
      </c>
      <c r="J442" s="192" t="s">
        <v>585</v>
      </c>
      <c r="K442" s="192">
        <v>2001</v>
      </c>
      <c r="L442" s="192" t="s">
        <v>220</v>
      </c>
    </row>
    <row r="443" spans="1:12" ht="17.25" customHeight="1" x14ac:dyDescent="0.2">
      <c r="A443" s="192">
        <v>805387</v>
      </c>
      <c r="B443" s="192" t="s">
        <v>1209</v>
      </c>
      <c r="C443" s="192" t="s">
        <v>342</v>
      </c>
      <c r="D443" s="192" t="s">
        <v>1872</v>
      </c>
      <c r="E443" s="192" t="s">
        <v>133</v>
      </c>
      <c r="F443" s="195">
        <v>27530</v>
      </c>
      <c r="G443" s="192" t="s">
        <v>872</v>
      </c>
      <c r="H443" s="192" t="s">
        <v>561</v>
      </c>
      <c r="I443" s="192" t="s">
        <v>817</v>
      </c>
      <c r="J443" s="192" t="s">
        <v>961</v>
      </c>
      <c r="K443" s="192">
        <v>2000</v>
      </c>
      <c r="L443" s="192" t="s">
        <v>221</v>
      </c>
    </row>
    <row r="444" spans="1:12" ht="17.25" customHeight="1" x14ac:dyDescent="0.2">
      <c r="A444" s="192">
        <v>805394</v>
      </c>
      <c r="B444" s="192" t="s">
        <v>1210</v>
      </c>
      <c r="C444" s="192" t="s">
        <v>101</v>
      </c>
      <c r="D444" s="192" t="s">
        <v>158</v>
      </c>
      <c r="E444" s="192" t="s">
        <v>134</v>
      </c>
      <c r="F444" s="195">
        <v>34726</v>
      </c>
      <c r="G444" s="192" t="s">
        <v>220</v>
      </c>
      <c r="H444" s="192" t="s">
        <v>561</v>
      </c>
      <c r="I444" s="192" t="s">
        <v>817</v>
      </c>
    </row>
    <row r="445" spans="1:12" ht="17.25" customHeight="1" x14ac:dyDescent="0.2">
      <c r="A445" s="192">
        <v>805396</v>
      </c>
      <c r="B445" s="192" t="s">
        <v>1211</v>
      </c>
      <c r="C445" s="192" t="s">
        <v>64</v>
      </c>
      <c r="D445" s="192" t="s">
        <v>154</v>
      </c>
      <c r="E445" s="192" t="s">
        <v>134</v>
      </c>
      <c r="F445" s="195">
        <v>30414</v>
      </c>
      <c r="G445" s="192" t="s">
        <v>220</v>
      </c>
      <c r="H445" s="192" t="s">
        <v>562</v>
      </c>
      <c r="I445" s="192" t="s">
        <v>817</v>
      </c>
      <c r="J445" s="192" t="s">
        <v>961</v>
      </c>
      <c r="K445" s="192">
        <v>2005</v>
      </c>
      <c r="L445" s="192" t="s">
        <v>220</v>
      </c>
    </row>
    <row r="446" spans="1:12" ht="17.25" customHeight="1" x14ac:dyDescent="0.2">
      <c r="A446" s="192">
        <v>805406</v>
      </c>
      <c r="B446" s="192" t="s">
        <v>1212</v>
      </c>
      <c r="C446" s="192" t="s">
        <v>62</v>
      </c>
      <c r="D446" s="192" t="s">
        <v>180</v>
      </c>
      <c r="E446" s="192" t="s">
        <v>134</v>
      </c>
      <c r="F446" s="195">
        <v>34547</v>
      </c>
      <c r="G446" s="192" t="s">
        <v>220</v>
      </c>
      <c r="H446" s="192" t="s">
        <v>561</v>
      </c>
      <c r="I446" s="192" t="s">
        <v>817</v>
      </c>
      <c r="J446" s="192" t="s">
        <v>961</v>
      </c>
      <c r="K446" s="192">
        <v>2013</v>
      </c>
      <c r="L446" s="192" t="s">
        <v>220</v>
      </c>
    </row>
    <row r="447" spans="1:12" ht="17.25" customHeight="1" x14ac:dyDescent="0.2">
      <c r="A447" s="192">
        <v>805411</v>
      </c>
      <c r="B447" s="192" t="s">
        <v>1214</v>
      </c>
      <c r="C447" s="192" t="s">
        <v>942</v>
      </c>
      <c r="D447" s="192" t="s">
        <v>915</v>
      </c>
      <c r="E447" s="192" t="s">
        <v>134</v>
      </c>
      <c r="F447" s="195">
        <v>34820</v>
      </c>
      <c r="G447" s="192" t="s">
        <v>220</v>
      </c>
      <c r="H447" s="192" t="s">
        <v>561</v>
      </c>
      <c r="I447" s="192" t="s">
        <v>817</v>
      </c>
    </row>
    <row r="448" spans="1:12" ht="17.25" customHeight="1" x14ac:dyDescent="0.2">
      <c r="A448" s="192">
        <v>805417</v>
      </c>
      <c r="B448" s="192" t="s">
        <v>1215</v>
      </c>
      <c r="C448" s="192" t="s">
        <v>111</v>
      </c>
      <c r="D448" s="192" t="s">
        <v>172</v>
      </c>
      <c r="E448" s="192" t="s">
        <v>134</v>
      </c>
      <c r="F448" s="195">
        <v>34073</v>
      </c>
      <c r="G448" s="192" t="s">
        <v>698</v>
      </c>
      <c r="H448" s="192" t="s">
        <v>561</v>
      </c>
      <c r="I448" s="192" t="s">
        <v>817</v>
      </c>
      <c r="J448" s="192" t="s">
        <v>235</v>
      </c>
      <c r="K448" s="192">
        <v>2011</v>
      </c>
      <c r="L448" s="192" t="s">
        <v>220</v>
      </c>
    </row>
    <row r="449" spans="1:12" ht="17.25" customHeight="1" x14ac:dyDescent="0.2">
      <c r="A449" s="192">
        <v>805436</v>
      </c>
      <c r="B449" s="192" t="s">
        <v>1216</v>
      </c>
      <c r="C449" s="192" t="s">
        <v>295</v>
      </c>
      <c r="D449" s="192" t="s">
        <v>152</v>
      </c>
      <c r="E449" s="192" t="s">
        <v>134</v>
      </c>
      <c r="F449" s="195">
        <v>34284</v>
      </c>
      <c r="G449" s="192" t="s">
        <v>566</v>
      </c>
      <c r="H449" s="192" t="s">
        <v>561</v>
      </c>
      <c r="I449" s="192" t="s">
        <v>817</v>
      </c>
      <c r="J449" s="192" t="s">
        <v>961</v>
      </c>
      <c r="K449" s="192">
        <v>2011</v>
      </c>
      <c r="L449" s="192" t="s">
        <v>220</v>
      </c>
    </row>
    <row r="450" spans="1:12" ht="17.25" customHeight="1" x14ac:dyDescent="0.2">
      <c r="A450" s="192">
        <v>805458</v>
      </c>
      <c r="B450" s="192" t="s">
        <v>1217</v>
      </c>
      <c r="C450" s="192" t="s">
        <v>62</v>
      </c>
      <c r="D450" s="192" t="s">
        <v>158</v>
      </c>
      <c r="E450" s="192" t="s">
        <v>134</v>
      </c>
      <c r="F450" s="195">
        <v>32874</v>
      </c>
      <c r="G450" s="192" t="s">
        <v>1985</v>
      </c>
      <c r="H450" s="192" t="s">
        <v>561</v>
      </c>
      <c r="I450" s="192" t="s">
        <v>817</v>
      </c>
      <c r="J450" s="192" t="s">
        <v>961</v>
      </c>
      <c r="K450" s="192">
        <v>2007</v>
      </c>
      <c r="L450" s="192" t="s">
        <v>220</v>
      </c>
    </row>
    <row r="451" spans="1:12" ht="17.25" customHeight="1" x14ac:dyDescent="0.2">
      <c r="A451" s="192">
        <v>805466</v>
      </c>
      <c r="B451" s="192" t="s">
        <v>1218</v>
      </c>
      <c r="C451" s="192" t="s">
        <v>395</v>
      </c>
      <c r="D451" s="192" t="s">
        <v>659</v>
      </c>
      <c r="E451" s="192" t="s">
        <v>134</v>
      </c>
      <c r="F451" s="195">
        <v>33908</v>
      </c>
      <c r="G451" s="192" t="s">
        <v>220</v>
      </c>
      <c r="H451" s="192" t="s">
        <v>561</v>
      </c>
      <c r="I451" s="192" t="s">
        <v>817</v>
      </c>
      <c r="J451" s="192" t="s">
        <v>961</v>
      </c>
      <c r="K451" s="192">
        <v>2010</v>
      </c>
      <c r="L451" s="192" t="s">
        <v>220</v>
      </c>
    </row>
    <row r="452" spans="1:12" ht="17.25" customHeight="1" x14ac:dyDescent="0.2">
      <c r="A452" s="192">
        <v>805475</v>
      </c>
      <c r="B452" s="192" t="s">
        <v>1220</v>
      </c>
      <c r="C452" s="192" t="s">
        <v>65</v>
      </c>
      <c r="D452" s="192" t="s">
        <v>210</v>
      </c>
      <c r="E452" s="192" t="s">
        <v>134</v>
      </c>
      <c r="F452" s="195">
        <v>33239</v>
      </c>
      <c r="G452" s="192" t="s">
        <v>229</v>
      </c>
      <c r="H452" s="192" t="s">
        <v>561</v>
      </c>
      <c r="I452" s="192" t="s">
        <v>817</v>
      </c>
      <c r="J452" s="192" t="s">
        <v>961</v>
      </c>
      <c r="K452" s="192">
        <v>2009</v>
      </c>
      <c r="L452" s="192" t="s">
        <v>228</v>
      </c>
    </row>
    <row r="453" spans="1:12" ht="17.25" customHeight="1" x14ac:dyDescent="0.2">
      <c r="A453" s="192">
        <v>805513</v>
      </c>
      <c r="B453" s="192" t="s">
        <v>1223</v>
      </c>
      <c r="C453" s="192" t="s">
        <v>951</v>
      </c>
      <c r="D453" s="192" t="s">
        <v>416</v>
      </c>
      <c r="E453" s="192" t="s">
        <v>134</v>
      </c>
      <c r="F453" s="195">
        <v>30059</v>
      </c>
      <c r="G453" s="192" t="s">
        <v>220</v>
      </c>
      <c r="H453" s="192" t="s">
        <v>561</v>
      </c>
      <c r="I453" s="192" t="s">
        <v>817</v>
      </c>
      <c r="J453" s="192" t="s">
        <v>961</v>
      </c>
      <c r="K453" s="192">
        <v>2012</v>
      </c>
      <c r="L453" s="192" t="s">
        <v>220</v>
      </c>
    </row>
    <row r="454" spans="1:12" ht="17.25" customHeight="1" x14ac:dyDescent="0.2">
      <c r="A454" s="192">
        <v>805522</v>
      </c>
      <c r="B454" s="192" t="s">
        <v>1226</v>
      </c>
      <c r="C454" s="192" t="s">
        <v>65</v>
      </c>
      <c r="D454" s="192" t="s">
        <v>125</v>
      </c>
      <c r="E454" s="192" t="s">
        <v>134</v>
      </c>
      <c r="F454" s="195">
        <v>35091</v>
      </c>
      <c r="G454" s="192" t="s">
        <v>220</v>
      </c>
      <c r="H454" s="192" t="s">
        <v>561</v>
      </c>
      <c r="I454" s="192" t="s">
        <v>817</v>
      </c>
      <c r="J454" s="192" t="s">
        <v>961</v>
      </c>
      <c r="K454" s="192">
        <v>2013</v>
      </c>
      <c r="L454" s="192" t="s">
        <v>220</v>
      </c>
    </row>
    <row r="455" spans="1:12" ht="17.25" customHeight="1" x14ac:dyDescent="0.2">
      <c r="A455" s="192">
        <v>805535</v>
      </c>
      <c r="B455" s="192" t="s">
        <v>1228</v>
      </c>
      <c r="C455" s="192" t="s">
        <v>609</v>
      </c>
      <c r="D455" s="192" t="s">
        <v>957</v>
      </c>
      <c r="E455" s="192" t="s">
        <v>134</v>
      </c>
      <c r="F455" s="195">
        <v>31048</v>
      </c>
      <c r="G455" s="192" t="s">
        <v>600</v>
      </c>
      <c r="H455" s="192" t="s">
        <v>561</v>
      </c>
      <c r="I455" s="192" t="s">
        <v>817</v>
      </c>
      <c r="J455" s="192" t="s">
        <v>961</v>
      </c>
      <c r="K455" s="192">
        <v>2003</v>
      </c>
      <c r="L455" s="192" t="s">
        <v>230</v>
      </c>
    </row>
    <row r="456" spans="1:12" ht="17.25" customHeight="1" x14ac:dyDescent="0.2">
      <c r="A456" s="192">
        <v>805551</v>
      </c>
      <c r="B456" s="192" t="s">
        <v>1229</v>
      </c>
      <c r="C456" s="192" t="s">
        <v>64</v>
      </c>
      <c r="D456" s="192" t="s">
        <v>413</v>
      </c>
      <c r="E456" s="192" t="s">
        <v>134</v>
      </c>
      <c r="F456" s="195">
        <v>31853</v>
      </c>
      <c r="G456" s="192" t="s">
        <v>220</v>
      </c>
      <c r="H456" s="192" t="s">
        <v>561</v>
      </c>
      <c r="I456" s="192" t="s">
        <v>817</v>
      </c>
      <c r="J456" s="192" t="s">
        <v>961</v>
      </c>
      <c r="K456" s="192">
        <v>2015</v>
      </c>
      <c r="L456" s="192" t="s">
        <v>220</v>
      </c>
    </row>
    <row r="457" spans="1:12" ht="17.25" customHeight="1" x14ac:dyDescent="0.2">
      <c r="A457" s="192">
        <v>805565</v>
      </c>
      <c r="B457" s="192" t="s">
        <v>1232</v>
      </c>
      <c r="C457" s="192" t="s">
        <v>700</v>
      </c>
      <c r="D457" s="192" t="s">
        <v>159</v>
      </c>
      <c r="E457" s="192" t="s">
        <v>134</v>
      </c>
      <c r="F457" s="195">
        <v>34004</v>
      </c>
      <c r="G457" s="192" t="s">
        <v>220</v>
      </c>
      <c r="H457" s="192" t="s">
        <v>561</v>
      </c>
      <c r="I457" s="192" t="s">
        <v>817</v>
      </c>
      <c r="J457" s="192" t="s">
        <v>585</v>
      </c>
      <c r="K457" s="192">
        <v>2016</v>
      </c>
      <c r="L457" s="192" t="s">
        <v>225</v>
      </c>
    </row>
    <row r="458" spans="1:12" ht="17.25" customHeight="1" x14ac:dyDescent="0.2">
      <c r="A458" s="192">
        <v>805611</v>
      </c>
      <c r="B458" s="192" t="s">
        <v>1233</v>
      </c>
      <c r="C458" s="192" t="s">
        <v>651</v>
      </c>
      <c r="D458" s="192" t="s">
        <v>158</v>
      </c>
      <c r="E458" s="192" t="s">
        <v>133</v>
      </c>
      <c r="F458" s="195">
        <v>35740</v>
      </c>
      <c r="G458" s="192" t="s">
        <v>220</v>
      </c>
      <c r="H458" s="192" t="s">
        <v>561</v>
      </c>
      <c r="I458" s="192" t="s">
        <v>817</v>
      </c>
      <c r="J458" s="192" t="s">
        <v>960</v>
      </c>
      <c r="K458" s="192">
        <v>2016</v>
      </c>
      <c r="L458" s="192" t="s">
        <v>220</v>
      </c>
    </row>
    <row r="459" spans="1:12" ht="17.25" customHeight="1" x14ac:dyDescent="0.2">
      <c r="A459" s="192">
        <v>805623</v>
      </c>
      <c r="B459" s="192" t="s">
        <v>1234</v>
      </c>
      <c r="C459" s="192" t="s">
        <v>290</v>
      </c>
      <c r="D459" s="192" t="s">
        <v>193</v>
      </c>
      <c r="E459" s="192" t="s">
        <v>133</v>
      </c>
      <c r="F459" s="195">
        <v>35094</v>
      </c>
      <c r="G459" s="192" t="s">
        <v>686</v>
      </c>
      <c r="H459" s="192" t="s">
        <v>561</v>
      </c>
      <c r="I459" s="192" t="s">
        <v>817</v>
      </c>
      <c r="J459" s="192" t="s">
        <v>585</v>
      </c>
      <c r="K459" s="192">
        <v>2014</v>
      </c>
      <c r="L459" s="192" t="s">
        <v>222</v>
      </c>
    </row>
    <row r="460" spans="1:12" ht="17.25" customHeight="1" x14ac:dyDescent="0.2">
      <c r="A460" s="192">
        <v>805642</v>
      </c>
      <c r="B460" s="192" t="s">
        <v>1235</v>
      </c>
      <c r="C460" s="192" t="s">
        <v>82</v>
      </c>
      <c r="D460" s="192" t="s">
        <v>163</v>
      </c>
      <c r="E460" s="192" t="s">
        <v>133</v>
      </c>
      <c r="F460" s="195">
        <v>35290</v>
      </c>
      <c r="G460" s="192" t="s">
        <v>220</v>
      </c>
      <c r="H460" s="192" t="s">
        <v>561</v>
      </c>
      <c r="I460" s="192" t="s">
        <v>817</v>
      </c>
      <c r="J460" s="192" t="s">
        <v>961</v>
      </c>
      <c r="K460" s="192">
        <v>2015</v>
      </c>
      <c r="L460" s="192" t="s">
        <v>220</v>
      </c>
    </row>
    <row r="461" spans="1:12" ht="17.25" customHeight="1" x14ac:dyDescent="0.2">
      <c r="A461" s="192">
        <v>805653</v>
      </c>
      <c r="B461" s="192" t="s">
        <v>1237</v>
      </c>
      <c r="C461" s="192" t="s">
        <v>62</v>
      </c>
      <c r="D461" s="192" t="s">
        <v>203</v>
      </c>
      <c r="E461" s="192" t="s">
        <v>133</v>
      </c>
      <c r="F461" s="195">
        <v>35065</v>
      </c>
      <c r="G461" s="192" t="s">
        <v>220</v>
      </c>
      <c r="H461" s="192" t="s">
        <v>561</v>
      </c>
      <c r="I461" s="192" t="s">
        <v>817</v>
      </c>
      <c r="J461" s="192" t="s">
        <v>961</v>
      </c>
      <c r="K461" s="192">
        <v>2013</v>
      </c>
      <c r="L461" s="192" t="s">
        <v>220</v>
      </c>
    </row>
    <row r="462" spans="1:12" ht="17.25" customHeight="1" x14ac:dyDescent="0.2">
      <c r="A462" s="192">
        <v>805667</v>
      </c>
      <c r="B462" s="192" t="s">
        <v>1240</v>
      </c>
      <c r="C462" s="192" t="s">
        <v>1820</v>
      </c>
      <c r="D462" s="192" t="s">
        <v>1793</v>
      </c>
      <c r="E462" s="192" t="s">
        <v>133</v>
      </c>
      <c r="F462" s="195">
        <v>34615</v>
      </c>
      <c r="G462" s="192" t="s">
        <v>220</v>
      </c>
      <c r="H462" s="192" t="s">
        <v>561</v>
      </c>
      <c r="I462" s="192" t="s">
        <v>817</v>
      </c>
      <c r="J462" s="192" t="s">
        <v>961</v>
      </c>
      <c r="K462" s="192">
        <v>2015</v>
      </c>
      <c r="L462" s="192" t="s">
        <v>220</v>
      </c>
    </row>
    <row r="463" spans="1:12" ht="17.25" customHeight="1" x14ac:dyDescent="0.2">
      <c r="A463" s="192">
        <v>805682</v>
      </c>
      <c r="B463" s="192" t="s">
        <v>1241</v>
      </c>
      <c r="C463" s="192" t="s">
        <v>102</v>
      </c>
      <c r="D463" s="192" t="s">
        <v>176</v>
      </c>
      <c r="E463" s="192" t="s">
        <v>134</v>
      </c>
      <c r="F463" s="195">
        <v>34881</v>
      </c>
      <c r="G463" s="192" t="s">
        <v>220</v>
      </c>
      <c r="H463" s="192" t="s">
        <v>561</v>
      </c>
      <c r="I463" s="192" t="s">
        <v>817</v>
      </c>
      <c r="J463" s="192" t="s">
        <v>961</v>
      </c>
      <c r="K463" s="192">
        <v>2014</v>
      </c>
      <c r="L463" s="192" t="s">
        <v>220</v>
      </c>
    </row>
    <row r="464" spans="1:12" ht="17.25" customHeight="1" x14ac:dyDescent="0.2">
      <c r="A464" s="192">
        <v>805684</v>
      </c>
      <c r="B464" s="192" t="s">
        <v>1242</v>
      </c>
      <c r="C464" s="192" t="s">
        <v>342</v>
      </c>
      <c r="D464" s="192" t="s">
        <v>90</v>
      </c>
      <c r="E464" s="192" t="s">
        <v>134</v>
      </c>
      <c r="F464" s="195">
        <v>35307</v>
      </c>
      <c r="G464" s="192" t="s">
        <v>687</v>
      </c>
      <c r="H464" s="192" t="s">
        <v>561</v>
      </c>
      <c r="I464" s="192" t="s">
        <v>817</v>
      </c>
      <c r="J464" s="192" t="s">
        <v>961</v>
      </c>
      <c r="K464" s="192">
        <v>2014</v>
      </c>
      <c r="L464" s="192" t="s">
        <v>220</v>
      </c>
    </row>
    <row r="465" spans="1:12" ht="17.25" customHeight="1" x14ac:dyDescent="0.2">
      <c r="A465" s="192">
        <v>805702</v>
      </c>
      <c r="B465" s="192" t="s">
        <v>1243</v>
      </c>
      <c r="C465" s="192" t="s">
        <v>100</v>
      </c>
      <c r="D465" s="192" t="s">
        <v>201</v>
      </c>
      <c r="E465" s="192" t="s">
        <v>133</v>
      </c>
      <c r="F465" s="195">
        <v>35065</v>
      </c>
      <c r="G465" s="192" t="s">
        <v>879</v>
      </c>
      <c r="H465" s="192" t="s">
        <v>561</v>
      </c>
      <c r="I465" s="192" t="s">
        <v>817</v>
      </c>
      <c r="J465" s="192" t="s">
        <v>961</v>
      </c>
      <c r="K465" s="192">
        <v>2014</v>
      </c>
      <c r="L465" s="192" t="s">
        <v>222</v>
      </c>
    </row>
    <row r="466" spans="1:12" ht="17.25" customHeight="1" x14ac:dyDescent="0.2">
      <c r="A466" s="192">
        <v>805772</v>
      </c>
      <c r="B466" s="192" t="s">
        <v>1245</v>
      </c>
      <c r="C466" s="192" t="s">
        <v>60</v>
      </c>
      <c r="D466" s="192" t="s">
        <v>406</v>
      </c>
      <c r="E466" s="192" t="s">
        <v>134</v>
      </c>
      <c r="F466" s="195">
        <v>32395</v>
      </c>
      <c r="G466" s="192" t="s">
        <v>220</v>
      </c>
      <c r="H466" s="192" t="s">
        <v>561</v>
      </c>
      <c r="I466" s="192" t="s">
        <v>817</v>
      </c>
      <c r="J466" s="192" t="s">
        <v>961</v>
      </c>
      <c r="K466" s="192">
        <v>2011</v>
      </c>
      <c r="L466" s="192" t="s">
        <v>225</v>
      </c>
    </row>
    <row r="467" spans="1:12" ht="17.25" customHeight="1" x14ac:dyDescent="0.2">
      <c r="A467" s="192">
        <v>805789</v>
      </c>
      <c r="B467" s="192" t="s">
        <v>1246</v>
      </c>
      <c r="C467" s="192" t="s">
        <v>78</v>
      </c>
      <c r="D467" s="192" t="s">
        <v>127</v>
      </c>
      <c r="E467" s="192" t="s">
        <v>134</v>
      </c>
      <c r="F467" s="195">
        <v>35071</v>
      </c>
      <c r="G467" s="192" t="s">
        <v>220</v>
      </c>
      <c r="H467" s="192" t="s">
        <v>561</v>
      </c>
      <c r="I467" s="192" t="s">
        <v>817</v>
      </c>
      <c r="J467" s="192" t="s">
        <v>961</v>
      </c>
      <c r="K467" s="192">
        <v>2014</v>
      </c>
      <c r="L467" s="192" t="s">
        <v>220</v>
      </c>
    </row>
    <row r="468" spans="1:12" ht="17.25" customHeight="1" x14ac:dyDescent="0.2">
      <c r="A468" s="192">
        <v>805798</v>
      </c>
      <c r="B468" s="192" t="s">
        <v>1248</v>
      </c>
      <c r="C468" s="192" t="s">
        <v>112</v>
      </c>
      <c r="D468" s="192" t="s">
        <v>847</v>
      </c>
      <c r="E468" s="192" t="s">
        <v>133</v>
      </c>
      <c r="F468" s="195">
        <v>29806</v>
      </c>
      <c r="G468" s="192" t="s">
        <v>1917</v>
      </c>
      <c r="H468" s="192" t="s">
        <v>561</v>
      </c>
      <c r="I468" s="192" t="s">
        <v>817</v>
      </c>
      <c r="J468" s="192" t="s">
        <v>960</v>
      </c>
      <c r="K468" s="192">
        <v>2000</v>
      </c>
      <c r="L468" s="192" t="s">
        <v>229</v>
      </c>
    </row>
    <row r="469" spans="1:12" ht="17.25" customHeight="1" x14ac:dyDescent="0.2">
      <c r="A469" s="192">
        <v>805817</v>
      </c>
      <c r="B469" s="192" t="s">
        <v>1249</v>
      </c>
      <c r="C469" s="192" t="s">
        <v>104</v>
      </c>
      <c r="D469" s="192" t="s">
        <v>595</v>
      </c>
      <c r="E469" s="192" t="s">
        <v>133</v>
      </c>
      <c r="F469" s="195">
        <v>33239</v>
      </c>
      <c r="G469" s="192" t="s">
        <v>220</v>
      </c>
      <c r="H469" s="192" t="s">
        <v>561</v>
      </c>
      <c r="I469" s="192" t="s">
        <v>817</v>
      </c>
      <c r="J469" s="192" t="s">
        <v>959</v>
      </c>
      <c r="K469" s="192">
        <v>2009</v>
      </c>
      <c r="L469" s="192" t="s">
        <v>220</v>
      </c>
    </row>
    <row r="470" spans="1:12" ht="17.25" customHeight="1" x14ac:dyDescent="0.2">
      <c r="A470" s="192">
        <v>805840</v>
      </c>
      <c r="B470" s="192" t="s">
        <v>1250</v>
      </c>
      <c r="C470" s="192" t="s">
        <v>69</v>
      </c>
      <c r="D470" s="192" t="s">
        <v>190</v>
      </c>
      <c r="E470" s="192" t="s">
        <v>133</v>
      </c>
      <c r="F470" s="195">
        <v>35813</v>
      </c>
      <c r="G470" s="192" t="s">
        <v>220</v>
      </c>
      <c r="H470" s="192" t="s">
        <v>571</v>
      </c>
      <c r="I470" s="192" t="s">
        <v>817</v>
      </c>
    </row>
    <row r="471" spans="1:12" ht="17.25" customHeight="1" x14ac:dyDescent="0.2">
      <c r="A471" s="192">
        <v>805867</v>
      </c>
      <c r="B471" s="192" t="s">
        <v>1251</v>
      </c>
      <c r="C471" s="192" t="s">
        <v>969</v>
      </c>
      <c r="D471" s="192" t="s">
        <v>211</v>
      </c>
      <c r="E471" s="192" t="s">
        <v>133</v>
      </c>
      <c r="F471" s="195">
        <v>35444</v>
      </c>
      <c r="G471" s="192" t="s">
        <v>220</v>
      </c>
      <c r="H471" s="192" t="s">
        <v>561</v>
      </c>
      <c r="I471" s="192" t="s">
        <v>817</v>
      </c>
      <c r="J471" s="192" t="s">
        <v>960</v>
      </c>
      <c r="K471" s="192">
        <v>2014</v>
      </c>
      <c r="L471" s="192" t="s">
        <v>220</v>
      </c>
    </row>
    <row r="472" spans="1:12" ht="17.25" customHeight="1" x14ac:dyDescent="0.2">
      <c r="A472" s="192">
        <v>805868</v>
      </c>
      <c r="B472" s="192" t="s">
        <v>1252</v>
      </c>
      <c r="C472" s="192" t="s">
        <v>327</v>
      </c>
      <c r="D472" s="192" t="s">
        <v>332</v>
      </c>
      <c r="E472" s="192" t="s">
        <v>134</v>
      </c>
      <c r="F472" s="195">
        <v>35133</v>
      </c>
      <c r="G472" s="192" t="s">
        <v>674</v>
      </c>
      <c r="H472" s="192" t="s">
        <v>561</v>
      </c>
      <c r="I472" s="192" t="s">
        <v>817</v>
      </c>
      <c r="J472" s="192" t="s">
        <v>235</v>
      </c>
      <c r="K472" s="192">
        <v>2014</v>
      </c>
      <c r="L472" s="192" t="s">
        <v>225</v>
      </c>
    </row>
    <row r="473" spans="1:12" ht="17.25" customHeight="1" x14ac:dyDescent="0.2">
      <c r="A473" s="192">
        <v>805869</v>
      </c>
      <c r="B473" s="192" t="s">
        <v>1253</v>
      </c>
      <c r="C473" s="192" t="s">
        <v>81</v>
      </c>
      <c r="D473" s="192" t="s">
        <v>177</v>
      </c>
      <c r="E473" s="192" t="s">
        <v>134</v>
      </c>
      <c r="F473" s="195">
        <v>31924</v>
      </c>
      <c r="G473" s="192" t="s">
        <v>220</v>
      </c>
      <c r="H473" s="192" t="s">
        <v>561</v>
      </c>
      <c r="I473" s="192" t="s">
        <v>817</v>
      </c>
      <c r="J473" s="192" t="s">
        <v>235</v>
      </c>
      <c r="K473" s="192">
        <v>2006</v>
      </c>
      <c r="L473" s="192" t="s">
        <v>225</v>
      </c>
    </row>
    <row r="474" spans="1:12" ht="17.25" customHeight="1" x14ac:dyDescent="0.2">
      <c r="A474" s="192">
        <v>805874</v>
      </c>
      <c r="B474" s="192" t="s">
        <v>1254</v>
      </c>
      <c r="C474" s="192" t="s">
        <v>98</v>
      </c>
      <c r="D474" s="192" t="s">
        <v>152</v>
      </c>
      <c r="E474" s="192" t="s">
        <v>134</v>
      </c>
      <c r="F474" s="195">
        <v>33239</v>
      </c>
      <c r="G474" s="192" t="s">
        <v>220</v>
      </c>
      <c r="H474" s="192" t="s">
        <v>561</v>
      </c>
      <c r="I474" s="192" t="s">
        <v>817</v>
      </c>
      <c r="J474" s="192" t="s">
        <v>235</v>
      </c>
      <c r="K474" s="192">
        <v>2008</v>
      </c>
      <c r="L474" s="192" t="s">
        <v>220</v>
      </c>
    </row>
    <row r="475" spans="1:12" ht="17.25" customHeight="1" x14ac:dyDescent="0.2">
      <c r="A475" s="192">
        <v>805876</v>
      </c>
      <c r="B475" s="192" t="s">
        <v>1255</v>
      </c>
      <c r="C475" s="192" t="s">
        <v>318</v>
      </c>
      <c r="D475" s="192" t="s">
        <v>461</v>
      </c>
      <c r="E475" s="192" t="s">
        <v>134</v>
      </c>
      <c r="F475" s="195">
        <v>33808</v>
      </c>
      <c r="G475" s="192" t="s">
        <v>220</v>
      </c>
      <c r="H475" s="192" t="s">
        <v>561</v>
      </c>
      <c r="I475" s="192" t="s">
        <v>817</v>
      </c>
      <c r="J475" s="192" t="s">
        <v>585</v>
      </c>
      <c r="K475" s="192">
        <v>2013</v>
      </c>
      <c r="L475" s="192" t="s">
        <v>220</v>
      </c>
    </row>
    <row r="476" spans="1:12" ht="17.25" customHeight="1" x14ac:dyDescent="0.2">
      <c r="A476" s="192">
        <v>805945</v>
      </c>
      <c r="B476" s="192" t="s">
        <v>703</v>
      </c>
      <c r="C476" s="192" t="s">
        <v>74</v>
      </c>
      <c r="D476" s="192" t="s">
        <v>848</v>
      </c>
      <c r="E476" s="192" t="s">
        <v>133</v>
      </c>
      <c r="F476" s="195">
        <v>34773</v>
      </c>
      <c r="G476" s="192" t="s">
        <v>220</v>
      </c>
      <c r="H476" s="192" t="s">
        <v>561</v>
      </c>
      <c r="I476" s="192" t="s">
        <v>817</v>
      </c>
      <c r="J476" s="192" t="s">
        <v>961</v>
      </c>
      <c r="K476" s="192">
        <v>2012</v>
      </c>
      <c r="L476" s="192" t="s">
        <v>220</v>
      </c>
    </row>
    <row r="477" spans="1:12" ht="17.25" customHeight="1" x14ac:dyDescent="0.2">
      <c r="A477" s="192">
        <v>806006</v>
      </c>
      <c r="B477" s="192" t="s">
        <v>1261</v>
      </c>
      <c r="C477" s="192" t="s">
        <v>893</v>
      </c>
      <c r="D477" s="192" t="s">
        <v>292</v>
      </c>
      <c r="E477" s="192" t="s">
        <v>133</v>
      </c>
      <c r="F477" s="195">
        <v>35460</v>
      </c>
      <c r="G477" s="192" t="s">
        <v>220</v>
      </c>
      <c r="H477" s="192" t="s">
        <v>561</v>
      </c>
      <c r="I477" s="192" t="s">
        <v>817</v>
      </c>
      <c r="J477" s="192" t="s">
        <v>235</v>
      </c>
      <c r="K477" s="192">
        <v>2014</v>
      </c>
      <c r="L477" s="192" t="s">
        <v>220</v>
      </c>
    </row>
    <row r="478" spans="1:12" ht="17.25" customHeight="1" x14ac:dyDescent="0.2">
      <c r="A478" s="192">
        <v>806054</v>
      </c>
      <c r="B478" s="192" t="s">
        <v>1264</v>
      </c>
      <c r="C478" s="192" t="s">
        <v>80</v>
      </c>
      <c r="D478" s="192" t="s">
        <v>339</v>
      </c>
      <c r="E478" s="192" t="s">
        <v>133</v>
      </c>
      <c r="F478" s="195">
        <v>34464</v>
      </c>
      <c r="G478" s="192" t="s">
        <v>220</v>
      </c>
      <c r="H478" s="192" t="s">
        <v>561</v>
      </c>
      <c r="I478" s="192" t="s">
        <v>817</v>
      </c>
      <c r="J478" s="192" t="s">
        <v>961</v>
      </c>
      <c r="K478" s="192">
        <v>2013</v>
      </c>
      <c r="L478" s="192" t="s">
        <v>220</v>
      </c>
    </row>
    <row r="479" spans="1:12" ht="17.25" customHeight="1" x14ac:dyDescent="0.2">
      <c r="A479" s="192">
        <v>806097</v>
      </c>
      <c r="B479" s="192" t="s">
        <v>1267</v>
      </c>
      <c r="C479" s="192" t="s">
        <v>499</v>
      </c>
      <c r="D479" s="192" t="s">
        <v>149</v>
      </c>
      <c r="E479" s="192" t="s">
        <v>133</v>
      </c>
      <c r="F479" s="195">
        <v>35094</v>
      </c>
      <c r="G479" s="192" t="s">
        <v>220</v>
      </c>
      <c r="H479" s="192" t="s">
        <v>561</v>
      </c>
      <c r="I479" s="192" t="s">
        <v>817</v>
      </c>
      <c r="J479" s="192" t="s">
        <v>585</v>
      </c>
      <c r="K479" s="192">
        <v>2014</v>
      </c>
      <c r="L479" s="192" t="s">
        <v>220</v>
      </c>
    </row>
    <row r="480" spans="1:12" ht="17.25" customHeight="1" x14ac:dyDescent="0.2">
      <c r="A480" s="192">
        <v>806100</v>
      </c>
      <c r="B480" s="192" t="s">
        <v>1268</v>
      </c>
      <c r="C480" s="192" t="s">
        <v>109</v>
      </c>
      <c r="D480" s="192" t="s">
        <v>170</v>
      </c>
      <c r="E480" s="192" t="s">
        <v>133</v>
      </c>
      <c r="F480" s="195">
        <v>34877</v>
      </c>
      <c r="G480" s="192" t="s">
        <v>220</v>
      </c>
      <c r="H480" s="192" t="s">
        <v>561</v>
      </c>
      <c r="I480" s="192" t="s">
        <v>817</v>
      </c>
      <c r="J480" s="192" t="s">
        <v>961</v>
      </c>
      <c r="K480" s="192">
        <v>2013</v>
      </c>
      <c r="L480" s="192" t="s">
        <v>220</v>
      </c>
    </row>
    <row r="481" spans="1:12" ht="17.25" customHeight="1" x14ac:dyDescent="0.2">
      <c r="A481" s="192">
        <v>806119</v>
      </c>
      <c r="B481" s="192" t="s">
        <v>1270</v>
      </c>
      <c r="C481" s="192" t="s">
        <v>935</v>
      </c>
      <c r="D481" s="192" t="s">
        <v>305</v>
      </c>
      <c r="E481" s="192" t="s">
        <v>133</v>
      </c>
      <c r="F481" s="195">
        <v>35461</v>
      </c>
      <c r="G481" s="192" t="s">
        <v>564</v>
      </c>
      <c r="H481" s="192" t="s">
        <v>561</v>
      </c>
      <c r="I481" s="192" t="s">
        <v>817</v>
      </c>
      <c r="J481" s="192" t="s">
        <v>961</v>
      </c>
      <c r="K481" s="192">
        <v>2014</v>
      </c>
      <c r="L481" s="192" t="s">
        <v>220</v>
      </c>
    </row>
    <row r="482" spans="1:12" ht="17.25" customHeight="1" x14ac:dyDescent="0.2">
      <c r="A482" s="192">
        <v>806128</v>
      </c>
      <c r="B482" s="192" t="s">
        <v>1271</v>
      </c>
      <c r="C482" s="192" t="s">
        <v>403</v>
      </c>
      <c r="D482" s="192" t="s">
        <v>158</v>
      </c>
      <c r="E482" s="192" t="s">
        <v>133</v>
      </c>
      <c r="F482" s="195">
        <v>35294</v>
      </c>
      <c r="G482" s="192" t="s">
        <v>611</v>
      </c>
      <c r="H482" s="192" t="s">
        <v>562</v>
      </c>
      <c r="I482" s="192" t="s">
        <v>817</v>
      </c>
      <c r="J482" s="192" t="s">
        <v>961</v>
      </c>
      <c r="K482" s="192">
        <v>2014</v>
      </c>
      <c r="L482" s="192" t="s">
        <v>220</v>
      </c>
    </row>
    <row r="483" spans="1:12" ht="17.25" customHeight="1" x14ac:dyDescent="0.2">
      <c r="A483" s="192">
        <v>806167</v>
      </c>
      <c r="B483" s="192" t="s">
        <v>1275</v>
      </c>
      <c r="C483" s="192" t="s">
        <v>917</v>
      </c>
      <c r="D483" s="192" t="s">
        <v>169</v>
      </c>
      <c r="E483" s="192" t="s">
        <v>134</v>
      </c>
      <c r="F483" s="195">
        <v>34804</v>
      </c>
      <c r="G483" s="192" t="s">
        <v>220</v>
      </c>
      <c r="H483" s="192" t="s">
        <v>561</v>
      </c>
      <c r="I483" s="192" t="s">
        <v>817</v>
      </c>
      <c r="J483" s="192" t="s">
        <v>961</v>
      </c>
      <c r="K483" s="192">
        <v>2013</v>
      </c>
      <c r="L483" s="192" t="s">
        <v>220</v>
      </c>
    </row>
    <row r="484" spans="1:12" ht="17.25" customHeight="1" x14ac:dyDescent="0.2">
      <c r="A484" s="192">
        <v>806170</v>
      </c>
      <c r="B484" s="192" t="s">
        <v>1276</v>
      </c>
      <c r="C484" s="192" t="s">
        <v>345</v>
      </c>
      <c r="D484" s="192" t="s">
        <v>603</v>
      </c>
      <c r="E484" s="192" t="s">
        <v>134</v>
      </c>
      <c r="F484" s="195">
        <v>32880</v>
      </c>
      <c r="G484" s="192" t="s">
        <v>1948</v>
      </c>
      <c r="H484" s="192" t="s">
        <v>561</v>
      </c>
      <c r="I484" s="192" t="s">
        <v>817</v>
      </c>
      <c r="J484" s="192" t="s">
        <v>961</v>
      </c>
      <c r="K484" s="192">
        <v>2008</v>
      </c>
      <c r="L484" s="192" t="s">
        <v>230</v>
      </c>
    </row>
    <row r="485" spans="1:12" ht="17.25" customHeight="1" x14ac:dyDescent="0.2">
      <c r="A485" s="192">
        <v>806190</v>
      </c>
      <c r="B485" s="192" t="s">
        <v>1278</v>
      </c>
      <c r="C485" s="192" t="s">
        <v>91</v>
      </c>
      <c r="D485" s="192" t="s">
        <v>199</v>
      </c>
      <c r="E485" s="192" t="s">
        <v>133</v>
      </c>
      <c r="F485" s="195">
        <v>34168</v>
      </c>
      <c r="G485" s="192" t="s">
        <v>594</v>
      </c>
      <c r="H485" s="192" t="s">
        <v>561</v>
      </c>
      <c r="I485" s="192" t="s">
        <v>817</v>
      </c>
      <c r="J485" s="192" t="s">
        <v>585</v>
      </c>
      <c r="K485" s="192">
        <v>2012</v>
      </c>
      <c r="L485" s="192" t="s">
        <v>225</v>
      </c>
    </row>
    <row r="486" spans="1:12" ht="17.25" customHeight="1" x14ac:dyDescent="0.2">
      <c r="A486" s="192">
        <v>806207</v>
      </c>
      <c r="B486" s="192" t="s">
        <v>1279</v>
      </c>
      <c r="C486" s="192" t="s">
        <v>86</v>
      </c>
      <c r="D486" s="192" t="s">
        <v>425</v>
      </c>
      <c r="E486" s="192" t="s">
        <v>134</v>
      </c>
      <c r="F486" s="195">
        <v>34335</v>
      </c>
      <c r="G486" s="192" t="s">
        <v>220</v>
      </c>
      <c r="H486" s="192" t="s">
        <v>562</v>
      </c>
      <c r="I486" s="192" t="s">
        <v>817</v>
      </c>
      <c r="J486" s="192" t="s">
        <v>235</v>
      </c>
      <c r="K486" s="192">
        <v>2012</v>
      </c>
      <c r="L486" s="192" t="s">
        <v>220</v>
      </c>
    </row>
    <row r="487" spans="1:12" ht="17.25" customHeight="1" x14ac:dyDescent="0.2">
      <c r="A487" s="192">
        <v>806235</v>
      </c>
      <c r="B487" s="192" t="s">
        <v>1281</v>
      </c>
      <c r="C487" s="192" t="s">
        <v>383</v>
      </c>
      <c r="D487" s="192" t="s">
        <v>688</v>
      </c>
      <c r="E487" s="192" t="s">
        <v>133</v>
      </c>
      <c r="F487" s="195">
        <v>35563</v>
      </c>
      <c r="G487" s="192" t="s">
        <v>220</v>
      </c>
      <c r="H487" s="192" t="s">
        <v>561</v>
      </c>
      <c r="I487" s="192" t="s">
        <v>817</v>
      </c>
      <c r="J487" s="192" t="s">
        <v>961</v>
      </c>
      <c r="K487" s="192">
        <v>2015</v>
      </c>
      <c r="L487" s="192" t="s">
        <v>220</v>
      </c>
    </row>
    <row r="488" spans="1:12" ht="17.25" customHeight="1" x14ac:dyDescent="0.2">
      <c r="A488" s="192">
        <v>806236</v>
      </c>
      <c r="B488" s="192" t="s">
        <v>1282</v>
      </c>
      <c r="C488" s="192" t="s">
        <v>109</v>
      </c>
      <c r="D488" s="192" t="s">
        <v>461</v>
      </c>
      <c r="E488" s="192" t="s">
        <v>133</v>
      </c>
      <c r="F488" s="195">
        <v>35276</v>
      </c>
      <c r="G488" s="192" t="s">
        <v>220</v>
      </c>
      <c r="H488" s="192" t="s">
        <v>561</v>
      </c>
      <c r="I488" s="192" t="s">
        <v>817</v>
      </c>
      <c r="J488" s="192" t="s">
        <v>960</v>
      </c>
      <c r="K488" s="192">
        <v>2015</v>
      </c>
      <c r="L488" s="192" t="s">
        <v>220</v>
      </c>
    </row>
    <row r="489" spans="1:12" ht="17.25" customHeight="1" x14ac:dyDescent="0.2">
      <c r="A489" s="192">
        <v>806237</v>
      </c>
      <c r="B489" s="192" t="s">
        <v>1283</v>
      </c>
      <c r="C489" s="192" t="s">
        <v>451</v>
      </c>
      <c r="D489" s="192" t="s">
        <v>404</v>
      </c>
      <c r="E489" s="192" t="s">
        <v>133</v>
      </c>
      <c r="F489" s="195">
        <v>34358</v>
      </c>
      <c r="G489" s="192" t="s">
        <v>220</v>
      </c>
      <c r="H489" s="192" t="s">
        <v>561</v>
      </c>
      <c r="I489" s="192" t="s">
        <v>817</v>
      </c>
      <c r="J489" s="192" t="s">
        <v>959</v>
      </c>
      <c r="K489" s="192">
        <v>2014</v>
      </c>
      <c r="L489" s="192" t="s">
        <v>220</v>
      </c>
    </row>
    <row r="490" spans="1:12" ht="17.25" customHeight="1" x14ac:dyDescent="0.2">
      <c r="A490" s="192">
        <v>806251</v>
      </c>
      <c r="B490" s="192" t="s">
        <v>1286</v>
      </c>
      <c r="C490" s="192" t="s">
        <v>303</v>
      </c>
      <c r="D490" s="192" t="s">
        <v>689</v>
      </c>
      <c r="E490" s="192" t="s">
        <v>134</v>
      </c>
      <c r="F490" s="195">
        <v>32874</v>
      </c>
      <c r="G490" s="192" t="s">
        <v>731</v>
      </c>
      <c r="H490" s="192" t="s">
        <v>561</v>
      </c>
      <c r="I490" s="192" t="s">
        <v>817</v>
      </c>
      <c r="J490" s="192" t="s">
        <v>961</v>
      </c>
      <c r="K490" s="192">
        <v>2009</v>
      </c>
      <c r="L490" s="192" t="s">
        <v>220</v>
      </c>
    </row>
    <row r="491" spans="1:12" ht="17.25" customHeight="1" x14ac:dyDescent="0.2">
      <c r="A491" s="192">
        <v>806253</v>
      </c>
      <c r="B491" s="192" t="s">
        <v>1287</v>
      </c>
      <c r="C491" s="192" t="s">
        <v>1975</v>
      </c>
      <c r="D491" s="192" t="s">
        <v>1976</v>
      </c>
      <c r="E491" s="192" t="s">
        <v>134</v>
      </c>
      <c r="F491" s="195">
        <v>35431</v>
      </c>
      <c r="G491" s="192" t="s">
        <v>1977</v>
      </c>
      <c r="H491" s="192" t="s">
        <v>561</v>
      </c>
      <c r="I491" s="192" t="s">
        <v>817</v>
      </c>
      <c r="J491" s="192" t="s">
        <v>585</v>
      </c>
      <c r="K491" s="192">
        <v>2014</v>
      </c>
      <c r="L491" s="192" t="s">
        <v>220</v>
      </c>
    </row>
    <row r="492" spans="1:12" ht="17.25" customHeight="1" x14ac:dyDescent="0.2">
      <c r="A492" s="192">
        <v>806262</v>
      </c>
      <c r="B492" s="192" t="s">
        <v>1289</v>
      </c>
      <c r="C492" s="192" t="s">
        <v>64</v>
      </c>
      <c r="D492" s="192" t="s">
        <v>370</v>
      </c>
      <c r="E492" s="192" t="s">
        <v>134</v>
      </c>
      <c r="F492" s="195">
        <v>34306</v>
      </c>
      <c r="G492" s="192" t="s">
        <v>610</v>
      </c>
      <c r="H492" s="192" t="s">
        <v>561</v>
      </c>
      <c r="I492" s="192" t="s">
        <v>817</v>
      </c>
      <c r="J492" s="192" t="s">
        <v>235</v>
      </c>
      <c r="K492" s="192">
        <v>2010</v>
      </c>
      <c r="L492" s="192" t="s">
        <v>225</v>
      </c>
    </row>
    <row r="493" spans="1:12" ht="17.25" customHeight="1" x14ac:dyDescent="0.2">
      <c r="A493" s="192">
        <v>806301</v>
      </c>
      <c r="B493" s="192" t="s">
        <v>1291</v>
      </c>
      <c r="C493" s="192" t="s">
        <v>91</v>
      </c>
      <c r="D493" s="192" t="s">
        <v>1790</v>
      </c>
      <c r="E493" s="192" t="s">
        <v>134</v>
      </c>
      <c r="F493" s="195">
        <v>32509</v>
      </c>
      <c r="G493" s="192" t="s">
        <v>892</v>
      </c>
      <c r="H493" s="192" t="s">
        <v>565</v>
      </c>
      <c r="I493" s="192" t="s">
        <v>817</v>
      </c>
      <c r="J493" s="192" t="s">
        <v>235</v>
      </c>
      <c r="K493" s="192">
        <v>2006</v>
      </c>
      <c r="L493" s="192" t="s">
        <v>220</v>
      </c>
    </row>
    <row r="494" spans="1:12" ht="17.25" customHeight="1" x14ac:dyDescent="0.2">
      <c r="A494" s="192">
        <v>806328</v>
      </c>
      <c r="B494" s="192" t="s">
        <v>1295</v>
      </c>
      <c r="C494" s="192" t="s">
        <v>82</v>
      </c>
      <c r="D494" s="192" t="s">
        <v>179</v>
      </c>
      <c r="E494" s="192" t="s">
        <v>133</v>
      </c>
      <c r="F494" s="195">
        <v>34875</v>
      </c>
      <c r="G494" s="192" t="s">
        <v>220</v>
      </c>
      <c r="H494" s="192" t="s">
        <v>561</v>
      </c>
      <c r="I494" s="192" t="s">
        <v>817</v>
      </c>
      <c r="J494" s="192" t="s">
        <v>585</v>
      </c>
      <c r="K494" s="192">
        <v>2015</v>
      </c>
      <c r="L494" s="192" t="s">
        <v>220</v>
      </c>
    </row>
    <row r="495" spans="1:12" ht="17.25" customHeight="1" x14ac:dyDescent="0.2">
      <c r="A495" s="192">
        <v>806331</v>
      </c>
      <c r="B495" s="192" t="s">
        <v>1297</v>
      </c>
      <c r="C495" s="192" t="s">
        <v>96</v>
      </c>
      <c r="D495" s="192" t="s">
        <v>431</v>
      </c>
      <c r="E495" s="192" t="s">
        <v>134</v>
      </c>
      <c r="F495" s="195">
        <v>35336</v>
      </c>
      <c r="G495" s="192" t="s">
        <v>220</v>
      </c>
      <c r="H495" s="192" t="s">
        <v>561</v>
      </c>
      <c r="I495" s="192" t="s">
        <v>817</v>
      </c>
      <c r="J495" s="192" t="s">
        <v>961</v>
      </c>
      <c r="K495" s="192">
        <v>2014</v>
      </c>
      <c r="L495" s="192" t="s">
        <v>220</v>
      </c>
    </row>
    <row r="496" spans="1:12" ht="17.25" customHeight="1" x14ac:dyDescent="0.2">
      <c r="A496" s="192">
        <v>806340</v>
      </c>
      <c r="B496" s="192" t="s">
        <v>1299</v>
      </c>
      <c r="C496" s="192" t="s">
        <v>281</v>
      </c>
      <c r="D496" s="192" t="s">
        <v>1838</v>
      </c>
      <c r="E496" s="192" t="s">
        <v>134</v>
      </c>
      <c r="F496" s="195">
        <v>31291</v>
      </c>
      <c r="G496" s="192" t="s">
        <v>633</v>
      </c>
      <c r="H496" s="192" t="s">
        <v>561</v>
      </c>
      <c r="I496" s="192" t="s">
        <v>817</v>
      </c>
    </row>
    <row r="497" spans="1:12" ht="17.25" customHeight="1" x14ac:dyDescent="0.2">
      <c r="A497" s="192">
        <v>806348</v>
      </c>
      <c r="B497" s="192" t="s">
        <v>1300</v>
      </c>
      <c r="C497" s="192" t="s">
        <v>62</v>
      </c>
      <c r="D497" s="192" t="s">
        <v>154</v>
      </c>
      <c r="E497" s="192" t="s">
        <v>134</v>
      </c>
      <c r="F497" s="195">
        <v>34520</v>
      </c>
      <c r="G497" s="192" t="s">
        <v>698</v>
      </c>
      <c r="H497" s="192" t="s">
        <v>561</v>
      </c>
      <c r="I497" s="192" t="s">
        <v>817</v>
      </c>
      <c r="J497" s="192" t="s">
        <v>961</v>
      </c>
      <c r="K497" s="192">
        <v>2014</v>
      </c>
      <c r="L497" s="192" t="s">
        <v>225</v>
      </c>
    </row>
    <row r="498" spans="1:12" ht="17.25" customHeight="1" x14ac:dyDescent="0.2">
      <c r="A498" s="192">
        <v>806361</v>
      </c>
      <c r="B498" s="192" t="s">
        <v>1302</v>
      </c>
      <c r="C498" s="192" t="s">
        <v>60</v>
      </c>
      <c r="D498" s="192" t="s">
        <v>192</v>
      </c>
      <c r="E498" s="192" t="s">
        <v>134</v>
      </c>
      <c r="F498" s="195">
        <v>33604</v>
      </c>
      <c r="G498" s="192" t="s">
        <v>220</v>
      </c>
      <c r="H498" s="192" t="s">
        <v>561</v>
      </c>
      <c r="I498" s="192" t="s">
        <v>817</v>
      </c>
      <c r="J498" s="192" t="s">
        <v>961</v>
      </c>
      <c r="K498" s="192">
        <v>2011</v>
      </c>
      <c r="L498" s="192" t="s">
        <v>220</v>
      </c>
    </row>
    <row r="499" spans="1:12" ht="17.25" customHeight="1" x14ac:dyDescent="0.2">
      <c r="A499" s="192">
        <v>806382</v>
      </c>
      <c r="B499" s="192" t="s">
        <v>1305</v>
      </c>
      <c r="C499" s="192" t="s">
        <v>2018</v>
      </c>
      <c r="D499" s="192" t="s">
        <v>2019</v>
      </c>
      <c r="E499" s="192" t="s">
        <v>133</v>
      </c>
      <c r="F499" s="195">
        <v>33373</v>
      </c>
      <c r="G499" s="192" t="s">
        <v>869</v>
      </c>
      <c r="H499" s="192" t="s">
        <v>561</v>
      </c>
      <c r="I499" s="192" t="s">
        <v>817</v>
      </c>
      <c r="J499" s="192" t="s">
        <v>235</v>
      </c>
      <c r="K499" s="192">
        <v>2009</v>
      </c>
      <c r="L499" s="192" t="s">
        <v>225</v>
      </c>
    </row>
    <row r="500" spans="1:12" ht="17.25" customHeight="1" x14ac:dyDescent="0.2">
      <c r="A500" s="192">
        <v>806449</v>
      </c>
      <c r="B500" s="192" t="s">
        <v>1308</v>
      </c>
      <c r="C500" s="192" t="s">
        <v>63</v>
      </c>
      <c r="D500" s="192" t="s">
        <v>154</v>
      </c>
      <c r="E500" s="192" t="s">
        <v>133</v>
      </c>
      <c r="F500" s="195">
        <v>30687</v>
      </c>
      <c r="G500" s="192" t="s">
        <v>1925</v>
      </c>
      <c r="H500" s="192" t="s">
        <v>561</v>
      </c>
      <c r="I500" s="192" t="s">
        <v>817</v>
      </c>
      <c r="J500" s="192" t="s">
        <v>961</v>
      </c>
      <c r="K500" s="192">
        <v>2001</v>
      </c>
      <c r="L500" s="192" t="s">
        <v>227</v>
      </c>
    </row>
    <row r="501" spans="1:12" ht="17.25" customHeight="1" x14ac:dyDescent="0.2">
      <c r="A501" s="192">
        <v>806454</v>
      </c>
      <c r="B501" s="192" t="s">
        <v>1309</v>
      </c>
      <c r="C501" s="192" t="s">
        <v>95</v>
      </c>
      <c r="D501" s="192" t="s">
        <v>187</v>
      </c>
      <c r="E501" s="192" t="s">
        <v>134</v>
      </c>
      <c r="F501" s="195">
        <v>32298</v>
      </c>
      <c r="G501" s="192" t="s">
        <v>220</v>
      </c>
      <c r="H501" s="192" t="s">
        <v>561</v>
      </c>
      <c r="I501" s="192" t="s">
        <v>817</v>
      </c>
    </row>
    <row r="502" spans="1:12" ht="17.25" customHeight="1" x14ac:dyDescent="0.2">
      <c r="A502" s="192">
        <v>806456</v>
      </c>
      <c r="B502" s="192" t="s">
        <v>1310</v>
      </c>
      <c r="C502" s="192" t="s">
        <v>671</v>
      </c>
      <c r="D502" s="192" t="s">
        <v>287</v>
      </c>
      <c r="E502" s="192" t="s">
        <v>133</v>
      </c>
      <c r="F502" s="195">
        <v>35091</v>
      </c>
      <c r="G502" s="192" t="s">
        <v>754</v>
      </c>
      <c r="H502" s="192" t="s">
        <v>561</v>
      </c>
      <c r="I502" s="192" t="s">
        <v>817</v>
      </c>
      <c r="J502" s="192" t="s">
        <v>585</v>
      </c>
      <c r="K502" s="192">
        <v>2013</v>
      </c>
      <c r="L502" s="192" t="s">
        <v>225</v>
      </c>
    </row>
    <row r="503" spans="1:12" ht="17.25" customHeight="1" x14ac:dyDescent="0.2">
      <c r="A503" s="192">
        <v>806467</v>
      </c>
      <c r="B503" s="192" t="s">
        <v>1312</v>
      </c>
      <c r="C503" s="192" t="s">
        <v>123</v>
      </c>
      <c r="D503" s="192" t="s">
        <v>702</v>
      </c>
      <c r="E503" s="192" t="s">
        <v>133</v>
      </c>
      <c r="F503" s="195">
        <v>34790</v>
      </c>
      <c r="G503" s="192" t="s">
        <v>220</v>
      </c>
      <c r="H503" s="192" t="s">
        <v>561</v>
      </c>
      <c r="I503" s="192" t="s">
        <v>817</v>
      </c>
      <c r="J503" s="192" t="s">
        <v>961</v>
      </c>
      <c r="K503" s="192">
        <v>2013</v>
      </c>
      <c r="L503" s="192" t="s">
        <v>220</v>
      </c>
    </row>
    <row r="504" spans="1:12" ht="17.25" customHeight="1" x14ac:dyDescent="0.2">
      <c r="A504" s="192">
        <v>806496</v>
      </c>
      <c r="B504" s="192" t="s">
        <v>1313</v>
      </c>
      <c r="C504" s="192" t="s">
        <v>435</v>
      </c>
      <c r="D504" s="192" t="s">
        <v>1833</v>
      </c>
      <c r="E504" s="192" t="s">
        <v>134</v>
      </c>
      <c r="F504" s="195">
        <v>33674</v>
      </c>
      <c r="G504" s="192" t="s">
        <v>1822</v>
      </c>
      <c r="H504" s="192" t="s">
        <v>561</v>
      </c>
      <c r="I504" s="192" t="s">
        <v>817</v>
      </c>
      <c r="J504" s="192" t="s">
        <v>235</v>
      </c>
      <c r="K504" s="192">
        <v>2010</v>
      </c>
      <c r="L504" s="192" t="s">
        <v>225</v>
      </c>
    </row>
    <row r="505" spans="1:12" ht="17.25" customHeight="1" x14ac:dyDescent="0.2">
      <c r="A505" s="192">
        <v>806498</v>
      </c>
      <c r="B505" s="192" t="s">
        <v>1314</v>
      </c>
      <c r="C505" s="192" t="s">
        <v>77</v>
      </c>
      <c r="D505" s="192" t="s">
        <v>640</v>
      </c>
      <c r="E505" s="192" t="s">
        <v>134</v>
      </c>
      <c r="F505" s="195">
        <v>30232</v>
      </c>
      <c r="G505" s="192" t="s">
        <v>225</v>
      </c>
      <c r="H505" s="192" t="s">
        <v>561</v>
      </c>
      <c r="I505" s="192" t="s">
        <v>817</v>
      </c>
      <c r="J505" s="192" t="s">
        <v>961</v>
      </c>
      <c r="K505" s="192">
        <v>2005</v>
      </c>
      <c r="L505" s="192" t="s">
        <v>225</v>
      </c>
    </row>
    <row r="506" spans="1:12" ht="17.25" customHeight="1" x14ac:dyDescent="0.2">
      <c r="A506" s="192">
        <v>806501</v>
      </c>
      <c r="B506" s="192" t="s">
        <v>1315</v>
      </c>
      <c r="C506" s="192" t="s">
        <v>435</v>
      </c>
      <c r="D506" s="192" t="s">
        <v>332</v>
      </c>
      <c r="E506" s="192" t="s">
        <v>134</v>
      </c>
      <c r="F506" s="195">
        <v>33266</v>
      </c>
      <c r="G506" s="192" t="s">
        <v>594</v>
      </c>
      <c r="H506" s="192" t="s">
        <v>561</v>
      </c>
      <c r="I506" s="192" t="s">
        <v>817</v>
      </c>
      <c r="J506" s="192" t="s">
        <v>235</v>
      </c>
      <c r="K506" s="192">
        <v>2008</v>
      </c>
      <c r="L506" s="192" t="s">
        <v>225</v>
      </c>
    </row>
    <row r="507" spans="1:12" ht="17.25" customHeight="1" x14ac:dyDescent="0.2">
      <c r="A507" s="192">
        <v>806503</v>
      </c>
      <c r="B507" s="192" t="s">
        <v>1316</v>
      </c>
      <c r="C507" s="192" t="s">
        <v>356</v>
      </c>
      <c r="D507" s="192" t="s">
        <v>438</v>
      </c>
      <c r="E507" s="192" t="s">
        <v>133</v>
      </c>
      <c r="F507" s="195">
        <v>33243</v>
      </c>
      <c r="G507" s="192" t="s">
        <v>1921</v>
      </c>
      <c r="H507" s="192" t="s">
        <v>561</v>
      </c>
      <c r="I507" s="192" t="s">
        <v>817</v>
      </c>
      <c r="J507" s="192" t="s">
        <v>960</v>
      </c>
      <c r="K507" s="192">
        <v>2008</v>
      </c>
      <c r="L507" s="192" t="s">
        <v>227</v>
      </c>
    </row>
    <row r="508" spans="1:12" ht="17.25" customHeight="1" x14ac:dyDescent="0.2">
      <c r="A508" s="192">
        <v>806511</v>
      </c>
      <c r="B508" s="192" t="s">
        <v>1317</v>
      </c>
      <c r="C508" s="192" t="s">
        <v>1978</v>
      </c>
      <c r="D508" s="192" t="s">
        <v>647</v>
      </c>
      <c r="E508" s="192" t="s">
        <v>133</v>
      </c>
      <c r="F508" s="195">
        <v>34335</v>
      </c>
      <c r="G508" s="192" t="s">
        <v>564</v>
      </c>
      <c r="H508" s="192" t="s">
        <v>561</v>
      </c>
      <c r="I508" s="192" t="s">
        <v>817</v>
      </c>
      <c r="J508" s="192" t="s">
        <v>961</v>
      </c>
      <c r="K508" s="192">
        <v>2012</v>
      </c>
      <c r="L508" s="192" t="s">
        <v>220</v>
      </c>
    </row>
    <row r="509" spans="1:12" ht="17.25" customHeight="1" x14ac:dyDescent="0.2">
      <c r="A509" s="192">
        <v>806538</v>
      </c>
      <c r="B509" s="192" t="s">
        <v>1319</v>
      </c>
      <c r="C509" s="192" t="s">
        <v>87</v>
      </c>
      <c r="D509" s="192" t="s">
        <v>431</v>
      </c>
      <c r="E509" s="192" t="s">
        <v>134</v>
      </c>
      <c r="F509" s="195">
        <v>33418</v>
      </c>
      <c r="G509" s="192" t="s">
        <v>220</v>
      </c>
      <c r="H509" s="192" t="s">
        <v>561</v>
      </c>
      <c r="I509" s="192" t="s">
        <v>817</v>
      </c>
      <c r="J509" s="192" t="s">
        <v>235</v>
      </c>
      <c r="K509" s="192">
        <v>2012</v>
      </c>
      <c r="L509" s="192" t="s">
        <v>220</v>
      </c>
    </row>
    <row r="510" spans="1:12" ht="17.25" customHeight="1" x14ac:dyDescent="0.2">
      <c r="A510" s="192">
        <v>806552</v>
      </c>
      <c r="B510" s="192" t="s">
        <v>1320</v>
      </c>
      <c r="C510" s="192" t="s">
        <v>1806</v>
      </c>
      <c r="D510" s="192" t="s">
        <v>181</v>
      </c>
      <c r="E510" s="192" t="s">
        <v>134</v>
      </c>
      <c r="F510" s="195">
        <v>33831</v>
      </c>
      <c r="G510" s="192" t="s">
        <v>227</v>
      </c>
      <c r="H510" s="192" t="s">
        <v>561</v>
      </c>
      <c r="I510" s="192" t="s">
        <v>817</v>
      </c>
      <c r="J510" s="192" t="s">
        <v>235</v>
      </c>
      <c r="K510" s="192">
        <v>2010</v>
      </c>
      <c r="L510" s="192" t="s">
        <v>227</v>
      </c>
    </row>
    <row r="511" spans="1:12" ht="17.25" customHeight="1" x14ac:dyDescent="0.2">
      <c r="A511" s="192">
        <v>806577</v>
      </c>
      <c r="B511" s="192" t="s">
        <v>1322</v>
      </c>
      <c r="C511" s="192" t="s">
        <v>762</v>
      </c>
      <c r="D511" s="192" t="s">
        <v>749</v>
      </c>
      <c r="E511" s="192" t="s">
        <v>133</v>
      </c>
      <c r="F511" s="195">
        <v>34147</v>
      </c>
      <c r="G511" s="192" t="s">
        <v>927</v>
      </c>
      <c r="H511" s="192" t="s">
        <v>561</v>
      </c>
      <c r="I511" s="192" t="s">
        <v>817</v>
      </c>
      <c r="J511" s="192" t="s">
        <v>235</v>
      </c>
      <c r="K511" s="192">
        <v>2010</v>
      </c>
      <c r="L511" s="192" t="s">
        <v>962</v>
      </c>
    </row>
    <row r="512" spans="1:12" ht="17.25" customHeight="1" x14ac:dyDescent="0.2">
      <c r="A512" s="192">
        <v>806581</v>
      </c>
      <c r="B512" s="192" t="s">
        <v>1323</v>
      </c>
      <c r="C512" s="192" t="s">
        <v>2028</v>
      </c>
      <c r="D512" s="192" t="s">
        <v>90</v>
      </c>
      <c r="E512" s="192" t="s">
        <v>134</v>
      </c>
      <c r="F512" s="195">
        <v>34335</v>
      </c>
      <c r="G512" s="192" t="s">
        <v>1937</v>
      </c>
      <c r="H512" s="192" t="s">
        <v>561</v>
      </c>
      <c r="I512" s="192" t="s">
        <v>817</v>
      </c>
      <c r="J512" s="192" t="s">
        <v>959</v>
      </c>
      <c r="K512" s="192">
        <v>2011</v>
      </c>
      <c r="L512" s="192" t="s">
        <v>225</v>
      </c>
    </row>
    <row r="513" spans="1:12" ht="17.25" customHeight="1" x14ac:dyDescent="0.2">
      <c r="A513" s="192">
        <v>806583</v>
      </c>
      <c r="B513" s="192" t="s">
        <v>667</v>
      </c>
      <c r="C513" s="192" t="s">
        <v>303</v>
      </c>
      <c r="D513" s="192" t="s">
        <v>332</v>
      </c>
      <c r="E513" s="192" t="s">
        <v>134</v>
      </c>
      <c r="F513" s="195">
        <v>29849</v>
      </c>
      <c r="G513" s="192" t="s">
        <v>614</v>
      </c>
      <c r="H513" s="192" t="s">
        <v>561</v>
      </c>
      <c r="I513" s="192" t="s">
        <v>817</v>
      </c>
      <c r="J513" s="192" t="s">
        <v>961</v>
      </c>
      <c r="K513" s="192">
        <v>2007</v>
      </c>
      <c r="L513" s="192" t="s">
        <v>225</v>
      </c>
    </row>
    <row r="514" spans="1:12" ht="17.25" customHeight="1" x14ac:dyDescent="0.2">
      <c r="A514" s="192">
        <v>806584</v>
      </c>
      <c r="B514" s="192" t="s">
        <v>1324</v>
      </c>
      <c r="C514" s="192" t="s">
        <v>899</v>
      </c>
      <c r="D514" s="192" t="s">
        <v>741</v>
      </c>
      <c r="E514" s="192" t="s">
        <v>134</v>
      </c>
      <c r="F514" s="195">
        <v>33729</v>
      </c>
      <c r="G514" s="192" t="s">
        <v>564</v>
      </c>
      <c r="H514" s="192" t="s">
        <v>561</v>
      </c>
      <c r="I514" s="192" t="s">
        <v>817</v>
      </c>
      <c r="J514" s="192" t="s">
        <v>961</v>
      </c>
      <c r="K514" s="192">
        <v>2013</v>
      </c>
      <c r="L514" s="192" t="s">
        <v>220</v>
      </c>
    </row>
    <row r="515" spans="1:12" ht="17.25" customHeight="1" x14ac:dyDescent="0.2">
      <c r="A515" s="192">
        <v>806586</v>
      </c>
      <c r="B515" s="192" t="s">
        <v>1325</v>
      </c>
      <c r="C515" s="192" t="s">
        <v>114</v>
      </c>
      <c r="D515" s="192" t="s">
        <v>1837</v>
      </c>
      <c r="E515" s="192" t="s">
        <v>133</v>
      </c>
      <c r="F515" s="195">
        <v>31898</v>
      </c>
      <c r="G515" s="192" t="s">
        <v>225</v>
      </c>
      <c r="H515" s="192" t="s">
        <v>561</v>
      </c>
      <c r="I515" s="192" t="s">
        <v>817</v>
      </c>
      <c r="J515" s="192" t="s">
        <v>961</v>
      </c>
      <c r="K515" s="192">
        <v>2012</v>
      </c>
      <c r="L515" s="192" t="s">
        <v>225</v>
      </c>
    </row>
    <row r="516" spans="1:12" ht="17.25" customHeight="1" x14ac:dyDescent="0.2">
      <c r="A516" s="192">
        <v>806588</v>
      </c>
      <c r="B516" s="192" t="s">
        <v>1326</v>
      </c>
      <c r="C516" s="192" t="s">
        <v>631</v>
      </c>
      <c r="D516" s="192" t="s">
        <v>149</v>
      </c>
      <c r="E516" s="192" t="s">
        <v>134</v>
      </c>
      <c r="F516" s="195">
        <v>31413</v>
      </c>
      <c r="G516" s="192" t="s">
        <v>220</v>
      </c>
      <c r="H516" s="192" t="s">
        <v>584</v>
      </c>
      <c r="I516" s="192" t="s">
        <v>817</v>
      </c>
      <c r="J516" s="192" t="s">
        <v>235</v>
      </c>
      <c r="K516" s="192">
        <v>2004</v>
      </c>
      <c r="L516" s="192" t="s">
        <v>220</v>
      </c>
    </row>
    <row r="517" spans="1:12" ht="17.25" customHeight="1" x14ac:dyDescent="0.2">
      <c r="A517" s="192">
        <v>806598</v>
      </c>
      <c r="B517" s="192" t="s">
        <v>1330</v>
      </c>
      <c r="C517" s="192" t="s">
        <v>419</v>
      </c>
      <c r="D517" s="192" t="s">
        <v>539</v>
      </c>
      <c r="E517" s="192" t="s">
        <v>134</v>
      </c>
      <c r="F517" s="195">
        <v>34293</v>
      </c>
      <c r="G517" s="192" t="s">
        <v>566</v>
      </c>
      <c r="H517" s="192" t="s">
        <v>561</v>
      </c>
      <c r="I517" s="192" t="s">
        <v>817</v>
      </c>
      <c r="J517" s="192" t="s">
        <v>235</v>
      </c>
      <c r="K517" s="192">
        <v>2010</v>
      </c>
      <c r="L517" s="192" t="s">
        <v>220</v>
      </c>
    </row>
    <row r="518" spans="1:12" ht="17.25" customHeight="1" x14ac:dyDescent="0.2">
      <c r="A518" s="192">
        <v>806615</v>
      </c>
      <c r="B518" s="192" t="s">
        <v>1332</v>
      </c>
      <c r="C518" s="192" t="s">
        <v>107</v>
      </c>
      <c r="D518" s="192" t="s">
        <v>629</v>
      </c>
      <c r="E518" s="192" t="s">
        <v>134</v>
      </c>
      <c r="F518" s="195">
        <v>34865</v>
      </c>
      <c r="G518" s="192" t="s">
        <v>220</v>
      </c>
      <c r="H518" s="192" t="s">
        <v>561</v>
      </c>
      <c r="I518" s="192" t="s">
        <v>817</v>
      </c>
      <c r="J518" s="192" t="s">
        <v>585</v>
      </c>
      <c r="K518" s="192">
        <v>2013</v>
      </c>
      <c r="L518" s="192" t="s">
        <v>220</v>
      </c>
    </row>
    <row r="519" spans="1:12" ht="17.25" customHeight="1" x14ac:dyDescent="0.2">
      <c r="A519" s="192">
        <v>806634</v>
      </c>
      <c r="B519" s="192" t="s">
        <v>1333</v>
      </c>
      <c r="C519" s="192" t="s">
        <v>314</v>
      </c>
      <c r="D519" s="192" t="s">
        <v>201</v>
      </c>
      <c r="E519" s="192" t="s">
        <v>133</v>
      </c>
      <c r="F519" s="195">
        <v>34729</v>
      </c>
      <c r="G519" s="192" t="s">
        <v>220</v>
      </c>
      <c r="H519" s="192" t="s">
        <v>561</v>
      </c>
      <c r="I519" s="192" t="s">
        <v>817</v>
      </c>
      <c r="J519" s="192" t="s">
        <v>961</v>
      </c>
      <c r="K519" s="192">
        <v>2013</v>
      </c>
      <c r="L519" s="192" t="s">
        <v>220</v>
      </c>
    </row>
    <row r="520" spans="1:12" ht="17.25" customHeight="1" x14ac:dyDescent="0.2">
      <c r="A520" s="192">
        <v>806640</v>
      </c>
      <c r="B520" s="192" t="s">
        <v>1334</v>
      </c>
      <c r="C520" s="192" t="s">
        <v>81</v>
      </c>
      <c r="D520" s="192" t="s">
        <v>282</v>
      </c>
      <c r="E520" s="192" t="s">
        <v>133</v>
      </c>
      <c r="F520" s="195">
        <v>35065</v>
      </c>
      <c r="G520" s="192" t="s">
        <v>225</v>
      </c>
      <c r="H520" s="192" t="s">
        <v>561</v>
      </c>
      <c r="I520" s="192" t="s">
        <v>817</v>
      </c>
      <c r="J520" s="192" t="s">
        <v>235</v>
      </c>
      <c r="K520" s="192">
        <v>2016</v>
      </c>
      <c r="L520" s="192" t="s">
        <v>220</v>
      </c>
    </row>
    <row r="521" spans="1:12" ht="17.25" customHeight="1" x14ac:dyDescent="0.2">
      <c r="A521" s="192">
        <v>806676</v>
      </c>
      <c r="B521" s="192" t="s">
        <v>745</v>
      </c>
      <c r="C521" s="192" t="s">
        <v>523</v>
      </c>
      <c r="D521" s="192" t="s">
        <v>180</v>
      </c>
      <c r="E521" s="192" t="s">
        <v>133</v>
      </c>
      <c r="F521" s="195">
        <v>34881</v>
      </c>
      <c r="G521" s="192" t="s">
        <v>747</v>
      </c>
      <c r="H521" s="192" t="s">
        <v>561</v>
      </c>
      <c r="I521" s="192" t="s">
        <v>817</v>
      </c>
      <c r="J521" s="192" t="s">
        <v>235</v>
      </c>
      <c r="K521" s="192">
        <v>2013</v>
      </c>
      <c r="L521" s="192" t="s">
        <v>225</v>
      </c>
    </row>
    <row r="522" spans="1:12" ht="17.25" customHeight="1" x14ac:dyDescent="0.2">
      <c r="A522" s="192">
        <v>806689</v>
      </c>
      <c r="B522" s="192" t="s">
        <v>1337</v>
      </c>
      <c r="C522" s="192" t="s">
        <v>62</v>
      </c>
      <c r="D522" s="192" t="s">
        <v>1987</v>
      </c>
      <c r="E522" s="192" t="s">
        <v>133</v>
      </c>
      <c r="F522" s="195">
        <v>31387</v>
      </c>
      <c r="G522" s="192" t="s">
        <v>220</v>
      </c>
      <c r="H522" s="192" t="s">
        <v>562</v>
      </c>
      <c r="I522" s="192" t="s">
        <v>817</v>
      </c>
      <c r="J522" s="192" t="s">
        <v>585</v>
      </c>
      <c r="K522" s="192">
        <v>2003</v>
      </c>
      <c r="L522" s="192" t="s">
        <v>220</v>
      </c>
    </row>
    <row r="523" spans="1:12" ht="17.25" customHeight="1" x14ac:dyDescent="0.2">
      <c r="A523" s="192">
        <v>806696</v>
      </c>
      <c r="B523" s="192" t="s">
        <v>1338</v>
      </c>
      <c r="C523" s="192" t="s">
        <v>466</v>
      </c>
      <c r="D523" s="192" t="s">
        <v>690</v>
      </c>
      <c r="E523" s="192" t="s">
        <v>133</v>
      </c>
      <c r="F523" s="195">
        <v>34731</v>
      </c>
      <c r="G523" s="192" t="s">
        <v>220</v>
      </c>
      <c r="H523" s="192" t="s">
        <v>561</v>
      </c>
      <c r="I523" s="192" t="s">
        <v>817</v>
      </c>
    </row>
    <row r="524" spans="1:12" ht="17.25" customHeight="1" x14ac:dyDescent="0.2">
      <c r="A524" s="192">
        <v>806697</v>
      </c>
      <c r="B524" s="192" t="s">
        <v>1339</v>
      </c>
      <c r="C524" s="192" t="s">
        <v>57</v>
      </c>
      <c r="D524" s="192" t="s">
        <v>185</v>
      </c>
      <c r="E524" s="192" t="s">
        <v>133</v>
      </c>
      <c r="F524" s="195">
        <v>29773</v>
      </c>
      <c r="G524" s="192" t="s">
        <v>876</v>
      </c>
      <c r="H524" s="192" t="s">
        <v>561</v>
      </c>
      <c r="I524" s="192" t="s">
        <v>817</v>
      </c>
      <c r="J524" s="192" t="s">
        <v>235</v>
      </c>
      <c r="K524" s="192">
        <v>2000</v>
      </c>
      <c r="L524" s="192" t="s">
        <v>220</v>
      </c>
    </row>
    <row r="525" spans="1:12" ht="17.25" customHeight="1" x14ac:dyDescent="0.2">
      <c r="A525" s="192">
        <v>806718</v>
      </c>
      <c r="B525" s="192" t="s">
        <v>1340</v>
      </c>
      <c r="C525" s="192" t="s">
        <v>82</v>
      </c>
      <c r="D525" s="192" t="s">
        <v>1784</v>
      </c>
      <c r="E525" s="192" t="s">
        <v>133</v>
      </c>
      <c r="F525" s="195">
        <v>34044</v>
      </c>
      <c r="G525" s="192" t="s">
        <v>1785</v>
      </c>
      <c r="H525" s="192" t="s">
        <v>561</v>
      </c>
      <c r="I525" s="192" t="s">
        <v>817</v>
      </c>
      <c r="J525" s="192" t="s">
        <v>235</v>
      </c>
      <c r="K525" s="192">
        <v>2013</v>
      </c>
      <c r="L525" s="192" t="s">
        <v>220</v>
      </c>
    </row>
    <row r="526" spans="1:12" ht="17.25" customHeight="1" x14ac:dyDescent="0.2">
      <c r="A526" s="192">
        <v>806719</v>
      </c>
      <c r="B526" s="192" t="s">
        <v>1341</v>
      </c>
      <c r="C526" s="192" t="s">
        <v>382</v>
      </c>
      <c r="D526" s="192" t="s">
        <v>289</v>
      </c>
      <c r="E526" s="192" t="s">
        <v>133</v>
      </c>
      <c r="F526" s="195">
        <v>35070</v>
      </c>
      <c r="G526" s="192" t="s">
        <v>583</v>
      </c>
      <c r="H526" s="192" t="s">
        <v>561</v>
      </c>
      <c r="I526" s="192" t="s">
        <v>817</v>
      </c>
      <c r="J526" s="192" t="s">
        <v>959</v>
      </c>
      <c r="K526" s="192">
        <v>2017</v>
      </c>
      <c r="L526" s="192" t="s">
        <v>225</v>
      </c>
    </row>
    <row r="527" spans="1:12" ht="17.25" customHeight="1" x14ac:dyDescent="0.2">
      <c r="A527" s="192">
        <v>806724</v>
      </c>
      <c r="B527" s="192" t="s">
        <v>1342</v>
      </c>
      <c r="C527" s="192" t="s">
        <v>107</v>
      </c>
      <c r="D527" s="192" t="s">
        <v>1957</v>
      </c>
      <c r="E527" s="192" t="s">
        <v>134</v>
      </c>
      <c r="F527" s="195">
        <v>31560</v>
      </c>
      <c r="G527" s="192" t="s">
        <v>1958</v>
      </c>
      <c r="H527" s="192" t="s">
        <v>562</v>
      </c>
      <c r="I527" s="192" t="s">
        <v>817</v>
      </c>
      <c r="J527" s="192" t="s">
        <v>235</v>
      </c>
      <c r="K527" s="192">
        <v>2003</v>
      </c>
      <c r="L527" s="192" t="s">
        <v>220</v>
      </c>
    </row>
    <row r="528" spans="1:12" ht="17.25" customHeight="1" x14ac:dyDescent="0.2">
      <c r="A528" s="192">
        <v>806748</v>
      </c>
      <c r="B528" s="192" t="s">
        <v>1343</v>
      </c>
      <c r="C528" s="192" t="s">
        <v>330</v>
      </c>
      <c r="D528" s="192" t="s">
        <v>376</v>
      </c>
      <c r="E528" s="192" t="s">
        <v>134</v>
      </c>
      <c r="F528" s="195">
        <v>32709</v>
      </c>
      <c r="G528" s="192" t="s">
        <v>220</v>
      </c>
      <c r="H528" s="192" t="s">
        <v>561</v>
      </c>
      <c r="I528" s="192" t="s">
        <v>817</v>
      </c>
      <c r="J528" s="192" t="s">
        <v>235</v>
      </c>
      <c r="K528" s="192">
        <v>2008</v>
      </c>
      <c r="L528" s="192" t="s">
        <v>220</v>
      </c>
    </row>
    <row r="529" spans="1:12" ht="17.25" customHeight="1" x14ac:dyDescent="0.2">
      <c r="A529" s="192">
        <v>806753</v>
      </c>
      <c r="B529" s="192" t="s">
        <v>1344</v>
      </c>
      <c r="C529" s="192" t="s">
        <v>298</v>
      </c>
      <c r="D529" s="192" t="s">
        <v>1959</v>
      </c>
      <c r="E529" s="192" t="s">
        <v>134</v>
      </c>
      <c r="F529" s="195">
        <v>35082</v>
      </c>
      <c r="G529" s="192" t="s">
        <v>220</v>
      </c>
      <c r="H529" s="192" t="s">
        <v>561</v>
      </c>
      <c r="I529" s="192" t="s">
        <v>817</v>
      </c>
      <c r="J529" s="192" t="s">
        <v>235</v>
      </c>
      <c r="K529" s="192">
        <v>2013</v>
      </c>
      <c r="L529" s="192" t="s">
        <v>220</v>
      </c>
    </row>
    <row r="530" spans="1:12" ht="17.25" customHeight="1" x14ac:dyDescent="0.2">
      <c r="A530" s="192">
        <v>806770</v>
      </c>
      <c r="B530" s="192" t="s">
        <v>1346</v>
      </c>
      <c r="C530" s="192" t="s">
        <v>105</v>
      </c>
      <c r="D530" s="192" t="s">
        <v>157</v>
      </c>
      <c r="E530" s="192" t="s">
        <v>134</v>
      </c>
      <c r="F530" s="195">
        <v>34402</v>
      </c>
      <c r="G530" s="192" t="s">
        <v>220</v>
      </c>
      <c r="H530" s="192" t="s">
        <v>561</v>
      </c>
      <c r="I530" s="192" t="s">
        <v>817</v>
      </c>
      <c r="J530" s="192" t="s">
        <v>235</v>
      </c>
      <c r="K530" s="192">
        <v>2012</v>
      </c>
      <c r="L530" s="192" t="s">
        <v>220</v>
      </c>
    </row>
    <row r="531" spans="1:12" ht="17.25" customHeight="1" x14ac:dyDescent="0.2">
      <c r="A531" s="192">
        <v>806773</v>
      </c>
      <c r="B531" s="192" t="s">
        <v>1347</v>
      </c>
      <c r="C531" s="192" t="s">
        <v>604</v>
      </c>
      <c r="D531" s="192" t="s">
        <v>748</v>
      </c>
      <c r="E531" s="192" t="s">
        <v>133</v>
      </c>
      <c r="F531" s="195">
        <v>35815</v>
      </c>
      <c r="G531" s="192" t="s">
        <v>220</v>
      </c>
      <c r="H531" s="192" t="s">
        <v>561</v>
      </c>
      <c r="I531" s="192" t="s">
        <v>817</v>
      </c>
      <c r="J531" s="192" t="s">
        <v>961</v>
      </c>
      <c r="K531" s="192">
        <v>2016</v>
      </c>
      <c r="L531" s="192" t="s">
        <v>225</v>
      </c>
    </row>
    <row r="532" spans="1:12" ht="17.25" customHeight="1" x14ac:dyDescent="0.2">
      <c r="A532" s="192">
        <v>806790</v>
      </c>
      <c r="B532" s="192" t="s">
        <v>1350</v>
      </c>
      <c r="C532" s="192" t="s">
        <v>100</v>
      </c>
      <c r="D532" s="192" t="s">
        <v>2084</v>
      </c>
      <c r="E532" s="192" t="s">
        <v>133</v>
      </c>
      <c r="F532" s="195">
        <v>34728</v>
      </c>
      <c r="G532" s="192" t="s">
        <v>220</v>
      </c>
      <c r="H532" s="192" t="s">
        <v>562</v>
      </c>
      <c r="I532" s="192" t="s">
        <v>817</v>
      </c>
      <c r="J532" s="192" t="s">
        <v>235</v>
      </c>
      <c r="K532" s="192">
        <v>2013</v>
      </c>
      <c r="L532" s="192" t="s">
        <v>220</v>
      </c>
    </row>
    <row r="533" spans="1:12" ht="17.25" customHeight="1" x14ac:dyDescent="0.2">
      <c r="A533" s="192">
        <v>806796</v>
      </c>
      <c r="B533" s="192" t="s">
        <v>1352</v>
      </c>
      <c r="C533" s="192" t="s">
        <v>930</v>
      </c>
      <c r="D533" s="192" t="s">
        <v>179</v>
      </c>
      <c r="E533" s="192" t="s">
        <v>134</v>
      </c>
      <c r="F533" s="195">
        <v>36186</v>
      </c>
      <c r="G533" s="192" t="s">
        <v>220</v>
      </c>
      <c r="H533" s="192" t="s">
        <v>561</v>
      </c>
      <c r="I533" s="192" t="s">
        <v>817</v>
      </c>
      <c r="J533" s="192" t="s">
        <v>964</v>
      </c>
      <c r="K533" s="192">
        <v>2016</v>
      </c>
      <c r="L533" s="192" t="s">
        <v>220</v>
      </c>
    </row>
    <row r="534" spans="1:12" ht="17.25" customHeight="1" x14ac:dyDescent="0.2">
      <c r="A534" s="192">
        <v>806827</v>
      </c>
      <c r="B534" s="192" t="s">
        <v>1354</v>
      </c>
      <c r="C534" s="192" t="s">
        <v>420</v>
      </c>
      <c r="D534" s="192" t="s">
        <v>952</v>
      </c>
      <c r="E534" s="192" t="s">
        <v>134</v>
      </c>
      <c r="F534" s="195">
        <v>36434</v>
      </c>
      <c r="G534" s="192" t="s">
        <v>226</v>
      </c>
      <c r="H534" s="192" t="s">
        <v>561</v>
      </c>
      <c r="I534" s="192" t="s">
        <v>817</v>
      </c>
      <c r="J534" s="192" t="s">
        <v>235</v>
      </c>
      <c r="K534" s="192">
        <v>2016</v>
      </c>
      <c r="L534" s="192" t="s">
        <v>220</v>
      </c>
    </row>
    <row r="535" spans="1:12" ht="17.25" customHeight="1" x14ac:dyDescent="0.2">
      <c r="A535" s="192">
        <v>806844</v>
      </c>
      <c r="B535" s="192" t="s">
        <v>1355</v>
      </c>
      <c r="C535" s="192" t="s">
        <v>78</v>
      </c>
      <c r="D535" s="192" t="s">
        <v>1778</v>
      </c>
      <c r="E535" s="192" t="s">
        <v>134</v>
      </c>
      <c r="F535" s="195">
        <v>32163</v>
      </c>
      <c r="G535" s="192" t="s">
        <v>220</v>
      </c>
      <c r="H535" s="192" t="s">
        <v>561</v>
      </c>
      <c r="I535" s="192" t="s">
        <v>817</v>
      </c>
      <c r="J535" s="192" t="s">
        <v>959</v>
      </c>
      <c r="K535" s="192">
        <v>2005</v>
      </c>
      <c r="L535" s="192" t="s">
        <v>220</v>
      </c>
    </row>
    <row r="536" spans="1:12" ht="17.25" customHeight="1" x14ac:dyDescent="0.2">
      <c r="A536" s="192">
        <v>806877</v>
      </c>
      <c r="B536" s="192" t="s">
        <v>1358</v>
      </c>
      <c r="C536" s="192" t="s">
        <v>348</v>
      </c>
      <c r="D536" s="192" t="s">
        <v>158</v>
      </c>
      <c r="E536" s="192" t="s">
        <v>133</v>
      </c>
      <c r="F536" s="195">
        <v>34702</v>
      </c>
      <c r="G536" s="192" t="s">
        <v>725</v>
      </c>
      <c r="H536" s="192" t="s">
        <v>561</v>
      </c>
      <c r="I536" s="192" t="s">
        <v>817</v>
      </c>
      <c r="J536" s="192" t="s">
        <v>959</v>
      </c>
      <c r="K536" s="192">
        <v>2014</v>
      </c>
      <c r="L536" s="192" t="s">
        <v>225</v>
      </c>
    </row>
    <row r="537" spans="1:12" ht="17.25" customHeight="1" x14ac:dyDescent="0.2">
      <c r="A537" s="192">
        <v>806878</v>
      </c>
      <c r="B537" s="192" t="s">
        <v>1359</v>
      </c>
      <c r="C537" s="192" t="s">
        <v>325</v>
      </c>
      <c r="D537" s="192" t="s">
        <v>183</v>
      </c>
      <c r="E537" s="192" t="s">
        <v>133</v>
      </c>
      <c r="F537" s="195">
        <v>31448</v>
      </c>
      <c r="G537" s="192" t="s">
        <v>564</v>
      </c>
      <c r="H537" s="192" t="s">
        <v>561</v>
      </c>
      <c r="I537" s="192" t="s">
        <v>817</v>
      </c>
      <c r="J537" s="192" t="s">
        <v>961</v>
      </c>
      <c r="K537" s="192">
        <v>2005</v>
      </c>
      <c r="L537" s="192" t="s">
        <v>220</v>
      </c>
    </row>
    <row r="538" spans="1:12" ht="17.25" customHeight="1" x14ac:dyDescent="0.2">
      <c r="A538" s="192">
        <v>806886</v>
      </c>
      <c r="B538" s="192" t="s">
        <v>1360</v>
      </c>
      <c r="C538" s="192" t="s">
        <v>60</v>
      </c>
      <c r="D538" s="192" t="s">
        <v>187</v>
      </c>
      <c r="E538" s="192" t="s">
        <v>134</v>
      </c>
      <c r="F538" s="195">
        <v>35462</v>
      </c>
      <c r="G538" s="192" t="s">
        <v>698</v>
      </c>
      <c r="H538" s="192" t="s">
        <v>561</v>
      </c>
      <c r="I538" s="192" t="s">
        <v>817</v>
      </c>
      <c r="J538" s="192" t="s">
        <v>235</v>
      </c>
      <c r="K538" s="192">
        <v>2014</v>
      </c>
      <c r="L538" s="192" t="s">
        <v>220</v>
      </c>
    </row>
    <row r="539" spans="1:12" ht="17.25" customHeight="1" x14ac:dyDescent="0.2">
      <c r="A539" s="192">
        <v>806907</v>
      </c>
      <c r="B539" s="192" t="s">
        <v>1361</v>
      </c>
      <c r="C539" s="192" t="s">
        <v>318</v>
      </c>
      <c r="D539" s="192" t="s">
        <v>1825</v>
      </c>
      <c r="E539" s="192" t="s">
        <v>134</v>
      </c>
      <c r="F539" s="195">
        <v>34197</v>
      </c>
      <c r="G539" s="192" t="s">
        <v>220</v>
      </c>
      <c r="H539" s="192" t="s">
        <v>561</v>
      </c>
      <c r="I539" s="192" t="s">
        <v>817</v>
      </c>
      <c r="J539" s="192" t="s">
        <v>235</v>
      </c>
      <c r="K539" s="192">
        <v>2010</v>
      </c>
      <c r="L539" s="192" t="s">
        <v>220</v>
      </c>
    </row>
    <row r="540" spans="1:12" ht="17.25" customHeight="1" x14ac:dyDescent="0.2">
      <c r="A540" s="192">
        <v>806937</v>
      </c>
      <c r="B540" s="192" t="s">
        <v>1363</v>
      </c>
      <c r="C540" s="192" t="s">
        <v>82</v>
      </c>
      <c r="D540" s="192" t="s">
        <v>710</v>
      </c>
      <c r="E540" s="192" t="s">
        <v>134</v>
      </c>
      <c r="F540" s="195">
        <v>36167</v>
      </c>
      <c r="G540" s="192" t="s">
        <v>220</v>
      </c>
      <c r="H540" s="192" t="s">
        <v>561</v>
      </c>
      <c r="I540" s="192" t="s">
        <v>817</v>
      </c>
      <c r="J540" s="192" t="s">
        <v>964</v>
      </c>
      <c r="K540" s="192">
        <v>2017</v>
      </c>
      <c r="L540" s="192" t="s">
        <v>220</v>
      </c>
    </row>
    <row r="541" spans="1:12" ht="17.25" customHeight="1" x14ac:dyDescent="0.2">
      <c r="A541" s="192">
        <v>806963</v>
      </c>
      <c r="B541" s="192" t="s">
        <v>1365</v>
      </c>
      <c r="C541" s="192" t="s">
        <v>278</v>
      </c>
      <c r="D541" s="192" t="s">
        <v>186</v>
      </c>
      <c r="E541" s="192" t="s">
        <v>133</v>
      </c>
      <c r="F541" s="195">
        <v>29651</v>
      </c>
      <c r="G541" s="192" t="s">
        <v>220</v>
      </c>
      <c r="H541" s="192" t="s">
        <v>561</v>
      </c>
      <c r="I541" s="192" t="s">
        <v>817</v>
      </c>
      <c r="J541" s="192" t="s">
        <v>961</v>
      </c>
      <c r="K541" s="192">
        <v>1999</v>
      </c>
      <c r="L541" s="192" t="s">
        <v>225</v>
      </c>
    </row>
    <row r="542" spans="1:12" ht="17.25" customHeight="1" x14ac:dyDescent="0.2">
      <c r="A542" s="192">
        <v>806977</v>
      </c>
      <c r="B542" s="192" t="s">
        <v>1063</v>
      </c>
      <c r="C542" s="192" t="s">
        <v>68</v>
      </c>
      <c r="D542" s="192" t="s">
        <v>1896</v>
      </c>
      <c r="E542" s="192" t="s">
        <v>133</v>
      </c>
      <c r="F542" s="195">
        <v>34090</v>
      </c>
      <c r="G542" s="192" t="s">
        <v>1897</v>
      </c>
      <c r="H542" s="192" t="s">
        <v>561</v>
      </c>
      <c r="I542" s="192" t="s">
        <v>817</v>
      </c>
      <c r="J542" s="192" t="s">
        <v>963</v>
      </c>
      <c r="K542" s="192">
        <v>2000</v>
      </c>
      <c r="L542" s="192" t="s">
        <v>220</v>
      </c>
    </row>
    <row r="543" spans="1:12" ht="17.25" customHeight="1" x14ac:dyDescent="0.2">
      <c r="A543" s="192">
        <v>807000</v>
      </c>
      <c r="B543" s="192" t="s">
        <v>1366</v>
      </c>
      <c r="C543" s="192" t="s">
        <v>62</v>
      </c>
      <c r="D543" s="192" t="s">
        <v>189</v>
      </c>
      <c r="E543" s="192" t="s">
        <v>133</v>
      </c>
      <c r="F543" s="195">
        <v>29587</v>
      </c>
      <c r="G543" s="192" t="s">
        <v>1988</v>
      </c>
      <c r="H543" s="192" t="s">
        <v>561</v>
      </c>
      <c r="I543" s="192" t="s">
        <v>817</v>
      </c>
      <c r="J543" s="192" t="s">
        <v>961</v>
      </c>
      <c r="K543" s="192">
        <v>1999</v>
      </c>
      <c r="L543" s="192" t="s">
        <v>231</v>
      </c>
    </row>
    <row r="544" spans="1:12" ht="17.25" customHeight="1" x14ac:dyDescent="0.2">
      <c r="A544" s="192">
        <v>807015</v>
      </c>
      <c r="B544" s="192" t="s">
        <v>1367</v>
      </c>
      <c r="C544" s="192" t="s">
        <v>538</v>
      </c>
      <c r="D544" s="192" t="s">
        <v>90</v>
      </c>
      <c r="E544" s="192" t="s">
        <v>133</v>
      </c>
      <c r="F544" s="195">
        <v>35399</v>
      </c>
      <c r="G544" s="192" t="s">
        <v>220</v>
      </c>
      <c r="H544" s="192" t="s">
        <v>562</v>
      </c>
      <c r="I544" s="192" t="s">
        <v>817</v>
      </c>
      <c r="J544" s="192" t="s">
        <v>960</v>
      </c>
      <c r="K544" s="192">
        <v>2014</v>
      </c>
      <c r="L544" s="192" t="s">
        <v>220</v>
      </c>
    </row>
    <row r="545" spans="1:12" ht="17.25" customHeight="1" x14ac:dyDescent="0.2">
      <c r="A545" s="192">
        <v>807017</v>
      </c>
      <c r="B545" s="192" t="s">
        <v>1368</v>
      </c>
      <c r="C545" s="192" t="s">
        <v>303</v>
      </c>
      <c r="D545" s="192" t="s">
        <v>332</v>
      </c>
      <c r="E545" s="192" t="s">
        <v>134</v>
      </c>
      <c r="F545" s="195">
        <v>28661</v>
      </c>
      <c r="G545" s="192" t="s">
        <v>622</v>
      </c>
      <c r="H545" s="192" t="s">
        <v>561</v>
      </c>
      <c r="I545" s="192" t="s">
        <v>817</v>
      </c>
      <c r="J545" s="192" t="s">
        <v>961</v>
      </c>
      <c r="K545" s="192">
        <v>2005</v>
      </c>
      <c r="L545" s="192" t="s">
        <v>225</v>
      </c>
    </row>
    <row r="546" spans="1:12" ht="17.25" customHeight="1" x14ac:dyDescent="0.2">
      <c r="A546" s="192">
        <v>807032</v>
      </c>
      <c r="B546" s="192" t="s">
        <v>1369</v>
      </c>
      <c r="C546" s="192" t="s">
        <v>62</v>
      </c>
      <c r="D546" s="192" t="s">
        <v>1989</v>
      </c>
      <c r="E546" s="192" t="s">
        <v>134</v>
      </c>
      <c r="F546" s="195">
        <v>34727</v>
      </c>
      <c r="G546" s="192" t="s">
        <v>207</v>
      </c>
      <c r="H546" s="192" t="s">
        <v>567</v>
      </c>
      <c r="I546" s="192" t="s">
        <v>817</v>
      </c>
      <c r="J546" s="192" t="s">
        <v>235</v>
      </c>
      <c r="K546" s="192">
        <v>2014</v>
      </c>
      <c r="L546" s="192" t="s">
        <v>220</v>
      </c>
    </row>
    <row r="547" spans="1:12" ht="17.25" customHeight="1" x14ac:dyDescent="0.2">
      <c r="A547" s="192">
        <v>807044</v>
      </c>
      <c r="B547" s="192" t="s">
        <v>1371</v>
      </c>
      <c r="C547" s="192" t="s">
        <v>62</v>
      </c>
      <c r="D547" s="192" t="s">
        <v>445</v>
      </c>
      <c r="E547" s="192" t="s">
        <v>134</v>
      </c>
      <c r="F547" s="195">
        <v>34430</v>
      </c>
      <c r="G547" s="192" t="s">
        <v>674</v>
      </c>
      <c r="H547" s="192" t="s">
        <v>561</v>
      </c>
      <c r="I547" s="192" t="s">
        <v>817</v>
      </c>
      <c r="J547" s="192" t="s">
        <v>235</v>
      </c>
      <c r="K547" s="192">
        <v>2012</v>
      </c>
      <c r="L547" s="192" t="s">
        <v>225</v>
      </c>
    </row>
    <row r="548" spans="1:12" ht="17.25" customHeight="1" x14ac:dyDescent="0.2">
      <c r="A548" s="192">
        <v>807052</v>
      </c>
      <c r="B548" s="192" t="s">
        <v>1373</v>
      </c>
      <c r="C548" s="192" t="s">
        <v>2064</v>
      </c>
      <c r="D548" s="192" t="s">
        <v>287</v>
      </c>
      <c r="E548" s="192" t="s">
        <v>134</v>
      </c>
      <c r="F548" s="195">
        <v>34700</v>
      </c>
      <c r="G548" s="192" t="s">
        <v>220</v>
      </c>
      <c r="H548" s="192" t="s">
        <v>561</v>
      </c>
      <c r="I548" s="192" t="s">
        <v>817</v>
      </c>
      <c r="J548" s="192" t="s">
        <v>959</v>
      </c>
      <c r="K548" s="192">
        <v>2012</v>
      </c>
      <c r="L548" s="192" t="s">
        <v>225</v>
      </c>
    </row>
    <row r="549" spans="1:12" ht="17.25" customHeight="1" x14ac:dyDescent="0.2">
      <c r="A549" s="192">
        <v>807074</v>
      </c>
      <c r="B549" s="192" t="s">
        <v>1375</v>
      </c>
      <c r="C549" s="192" t="s">
        <v>108</v>
      </c>
      <c r="D549" s="192" t="s">
        <v>287</v>
      </c>
      <c r="E549" s="192" t="s">
        <v>134</v>
      </c>
      <c r="F549" s="195">
        <v>33240</v>
      </c>
      <c r="G549" s="192" t="s">
        <v>220</v>
      </c>
      <c r="H549" s="192" t="s">
        <v>561</v>
      </c>
      <c r="I549" s="192" t="s">
        <v>817</v>
      </c>
      <c r="J549" s="192" t="s">
        <v>235</v>
      </c>
      <c r="K549" s="192">
        <v>2008</v>
      </c>
      <c r="L549" s="192" t="s">
        <v>220</v>
      </c>
    </row>
    <row r="550" spans="1:12" ht="17.25" customHeight="1" x14ac:dyDescent="0.2">
      <c r="A550" s="192">
        <v>807104</v>
      </c>
      <c r="B550" s="192" t="s">
        <v>1377</v>
      </c>
      <c r="C550" s="192" t="s">
        <v>82</v>
      </c>
      <c r="D550" s="192" t="s">
        <v>881</v>
      </c>
      <c r="E550" s="192" t="s">
        <v>134</v>
      </c>
      <c r="F550" s="195">
        <v>31149</v>
      </c>
      <c r="G550" s="192" t="s">
        <v>220</v>
      </c>
      <c r="H550" s="192" t="s">
        <v>561</v>
      </c>
      <c r="I550" s="192" t="s">
        <v>817</v>
      </c>
      <c r="J550" s="192" t="s">
        <v>964</v>
      </c>
      <c r="K550" s="192">
        <v>2004</v>
      </c>
      <c r="L550" s="192" t="s">
        <v>220</v>
      </c>
    </row>
    <row r="551" spans="1:12" ht="17.25" customHeight="1" x14ac:dyDescent="0.2">
      <c r="A551" s="192">
        <v>807117</v>
      </c>
      <c r="B551" s="192" t="s">
        <v>1378</v>
      </c>
      <c r="C551" s="192" t="s">
        <v>304</v>
      </c>
      <c r="D551" s="192" t="s">
        <v>332</v>
      </c>
      <c r="E551" s="192" t="s">
        <v>134</v>
      </c>
      <c r="F551" s="195">
        <v>35308</v>
      </c>
      <c r="G551" s="192" t="s">
        <v>230</v>
      </c>
      <c r="H551" s="192" t="s">
        <v>561</v>
      </c>
      <c r="I551" s="192" t="s">
        <v>817</v>
      </c>
      <c r="J551" s="192" t="s">
        <v>959</v>
      </c>
      <c r="K551" s="192">
        <v>2014</v>
      </c>
      <c r="L551" s="192" t="s">
        <v>230</v>
      </c>
    </row>
    <row r="552" spans="1:12" ht="17.25" customHeight="1" x14ac:dyDescent="0.2">
      <c r="A552" s="192">
        <v>807121</v>
      </c>
      <c r="B552" s="192" t="s">
        <v>1379</v>
      </c>
      <c r="C552" s="192" t="s">
        <v>520</v>
      </c>
      <c r="D552" s="192" t="s">
        <v>426</v>
      </c>
      <c r="E552" s="192" t="s">
        <v>134</v>
      </c>
      <c r="F552" s="195">
        <v>33808</v>
      </c>
      <c r="G552" s="192" t="s">
        <v>220</v>
      </c>
      <c r="H552" s="192" t="s">
        <v>561</v>
      </c>
      <c r="I552" s="192" t="s">
        <v>817</v>
      </c>
      <c r="J552" s="192" t="s">
        <v>967</v>
      </c>
      <c r="K552" s="192">
        <v>2013</v>
      </c>
      <c r="L552" s="192" t="s">
        <v>225</v>
      </c>
    </row>
    <row r="553" spans="1:12" ht="17.25" customHeight="1" x14ac:dyDescent="0.2">
      <c r="A553" s="192">
        <v>807147</v>
      </c>
      <c r="B553" s="192" t="s">
        <v>1380</v>
      </c>
      <c r="C553" s="192" t="s">
        <v>2083</v>
      </c>
      <c r="D553" s="192" t="s">
        <v>165</v>
      </c>
      <c r="E553" s="192" t="s">
        <v>134</v>
      </c>
      <c r="F553" s="195">
        <v>30602</v>
      </c>
      <c r="G553" s="192" t="s">
        <v>220</v>
      </c>
      <c r="H553" s="192" t="s">
        <v>561</v>
      </c>
      <c r="I553" s="192" t="s">
        <v>817</v>
      </c>
      <c r="J553" s="192" t="s">
        <v>959</v>
      </c>
      <c r="K553" s="192">
        <v>2001</v>
      </c>
      <c r="L553" s="192" t="s">
        <v>220</v>
      </c>
    </row>
    <row r="554" spans="1:12" ht="17.25" customHeight="1" x14ac:dyDescent="0.2">
      <c r="A554" s="192">
        <v>807151</v>
      </c>
      <c r="B554" s="192" t="s">
        <v>837</v>
      </c>
      <c r="C554" s="192" t="s">
        <v>116</v>
      </c>
      <c r="D554" s="192" t="s">
        <v>203</v>
      </c>
      <c r="E554" s="192" t="s">
        <v>134</v>
      </c>
      <c r="F554" s="195">
        <v>35065</v>
      </c>
      <c r="G554" s="192" t="s">
        <v>220</v>
      </c>
      <c r="H554" s="192" t="s">
        <v>561</v>
      </c>
      <c r="I554" s="192" t="s">
        <v>817</v>
      </c>
      <c r="J554" s="192" t="s">
        <v>585</v>
      </c>
      <c r="K554" s="192">
        <v>2015</v>
      </c>
      <c r="L554" s="192" t="s">
        <v>220</v>
      </c>
    </row>
    <row r="555" spans="1:12" ht="17.25" customHeight="1" x14ac:dyDescent="0.2">
      <c r="A555" s="192">
        <v>807152</v>
      </c>
      <c r="B555" s="192" t="s">
        <v>1381</v>
      </c>
      <c r="C555" s="192" t="s">
        <v>60</v>
      </c>
      <c r="D555" s="192" t="s">
        <v>664</v>
      </c>
      <c r="E555" s="192" t="s">
        <v>134</v>
      </c>
      <c r="F555" s="195">
        <v>35807</v>
      </c>
      <c r="G555" s="192" t="s">
        <v>220</v>
      </c>
      <c r="H555" s="192" t="s">
        <v>561</v>
      </c>
      <c r="I555" s="192" t="s">
        <v>817</v>
      </c>
      <c r="J555" s="192" t="s">
        <v>959</v>
      </c>
      <c r="K555" s="192">
        <v>2015</v>
      </c>
      <c r="L555" s="192" t="s">
        <v>220</v>
      </c>
    </row>
    <row r="556" spans="1:12" ht="17.25" customHeight="1" x14ac:dyDescent="0.2">
      <c r="A556" s="192">
        <v>807162</v>
      </c>
      <c r="B556" s="192" t="s">
        <v>1383</v>
      </c>
      <c r="C556" s="192" t="s">
        <v>81</v>
      </c>
      <c r="D556" s="192" t="s">
        <v>205</v>
      </c>
      <c r="E556" s="192" t="s">
        <v>134</v>
      </c>
      <c r="F556" s="195">
        <v>35086</v>
      </c>
      <c r="G556" s="192" t="s">
        <v>220</v>
      </c>
      <c r="H556" s="192" t="s">
        <v>561</v>
      </c>
      <c r="I556" s="192" t="s">
        <v>817</v>
      </c>
      <c r="J556" s="192" t="s">
        <v>235</v>
      </c>
      <c r="K556" s="192">
        <v>2014</v>
      </c>
      <c r="L556" s="192" t="s">
        <v>220</v>
      </c>
    </row>
    <row r="557" spans="1:12" ht="17.25" customHeight="1" x14ac:dyDescent="0.2">
      <c r="A557" s="192">
        <v>807180</v>
      </c>
      <c r="B557" s="192" t="s">
        <v>1385</v>
      </c>
      <c r="C557" s="192" t="s">
        <v>315</v>
      </c>
      <c r="D557" s="192" t="s">
        <v>393</v>
      </c>
      <c r="E557" s="192" t="s">
        <v>134</v>
      </c>
      <c r="F557" s="195">
        <v>33744</v>
      </c>
      <c r="G557" s="192" t="s">
        <v>220</v>
      </c>
      <c r="H557" s="192" t="s">
        <v>561</v>
      </c>
      <c r="I557" s="192" t="s">
        <v>817</v>
      </c>
      <c r="J557" s="192" t="s">
        <v>235</v>
      </c>
      <c r="K557" s="192">
        <v>2010</v>
      </c>
      <c r="L557" s="192" t="s">
        <v>220</v>
      </c>
    </row>
    <row r="558" spans="1:12" ht="17.25" customHeight="1" x14ac:dyDescent="0.2">
      <c r="A558" s="192">
        <v>807189</v>
      </c>
      <c r="B558" s="192" t="s">
        <v>1386</v>
      </c>
      <c r="C558" s="192" t="s">
        <v>2014</v>
      </c>
      <c r="D558" s="192" t="s">
        <v>659</v>
      </c>
      <c r="E558" s="192" t="s">
        <v>134</v>
      </c>
      <c r="F558" s="195">
        <v>35431</v>
      </c>
      <c r="G558" s="192" t="s">
        <v>220</v>
      </c>
      <c r="H558" s="192" t="s">
        <v>561</v>
      </c>
      <c r="I558" s="192" t="s">
        <v>817</v>
      </c>
      <c r="J558" s="192" t="s">
        <v>235</v>
      </c>
      <c r="K558" s="192">
        <v>2014</v>
      </c>
      <c r="L558" s="192" t="s">
        <v>220</v>
      </c>
    </row>
    <row r="559" spans="1:12" ht="17.25" customHeight="1" x14ac:dyDescent="0.2">
      <c r="A559" s="192">
        <v>807200</v>
      </c>
      <c r="B559" s="192" t="s">
        <v>1387</v>
      </c>
      <c r="C559" s="192" t="s">
        <v>281</v>
      </c>
      <c r="D559" s="192" t="s">
        <v>857</v>
      </c>
      <c r="E559" s="192" t="s">
        <v>133</v>
      </c>
      <c r="F559" s="195">
        <v>34912</v>
      </c>
      <c r="G559" s="192" t="s">
        <v>594</v>
      </c>
      <c r="H559" s="192" t="s">
        <v>561</v>
      </c>
      <c r="I559" s="192" t="s">
        <v>817</v>
      </c>
      <c r="J559" s="192" t="s">
        <v>960</v>
      </c>
      <c r="K559" s="192">
        <v>2013</v>
      </c>
      <c r="L559" s="192" t="s">
        <v>225</v>
      </c>
    </row>
    <row r="560" spans="1:12" ht="17.25" customHeight="1" x14ac:dyDescent="0.2">
      <c r="A560" s="192">
        <v>807222</v>
      </c>
      <c r="B560" s="192" t="s">
        <v>1388</v>
      </c>
      <c r="C560" s="192" t="s">
        <v>522</v>
      </c>
      <c r="D560" s="192" t="s">
        <v>289</v>
      </c>
      <c r="E560" s="192" t="s">
        <v>134</v>
      </c>
      <c r="F560" s="195">
        <v>36161</v>
      </c>
      <c r="G560" s="192" t="s">
        <v>220</v>
      </c>
      <c r="H560" s="192" t="s">
        <v>561</v>
      </c>
      <c r="I560" s="192" t="s">
        <v>817</v>
      </c>
    </row>
    <row r="561" spans="1:12" ht="17.25" customHeight="1" x14ac:dyDescent="0.2">
      <c r="A561" s="192">
        <v>807238</v>
      </c>
      <c r="B561" s="192" t="s">
        <v>1390</v>
      </c>
      <c r="C561" s="192" t="s">
        <v>1859</v>
      </c>
      <c r="D561" s="192" t="s">
        <v>187</v>
      </c>
      <c r="E561" s="192" t="s">
        <v>133</v>
      </c>
      <c r="F561" s="195">
        <v>35596</v>
      </c>
      <c r="G561" s="192" t="s">
        <v>220</v>
      </c>
      <c r="H561" s="192" t="s">
        <v>561</v>
      </c>
      <c r="I561" s="192" t="s">
        <v>817</v>
      </c>
      <c r="J561" s="192" t="s">
        <v>959</v>
      </c>
      <c r="K561" s="192">
        <v>2015</v>
      </c>
      <c r="L561" s="192" t="s">
        <v>220</v>
      </c>
    </row>
    <row r="562" spans="1:12" ht="17.25" customHeight="1" x14ac:dyDescent="0.2">
      <c r="A562" s="192">
        <v>807250</v>
      </c>
      <c r="B562" s="192" t="s">
        <v>1393</v>
      </c>
      <c r="C562" s="192" t="s">
        <v>2007</v>
      </c>
      <c r="D562" s="192" t="s">
        <v>151</v>
      </c>
      <c r="E562" s="192" t="s">
        <v>134</v>
      </c>
      <c r="F562" s="195">
        <v>34243</v>
      </c>
      <c r="G562" s="192" t="s">
        <v>220</v>
      </c>
      <c r="H562" s="192" t="s">
        <v>561</v>
      </c>
      <c r="I562" s="192" t="s">
        <v>817</v>
      </c>
      <c r="J562" s="192" t="s">
        <v>961</v>
      </c>
      <c r="K562" s="192">
        <v>2016</v>
      </c>
      <c r="L562" s="192" t="s">
        <v>220</v>
      </c>
    </row>
    <row r="563" spans="1:12" ht="17.25" customHeight="1" x14ac:dyDescent="0.2">
      <c r="A563" s="192">
        <v>807262</v>
      </c>
      <c r="B563" s="192" t="s">
        <v>1394</v>
      </c>
      <c r="C563" s="192" t="s">
        <v>126</v>
      </c>
      <c r="D563" s="192" t="s">
        <v>1954</v>
      </c>
      <c r="E563" s="192" t="s">
        <v>133</v>
      </c>
      <c r="F563" s="195">
        <v>36519</v>
      </c>
      <c r="G563" s="192" t="s">
        <v>220</v>
      </c>
      <c r="H563" s="192" t="s">
        <v>561</v>
      </c>
      <c r="I563" s="192" t="s">
        <v>817</v>
      </c>
      <c r="J563" s="192" t="s">
        <v>585</v>
      </c>
      <c r="K563" s="192">
        <v>2016</v>
      </c>
      <c r="L563" s="192" t="s">
        <v>220</v>
      </c>
    </row>
    <row r="564" spans="1:12" ht="17.25" customHeight="1" x14ac:dyDescent="0.2">
      <c r="A564" s="192">
        <v>807286</v>
      </c>
      <c r="B564" s="192" t="s">
        <v>1396</v>
      </c>
      <c r="C564" s="192" t="s">
        <v>2082</v>
      </c>
      <c r="D564" s="192" t="s">
        <v>1793</v>
      </c>
      <c r="E564" s="192" t="s">
        <v>134</v>
      </c>
      <c r="F564" s="195">
        <v>32143</v>
      </c>
      <c r="G564" s="192" t="s">
        <v>751</v>
      </c>
      <c r="H564" s="192" t="s">
        <v>561</v>
      </c>
      <c r="I564" s="192" t="s">
        <v>817</v>
      </c>
      <c r="J564" s="192" t="s">
        <v>961</v>
      </c>
      <c r="K564" s="192">
        <v>2005</v>
      </c>
      <c r="L564" s="192" t="s">
        <v>220</v>
      </c>
    </row>
    <row r="565" spans="1:12" ht="17.25" customHeight="1" x14ac:dyDescent="0.2">
      <c r="A565" s="192">
        <v>807299</v>
      </c>
      <c r="B565" s="192" t="s">
        <v>1397</v>
      </c>
      <c r="C565" s="192" t="s">
        <v>62</v>
      </c>
      <c r="D565" s="192" t="s">
        <v>171</v>
      </c>
      <c r="E565" s="192" t="s">
        <v>134</v>
      </c>
      <c r="F565" s="195">
        <v>36162</v>
      </c>
      <c r="G565" s="192" t="s">
        <v>220</v>
      </c>
      <c r="H565" s="192" t="s">
        <v>561</v>
      </c>
      <c r="I565" s="192" t="s">
        <v>817</v>
      </c>
      <c r="J565" s="192" t="s">
        <v>961</v>
      </c>
      <c r="K565" s="192">
        <v>2016</v>
      </c>
      <c r="L565" s="192" t="s">
        <v>220</v>
      </c>
    </row>
    <row r="566" spans="1:12" ht="17.25" customHeight="1" x14ac:dyDescent="0.2">
      <c r="A566" s="192">
        <v>807301</v>
      </c>
      <c r="B566" s="192" t="s">
        <v>1398</v>
      </c>
      <c r="C566" s="192" t="s">
        <v>303</v>
      </c>
      <c r="D566" s="192" t="s">
        <v>884</v>
      </c>
      <c r="E566" s="192" t="s">
        <v>133</v>
      </c>
      <c r="F566" s="195">
        <v>31031</v>
      </c>
      <c r="G566" s="192" t="s">
        <v>2074</v>
      </c>
      <c r="H566" s="192" t="s">
        <v>561</v>
      </c>
      <c r="I566" s="192" t="s">
        <v>817</v>
      </c>
      <c r="J566" s="192" t="s">
        <v>960</v>
      </c>
      <c r="K566" s="192">
        <v>2004</v>
      </c>
      <c r="L566" s="192" t="s">
        <v>220</v>
      </c>
    </row>
    <row r="567" spans="1:12" ht="17.25" customHeight="1" x14ac:dyDescent="0.2">
      <c r="A567" s="192">
        <v>807371</v>
      </c>
      <c r="B567" s="192" t="s">
        <v>1401</v>
      </c>
      <c r="C567" s="192" t="s">
        <v>106</v>
      </c>
      <c r="D567" s="192" t="s">
        <v>426</v>
      </c>
      <c r="E567" s="192" t="s">
        <v>133</v>
      </c>
      <c r="F567" s="195">
        <v>35884</v>
      </c>
      <c r="G567" s="192" t="s">
        <v>220</v>
      </c>
      <c r="H567" s="192" t="s">
        <v>561</v>
      </c>
      <c r="I567" s="192" t="s">
        <v>817</v>
      </c>
      <c r="J567" s="192" t="s">
        <v>961</v>
      </c>
      <c r="K567" s="192">
        <v>2016</v>
      </c>
      <c r="L567" s="192" t="s">
        <v>220</v>
      </c>
    </row>
    <row r="568" spans="1:12" ht="17.25" customHeight="1" x14ac:dyDescent="0.2">
      <c r="A568" s="192">
        <v>807394</v>
      </c>
      <c r="B568" s="192" t="s">
        <v>1402</v>
      </c>
      <c r="C568" s="192" t="s">
        <v>618</v>
      </c>
      <c r="D568" s="192" t="s">
        <v>206</v>
      </c>
      <c r="E568" s="192" t="s">
        <v>133</v>
      </c>
      <c r="F568" s="195">
        <v>35431</v>
      </c>
      <c r="G568" s="192" t="s">
        <v>658</v>
      </c>
      <c r="H568" s="192" t="s">
        <v>561</v>
      </c>
      <c r="I568" s="192" t="s">
        <v>817</v>
      </c>
      <c r="J568" s="192" t="s">
        <v>235</v>
      </c>
      <c r="K568" s="192">
        <v>2015</v>
      </c>
      <c r="L568" s="192" t="s">
        <v>225</v>
      </c>
    </row>
    <row r="569" spans="1:12" ht="17.25" customHeight="1" x14ac:dyDescent="0.2">
      <c r="A569" s="192">
        <v>807411</v>
      </c>
      <c r="B569" s="192" t="s">
        <v>760</v>
      </c>
      <c r="C569" s="192" t="s">
        <v>61</v>
      </c>
      <c r="D569" s="192" t="s">
        <v>90</v>
      </c>
      <c r="E569" s="192" t="s">
        <v>134</v>
      </c>
      <c r="F569" s="195">
        <v>33988</v>
      </c>
      <c r="G569" s="192" t="s">
        <v>220</v>
      </c>
      <c r="H569" s="192" t="s">
        <v>561</v>
      </c>
      <c r="I569" s="192" t="s">
        <v>817</v>
      </c>
      <c r="J569" s="192" t="s">
        <v>959</v>
      </c>
      <c r="K569" s="192">
        <v>2010</v>
      </c>
      <c r="L569" s="192" t="s">
        <v>226</v>
      </c>
    </row>
    <row r="570" spans="1:12" ht="17.25" customHeight="1" x14ac:dyDescent="0.2">
      <c r="A570" s="192">
        <v>807412</v>
      </c>
      <c r="B570" s="192" t="s">
        <v>1404</v>
      </c>
      <c r="C570" s="192" t="s">
        <v>412</v>
      </c>
      <c r="D570" s="192" t="s">
        <v>163</v>
      </c>
      <c r="E570" s="192" t="s">
        <v>134</v>
      </c>
      <c r="F570" s="195">
        <v>29222</v>
      </c>
      <c r="G570" s="192" t="s">
        <v>1851</v>
      </c>
      <c r="H570" s="192" t="s">
        <v>561</v>
      </c>
      <c r="I570" s="192" t="s">
        <v>817</v>
      </c>
      <c r="J570" s="192" t="s">
        <v>235</v>
      </c>
      <c r="K570" s="192">
        <v>1998</v>
      </c>
      <c r="L570" s="192" t="s">
        <v>220</v>
      </c>
    </row>
    <row r="571" spans="1:12" ht="17.25" customHeight="1" x14ac:dyDescent="0.2">
      <c r="A571" s="192">
        <v>807426</v>
      </c>
      <c r="B571" s="192" t="s">
        <v>1405</v>
      </c>
      <c r="C571" s="192" t="s">
        <v>84</v>
      </c>
      <c r="D571" s="192" t="s">
        <v>156</v>
      </c>
      <c r="E571" s="192" t="s">
        <v>134</v>
      </c>
      <c r="F571" s="195">
        <v>36161</v>
      </c>
      <c r="G571" s="192" t="s">
        <v>220</v>
      </c>
      <c r="H571" s="192" t="s">
        <v>561</v>
      </c>
      <c r="I571" s="192" t="s">
        <v>817</v>
      </c>
      <c r="J571" s="192" t="s">
        <v>959</v>
      </c>
      <c r="K571" s="192">
        <v>2016</v>
      </c>
      <c r="L571" s="192" t="s">
        <v>220</v>
      </c>
    </row>
    <row r="572" spans="1:12" ht="17.25" customHeight="1" x14ac:dyDescent="0.2">
      <c r="A572" s="192">
        <v>807430</v>
      </c>
      <c r="B572" s="192" t="s">
        <v>1406</v>
      </c>
      <c r="C572" s="192" t="s">
        <v>302</v>
      </c>
      <c r="D572" s="192" t="s">
        <v>163</v>
      </c>
      <c r="E572" s="192" t="s">
        <v>134</v>
      </c>
      <c r="F572" s="195">
        <v>32047</v>
      </c>
      <c r="G572" s="192" t="s">
        <v>228</v>
      </c>
      <c r="H572" s="192" t="s">
        <v>561</v>
      </c>
      <c r="I572" s="192" t="s">
        <v>817</v>
      </c>
      <c r="J572" s="192" t="s">
        <v>961</v>
      </c>
      <c r="K572" s="192">
        <v>2005</v>
      </c>
      <c r="L572" s="192" t="s">
        <v>220</v>
      </c>
    </row>
    <row r="573" spans="1:12" ht="17.25" customHeight="1" x14ac:dyDescent="0.2">
      <c r="A573" s="192">
        <v>807435</v>
      </c>
      <c r="B573" s="192" t="s">
        <v>1408</v>
      </c>
      <c r="C573" s="192" t="s">
        <v>112</v>
      </c>
      <c r="D573" s="192" t="s">
        <v>313</v>
      </c>
      <c r="E573" s="192" t="s">
        <v>134</v>
      </c>
      <c r="F573" s="195">
        <v>33286</v>
      </c>
      <c r="G573" s="192" t="s">
        <v>220</v>
      </c>
      <c r="H573" s="192" t="s">
        <v>561</v>
      </c>
      <c r="I573" s="192" t="s">
        <v>817</v>
      </c>
      <c r="J573" s="192" t="s">
        <v>235</v>
      </c>
      <c r="K573" s="192">
        <v>2009</v>
      </c>
      <c r="L573" s="192" t="s">
        <v>220</v>
      </c>
    </row>
    <row r="574" spans="1:12" ht="17.25" customHeight="1" x14ac:dyDescent="0.2">
      <c r="A574" s="192">
        <v>807486</v>
      </c>
      <c r="B574" s="192" t="s">
        <v>1410</v>
      </c>
      <c r="C574" s="192" t="s">
        <v>355</v>
      </c>
      <c r="D574" s="192" t="s">
        <v>187</v>
      </c>
      <c r="E574" s="192" t="s">
        <v>133</v>
      </c>
      <c r="F574" s="195">
        <v>35431</v>
      </c>
      <c r="G574" s="192" t="s">
        <v>220</v>
      </c>
      <c r="H574" s="192" t="s">
        <v>561</v>
      </c>
      <c r="I574" s="192" t="s">
        <v>817</v>
      </c>
      <c r="J574" s="192" t="s">
        <v>235</v>
      </c>
      <c r="K574" s="192">
        <v>2015</v>
      </c>
      <c r="L574" s="192" t="s">
        <v>220</v>
      </c>
    </row>
    <row r="575" spans="1:12" ht="17.25" customHeight="1" x14ac:dyDescent="0.2">
      <c r="A575" s="192">
        <v>807495</v>
      </c>
      <c r="B575" s="192" t="s">
        <v>1411</v>
      </c>
      <c r="C575" s="192" t="s">
        <v>60</v>
      </c>
      <c r="D575" s="192" t="s">
        <v>154</v>
      </c>
      <c r="E575" s="192" t="s">
        <v>133</v>
      </c>
      <c r="F575" s="195">
        <v>34700</v>
      </c>
      <c r="G575" s="192" t="s">
        <v>2054</v>
      </c>
      <c r="H575" s="192" t="s">
        <v>561</v>
      </c>
      <c r="I575" s="192" t="s">
        <v>817</v>
      </c>
      <c r="J575" s="192" t="s">
        <v>235</v>
      </c>
      <c r="K575" s="192">
        <v>2014</v>
      </c>
      <c r="L575" s="192" t="s">
        <v>220</v>
      </c>
    </row>
    <row r="576" spans="1:12" ht="17.25" customHeight="1" x14ac:dyDescent="0.2">
      <c r="A576" s="192">
        <v>807516</v>
      </c>
      <c r="B576" s="192" t="s">
        <v>1414</v>
      </c>
      <c r="C576" s="192" t="s">
        <v>1931</v>
      </c>
      <c r="D576" s="192" t="s">
        <v>1932</v>
      </c>
      <c r="E576" s="192" t="s">
        <v>134</v>
      </c>
      <c r="F576" s="195">
        <v>31418</v>
      </c>
      <c r="G576" s="192" t="s">
        <v>657</v>
      </c>
      <c r="H576" s="192" t="s">
        <v>561</v>
      </c>
      <c r="I576" s="192" t="s">
        <v>817</v>
      </c>
      <c r="J576" s="192" t="s">
        <v>959</v>
      </c>
      <c r="K576" s="192">
        <v>2005</v>
      </c>
      <c r="L576" s="192" t="s">
        <v>220</v>
      </c>
    </row>
    <row r="577" spans="1:12" ht="17.25" customHeight="1" x14ac:dyDescent="0.2">
      <c r="A577" s="192">
        <v>807517</v>
      </c>
      <c r="B577" s="192" t="s">
        <v>1415</v>
      </c>
      <c r="C577" s="192" t="s">
        <v>1805</v>
      </c>
      <c r="D577" s="192" t="s">
        <v>533</v>
      </c>
      <c r="E577" s="192" t="s">
        <v>133</v>
      </c>
      <c r="F577" s="195">
        <v>35074</v>
      </c>
      <c r="G577" s="192" t="s">
        <v>564</v>
      </c>
      <c r="H577" s="192" t="s">
        <v>561</v>
      </c>
      <c r="I577" s="192" t="s">
        <v>817</v>
      </c>
      <c r="J577" s="192" t="s">
        <v>961</v>
      </c>
      <c r="K577" s="192">
        <v>2013</v>
      </c>
      <c r="L577" s="192" t="s">
        <v>220</v>
      </c>
    </row>
    <row r="578" spans="1:12" ht="17.25" customHeight="1" x14ac:dyDescent="0.2">
      <c r="A578" s="192">
        <v>807524</v>
      </c>
      <c r="B578" s="192" t="s">
        <v>1416</v>
      </c>
      <c r="C578" s="192" t="s">
        <v>311</v>
      </c>
      <c r="D578" s="192" t="s">
        <v>1831</v>
      </c>
      <c r="E578" s="192" t="s">
        <v>133</v>
      </c>
      <c r="F578" s="195">
        <v>34703</v>
      </c>
      <c r="G578" s="192" t="s">
        <v>220</v>
      </c>
      <c r="H578" s="192" t="s">
        <v>561</v>
      </c>
      <c r="I578" s="192" t="s">
        <v>817</v>
      </c>
    </row>
    <row r="579" spans="1:12" ht="17.25" customHeight="1" x14ac:dyDescent="0.2">
      <c r="A579" s="192">
        <v>807533</v>
      </c>
      <c r="B579" s="192" t="s">
        <v>1417</v>
      </c>
      <c r="C579" s="192" t="s">
        <v>64</v>
      </c>
      <c r="D579" s="192" t="s">
        <v>524</v>
      </c>
      <c r="E579" s="192" t="s">
        <v>134</v>
      </c>
      <c r="F579" s="195">
        <v>31522</v>
      </c>
      <c r="G579" s="192" t="s">
        <v>220</v>
      </c>
      <c r="H579" s="192" t="s">
        <v>561</v>
      </c>
      <c r="I579" s="192" t="s">
        <v>817</v>
      </c>
      <c r="J579" s="192" t="s">
        <v>959</v>
      </c>
      <c r="K579" s="192">
        <v>2005</v>
      </c>
      <c r="L579" s="192" t="s">
        <v>220</v>
      </c>
    </row>
    <row r="580" spans="1:12" ht="17.25" customHeight="1" x14ac:dyDescent="0.2">
      <c r="A580" s="192">
        <v>807555</v>
      </c>
      <c r="B580" s="192" t="s">
        <v>1419</v>
      </c>
      <c r="C580" s="192" t="s">
        <v>62</v>
      </c>
      <c r="D580" s="192" t="s">
        <v>1990</v>
      </c>
      <c r="E580" s="192" t="s">
        <v>134</v>
      </c>
      <c r="F580" s="195">
        <v>29110</v>
      </c>
      <c r="G580" s="192" t="s">
        <v>220</v>
      </c>
      <c r="H580" s="192" t="s">
        <v>561</v>
      </c>
      <c r="I580" s="192" t="s">
        <v>817</v>
      </c>
      <c r="J580" s="192" t="s">
        <v>959</v>
      </c>
      <c r="K580" s="192">
        <v>1997</v>
      </c>
      <c r="L580" s="192" t="s">
        <v>225</v>
      </c>
    </row>
    <row r="581" spans="1:12" ht="17.25" customHeight="1" x14ac:dyDescent="0.2">
      <c r="A581" s="192">
        <v>807568</v>
      </c>
      <c r="B581" s="192" t="s">
        <v>1421</v>
      </c>
      <c r="C581" s="192" t="s">
        <v>1844</v>
      </c>
      <c r="D581" s="192" t="s">
        <v>170</v>
      </c>
      <c r="E581" s="192" t="s">
        <v>134</v>
      </c>
      <c r="F581" s="195">
        <v>34728</v>
      </c>
      <c r="G581" s="192" t="s">
        <v>220</v>
      </c>
      <c r="H581" s="192" t="s">
        <v>562</v>
      </c>
      <c r="I581" s="192" t="s">
        <v>817</v>
      </c>
    </row>
    <row r="582" spans="1:12" ht="17.25" customHeight="1" x14ac:dyDescent="0.2">
      <c r="A582" s="192">
        <v>807598</v>
      </c>
      <c r="B582" s="192" t="s">
        <v>1422</v>
      </c>
      <c r="C582" s="192" t="s">
        <v>455</v>
      </c>
      <c r="D582" s="192" t="s">
        <v>1955</v>
      </c>
      <c r="E582" s="192" t="s">
        <v>134</v>
      </c>
      <c r="F582" s="195">
        <v>36100</v>
      </c>
      <c r="G582" s="192" t="s">
        <v>225</v>
      </c>
      <c r="H582" s="192" t="s">
        <v>561</v>
      </c>
      <c r="I582" s="192" t="s">
        <v>817</v>
      </c>
    </row>
    <row r="583" spans="1:12" ht="17.25" customHeight="1" x14ac:dyDescent="0.2">
      <c r="A583" s="192">
        <v>807604</v>
      </c>
      <c r="B583" s="192" t="s">
        <v>1423</v>
      </c>
      <c r="C583" s="192" t="s">
        <v>420</v>
      </c>
      <c r="D583" s="192" t="s">
        <v>154</v>
      </c>
      <c r="E583" s="192" t="s">
        <v>133</v>
      </c>
      <c r="F583" s="195">
        <v>36188</v>
      </c>
      <c r="G583" s="192" t="s">
        <v>583</v>
      </c>
      <c r="H583" s="192" t="s">
        <v>561</v>
      </c>
      <c r="I583" s="192" t="s">
        <v>817</v>
      </c>
      <c r="J583" s="192" t="s">
        <v>960</v>
      </c>
      <c r="K583" s="192">
        <v>2016</v>
      </c>
      <c r="L583" s="192" t="s">
        <v>220</v>
      </c>
    </row>
    <row r="584" spans="1:12" ht="17.25" customHeight="1" x14ac:dyDescent="0.2">
      <c r="A584" s="192">
        <v>807617</v>
      </c>
      <c r="B584" s="192" t="s">
        <v>1425</v>
      </c>
      <c r="C584" s="192" t="s">
        <v>124</v>
      </c>
      <c r="D584" s="192" t="s">
        <v>285</v>
      </c>
      <c r="E584" s="192" t="s">
        <v>133</v>
      </c>
      <c r="F584" s="195">
        <v>35414</v>
      </c>
      <c r="G584" s="192" t="s">
        <v>220</v>
      </c>
      <c r="H584" s="192" t="s">
        <v>562</v>
      </c>
      <c r="I584" s="192" t="s">
        <v>817</v>
      </c>
      <c r="J584" s="192" t="s">
        <v>961</v>
      </c>
      <c r="K584" s="192">
        <v>2016</v>
      </c>
      <c r="L584" s="192" t="s">
        <v>225</v>
      </c>
    </row>
    <row r="585" spans="1:12" ht="17.25" customHeight="1" x14ac:dyDescent="0.2">
      <c r="A585" s="192">
        <v>807633</v>
      </c>
      <c r="B585" s="192" t="s">
        <v>1426</v>
      </c>
      <c r="C585" s="192" t="s">
        <v>1864</v>
      </c>
      <c r="D585" s="192" t="s">
        <v>287</v>
      </c>
      <c r="E585" s="192" t="s">
        <v>134</v>
      </c>
      <c r="F585" s="195">
        <v>33970</v>
      </c>
      <c r="G585" s="192" t="s">
        <v>973</v>
      </c>
      <c r="H585" s="192" t="s">
        <v>561</v>
      </c>
      <c r="I585" s="192" t="s">
        <v>817</v>
      </c>
      <c r="J585" s="192" t="s">
        <v>959</v>
      </c>
      <c r="K585" s="192">
        <v>2012</v>
      </c>
      <c r="L585" s="192" t="s">
        <v>220</v>
      </c>
    </row>
    <row r="586" spans="1:12" ht="17.25" customHeight="1" x14ac:dyDescent="0.2">
      <c r="A586" s="192">
        <v>807638</v>
      </c>
      <c r="B586" s="192" t="s">
        <v>1427</v>
      </c>
      <c r="C586" s="192" t="s">
        <v>1799</v>
      </c>
      <c r="D586" s="192" t="s">
        <v>1800</v>
      </c>
      <c r="E586" s="192" t="s">
        <v>134</v>
      </c>
      <c r="F586" s="195">
        <v>35815</v>
      </c>
      <c r="G586" s="192" t="s">
        <v>564</v>
      </c>
      <c r="H586" s="192" t="s">
        <v>561</v>
      </c>
      <c r="I586" s="192" t="s">
        <v>817</v>
      </c>
      <c r="J586" s="192" t="s">
        <v>235</v>
      </c>
      <c r="K586" s="192">
        <v>2015</v>
      </c>
      <c r="L586" s="192" t="s">
        <v>220</v>
      </c>
    </row>
    <row r="587" spans="1:12" ht="17.25" customHeight="1" x14ac:dyDescent="0.2">
      <c r="A587" s="192">
        <v>807639</v>
      </c>
      <c r="B587" s="192" t="s">
        <v>1428</v>
      </c>
      <c r="C587" s="192" t="s">
        <v>109</v>
      </c>
      <c r="D587" s="192" t="s">
        <v>165</v>
      </c>
      <c r="E587" s="192" t="s">
        <v>134</v>
      </c>
      <c r="F587" s="195">
        <v>36161</v>
      </c>
      <c r="G587" s="192" t="s">
        <v>220</v>
      </c>
      <c r="H587" s="192" t="s">
        <v>561</v>
      </c>
      <c r="I587" s="192" t="s">
        <v>817</v>
      </c>
      <c r="J587" s="192" t="s">
        <v>235</v>
      </c>
      <c r="K587" s="192">
        <v>2016</v>
      </c>
      <c r="L587" s="192" t="s">
        <v>220</v>
      </c>
    </row>
    <row r="588" spans="1:12" ht="17.25" customHeight="1" x14ac:dyDescent="0.2">
      <c r="A588" s="192">
        <v>807708</v>
      </c>
      <c r="B588" s="192" t="s">
        <v>1430</v>
      </c>
      <c r="C588" s="192" t="s">
        <v>107</v>
      </c>
      <c r="D588" s="192" t="s">
        <v>155</v>
      </c>
      <c r="E588" s="192" t="s">
        <v>133</v>
      </c>
      <c r="F588" s="195">
        <v>35813</v>
      </c>
      <c r="G588" s="192" t="s">
        <v>220</v>
      </c>
      <c r="H588" s="192" t="s">
        <v>561</v>
      </c>
      <c r="I588" s="192" t="s">
        <v>817</v>
      </c>
      <c r="J588" s="192" t="s">
        <v>959</v>
      </c>
      <c r="K588" s="192">
        <v>2016</v>
      </c>
      <c r="L588" s="192" t="s">
        <v>220</v>
      </c>
    </row>
    <row r="589" spans="1:12" ht="17.25" customHeight="1" x14ac:dyDescent="0.2">
      <c r="A589" s="192">
        <v>807717</v>
      </c>
      <c r="B589" s="192" t="s">
        <v>1432</v>
      </c>
      <c r="C589" s="192" t="s">
        <v>65</v>
      </c>
      <c r="D589" s="192" t="s">
        <v>186</v>
      </c>
      <c r="E589" s="192" t="s">
        <v>133</v>
      </c>
      <c r="F589" s="195">
        <v>35612</v>
      </c>
      <c r="G589" s="192" t="s">
        <v>220</v>
      </c>
      <c r="H589" s="192" t="s">
        <v>561</v>
      </c>
      <c r="I589" s="192" t="s">
        <v>817</v>
      </c>
      <c r="J589" s="192" t="s">
        <v>235</v>
      </c>
      <c r="K589" s="192">
        <v>2014</v>
      </c>
      <c r="L589" s="192" t="s">
        <v>220</v>
      </c>
    </row>
    <row r="590" spans="1:12" ht="17.25" customHeight="1" x14ac:dyDescent="0.2">
      <c r="A590" s="192">
        <v>807741</v>
      </c>
      <c r="B590" s="192" t="s">
        <v>1433</v>
      </c>
      <c r="C590" s="192" t="s">
        <v>77</v>
      </c>
      <c r="D590" s="192" t="s">
        <v>153</v>
      </c>
      <c r="E590" s="192" t="s">
        <v>133</v>
      </c>
      <c r="F590" s="195">
        <v>35431</v>
      </c>
      <c r="G590" s="192" t="s">
        <v>1910</v>
      </c>
      <c r="H590" s="192" t="s">
        <v>561</v>
      </c>
      <c r="I590" s="192" t="s">
        <v>817</v>
      </c>
      <c r="J590" s="192" t="s">
        <v>961</v>
      </c>
      <c r="K590" s="192">
        <v>2016</v>
      </c>
      <c r="L590" s="192" t="s">
        <v>220</v>
      </c>
    </row>
    <row r="591" spans="1:12" ht="17.25" customHeight="1" x14ac:dyDescent="0.2">
      <c r="A591" s="192">
        <v>807745</v>
      </c>
      <c r="B591" s="192" t="s">
        <v>1434</v>
      </c>
      <c r="C591" s="192" t="s">
        <v>304</v>
      </c>
      <c r="D591" s="192" t="s">
        <v>201</v>
      </c>
      <c r="E591" s="192" t="s">
        <v>133</v>
      </c>
      <c r="F591" s="195">
        <v>35093</v>
      </c>
      <c r="G591" s="192" t="s">
        <v>221</v>
      </c>
      <c r="H591" s="192" t="s">
        <v>561</v>
      </c>
      <c r="I591" s="192" t="s">
        <v>817</v>
      </c>
      <c r="J591" s="192" t="s">
        <v>235</v>
      </c>
      <c r="K591" s="192">
        <v>2013</v>
      </c>
      <c r="L591" s="192" t="s">
        <v>220</v>
      </c>
    </row>
    <row r="592" spans="1:12" ht="17.25" customHeight="1" x14ac:dyDescent="0.2">
      <c r="A592" s="192">
        <v>807749</v>
      </c>
      <c r="B592" s="192" t="s">
        <v>838</v>
      </c>
      <c r="C592" s="192" t="s">
        <v>91</v>
      </c>
      <c r="D592" s="192" t="s">
        <v>153</v>
      </c>
      <c r="E592" s="192" t="s">
        <v>133</v>
      </c>
      <c r="F592" s="195">
        <v>31970</v>
      </c>
      <c r="G592" s="192" t="s">
        <v>227</v>
      </c>
      <c r="H592" s="192" t="s">
        <v>561</v>
      </c>
      <c r="I592" s="192" t="s">
        <v>817</v>
      </c>
      <c r="J592" s="192" t="s">
        <v>235</v>
      </c>
      <c r="K592" s="192">
        <v>2006</v>
      </c>
      <c r="L592" s="192" t="s">
        <v>227</v>
      </c>
    </row>
    <row r="593" spans="1:12" ht="17.25" customHeight="1" x14ac:dyDescent="0.2">
      <c r="A593" s="192">
        <v>807760</v>
      </c>
      <c r="B593" s="192" t="s">
        <v>1435</v>
      </c>
      <c r="C593" s="192" t="s">
        <v>943</v>
      </c>
      <c r="D593" s="192" t="s">
        <v>2088</v>
      </c>
      <c r="E593" s="192" t="s">
        <v>133</v>
      </c>
      <c r="F593" s="195">
        <v>34408</v>
      </c>
      <c r="G593" s="192" t="s">
        <v>564</v>
      </c>
      <c r="H593" s="192" t="s">
        <v>561</v>
      </c>
      <c r="I593" s="192" t="s">
        <v>817</v>
      </c>
      <c r="J593" s="192" t="s">
        <v>961</v>
      </c>
      <c r="K593" s="192">
        <v>2013</v>
      </c>
      <c r="L593" s="192" t="s">
        <v>220</v>
      </c>
    </row>
    <row r="594" spans="1:12" ht="17.25" customHeight="1" x14ac:dyDescent="0.2">
      <c r="A594" s="192">
        <v>807793</v>
      </c>
      <c r="B594" s="192" t="s">
        <v>1438</v>
      </c>
      <c r="C594" s="192" t="s">
        <v>82</v>
      </c>
      <c r="D594" s="192" t="s">
        <v>189</v>
      </c>
      <c r="E594" s="192" t="s">
        <v>133</v>
      </c>
      <c r="F594" s="195">
        <v>34321</v>
      </c>
      <c r="G594" s="192" t="s">
        <v>220</v>
      </c>
      <c r="H594" s="192" t="s">
        <v>562</v>
      </c>
      <c r="I594" s="192" t="s">
        <v>817</v>
      </c>
      <c r="J594" s="192" t="s">
        <v>235</v>
      </c>
      <c r="K594" s="192">
        <v>2011</v>
      </c>
      <c r="L594" s="192" t="s">
        <v>220</v>
      </c>
    </row>
    <row r="595" spans="1:12" ht="17.25" customHeight="1" x14ac:dyDescent="0.2">
      <c r="A595" s="192">
        <v>807801</v>
      </c>
      <c r="B595" s="192" t="s">
        <v>1439</v>
      </c>
      <c r="C595" s="192" t="s">
        <v>1938</v>
      </c>
      <c r="D595" s="192" t="s">
        <v>1939</v>
      </c>
      <c r="E595" s="192" t="s">
        <v>133</v>
      </c>
      <c r="F595" s="195">
        <v>35805</v>
      </c>
      <c r="G595" s="192" t="s">
        <v>699</v>
      </c>
      <c r="H595" s="192" t="s">
        <v>561</v>
      </c>
      <c r="I595" s="192" t="s">
        <v>817</v>
      </c>
      <c r="J595" s="192" t="s">
        <v>961</v>
      </c>
      <c r="K595" s="192">
        <v>2011</v>
      </c>
      <c r="L595" s="192" t="s">
        <v>231</v>
      </c>
    </row>
    <row r="596" spans="1:12" ht="17.25" customHeight="1" x14ac:dyDescent="0.2">
      <c r="A596" s="192">
        <v>807816</v>
      </c>
      <c r="B596" s="192" t="s">
        <v>940</v>
      </c>
      <c r="C596" s="192" t="s">
        <v>310</v>
      </c>
      <c r="D596" s="192" t="s">
        <v>179</v>
      </c>
      <c r="E596" s="192" t="s">
        <v>133</v>
      </c>
      <c r="F596" s="195">
        <v>35145</v>
      </c>
      <c r="G596" s="192" t="s">
        <v>740</v>
      </c>
      <c r="H596" s="192" t="s">
        <v>561</v>
      </c>
      <c r="I596" s="192" t="s">
        <v>817</v>
      </c>
      <c r="J596" s="192" t="s">
        <v>959</v>
      </c>
      <c r="K596" s="192">
        <v>2014</v>
      </c>
      <c r="L596" s="192" t="s">
        <v>225</v>
      </c>
    </row>
    <row r="597" spans="1:12" ht="17.25" customHeight="1" x14ac:dyDescent="0.2">
      <c r="A597" s="192">
        <v>807824</v>
      </c>
      <c r="B597" s="192" t="s">
        <v>1440</v>
      </c>
      <c r="C597" s="192" t="s">
        <v>101</v>
      </c>
      <c r="D597" s="192" t="s">
        <v>916</v>
      </c>
      <c r="E597" s="192" t="s">
        <v>133</v>
      </c>
      <c r="F597" s="195">
        <v>35264</v>
      </c>
      <c r="G597" s="192" t="s">
        <v>220</v>
      </c>
      <c r="H597" s="192" t="s">
        <v>561</v>
      </c>
      <c r="I597" s="192" t="s">
        <v>817</v>
      </c>
      <c r="J597" s="192" t="s">
        <v>235</v>
      </c>
      <c r="K597" s="192">
        <v>2014</v>
      </c>
      <c r="L597" s="192" t="s">
        <v>220</v>
      </c>
    </row>
    <row r="598" spans="1:12" ht="17.25" customHeight="1" x14ac:dyDescent="0.2">
      <c r="A598" s="192">
        <v>807850</v>
      </c>
      <c r="B598" s="192" t="s">
        <v>1441</v>
      </c>
      <c r="C598" s="192" t="s">
        <v>60</v>
      </c>
      <c r="D598" s="192" t="s">
        <v>337</v>
      </c>
      <c r="E598" s="192" t="s">
        <v>133</v>
      </c>
      <c r="F598" s="195">
        <v>35431</v>
      </c>
      <c r="G598" s="192" t="s">
        <v>739</v>
      </c>
      <c r="H598" s="192" t="s">
        <v>561</v>
      </c>
      <c r="I598" s="192" t="s">
        <v>817</v>
      </c>
      <c r="J598" s="192" t="s">
        <v>235</v>
      </c>
      <c r="K598" s="192">
        <v>2016</v>
      </c>
      <c r="L598" s="192" t="s">
        <v>220</v>
      </c>
    </row>
    <row r="599" spans="1:12" ht="17.25" customHeight="1" x14ac:dyDescent="0.2">
      <c r="A599" s="192">
        <v>807878</v>
      </c>
      <c r="B599" s="192" t="s">
        <v>1443</v>
      </c>
      <c r="C599" s="192" t="s">
        <v>2023</v>
      </c>
      <c r="D599" s="192" t="s">
        <v>908</v>
      </c>
      <c r="E599" s="192" t="s">
        <v>133</v>
      </c>
      <c r="F599" s="195">
        <v>35431</v>
      </c>
      <c r="G599" s="192" t="s">
        <v>564</v>
      </c>
      <c r="H599" s="192" t="s">
        <v>561</v>
      </c>
      <c r="I599" s="192" t="s">
        <v>817</v>
      </c>
      <c r="J599" s="192" t="s">
        <v>585</v>
      </c>
      <c r="K599" s="192">
        <v>2014</v>
      </c>
      <c r="L599" s="192" t="s">
        <v>220</v>
      </c>
    </row>
    <row r="600" spans="1:12" ht="17.25" customHeight="1" x14ac:dyDescent="0.2">
      <c r="A600" s="192">
        <v>807880</v>
      </c>
      <c r="B600" s="192" t="s">
        <v>1444</v>
      </c>
      <c r="C600" s="192" t="s">
        <v>352</v>
      </c>
      <c r="D600" s="192" t="s">
        <v>289</v>
      </c>
      <c r="E600" s="192" t="s">
        <v>133</v>
      </c>
      <c r="F600" s="195">
        <v>29156</v>
      </c>
      <c r="G600" s="192" t="s">
        <v>222</v>
      </c>
      <c r="H600" s="192" t="s">
        <v>561</v>
      </c>
      <c r="I600" s="192" t="s">
        <v>817</v>
      </c>
      <c r="J600" s="192" t="s">
        <v>960</v>
      </c>
      <c r="K600" s="192">
        <v>1997</v>
      </c>
      <c r="L600" s="192" t="s">
        <v>222</v>
      </c>
    </row>
    <row r="601" spans="1:12" ht="17.25" customHeight="1" x14ac:dyDescent="0.2">
      <c r="A601" s="192">
        <v>807920</v>
      </c>
      <c r="B601" s="192" t="s">
        <v>1445</v>
      </c>
      <c r="C601" s="192" t="s">
        <v>639</v>
      </c>
      <c r="D601" s="192" t="s">
        <v>861</v>
      </c>
      <c r="E601" s="192" t="s">
        <v>133</v>
      </c>
      <c r="F601" s="195">
        <v>29964</v>
      </c>
      <c r="G601" s="192" t="s">
        <v>564</v>
      </c>
      <c r="H601" s="192" t="s">
        <v>561</v>
      </c>
      <c r="I601" s="192" t="s">
        <v>817</v>
      </c>
      <c r="J601" s="192" t="s">
        <v>585</v>
      </c>
      <c r="K601" s="192">
        <v>1998</v>
      </c>
      <c r="L601" s="192" t="s">
        <v>220</v>
      </c>
    </row>
    <row r="602" spans="1:12" ht="17.25" customHeight="1" x14ac:dyDescent="0.2">
      <c r="A602" s="192">
        <v>807927</v>
      </c>
      <c r="B602" s="192" t="s">
        <v>1446</v>
      </c>
      <c r="C602" s="192" t="s">
        <v>420</v>
      </c>
      <c r="D602" s="192" t="s">
        <v>194</v>
      </c>
      <c r="E602" s="192" t="s">
        <v>133</v>
      </c>
      <c r="F602" s="195">
        <v>34379</v>
      </c>
      <c r="G602" s="192" t="s">
        <v>220</v>
      </c>
      <c r="H602" s="192" t="s">
        <v>561</v>
      </c>
      <c r="I602" s="192" t="s">
        <v>817</v>
      </c>
      <c r="J602" s="192" t="s">
        <v>235</v>
      </c>
      <c r="K602" s="192">
        <v>2012</v>
      </c>
      <c r="L602" s="192" t="s">
        <v>220</v>
      </c>
    </row>
    <row r="603" spans="1:12" ht="17.25" customHeight="1" x14ac:dyDescent="0.2">
      <c r="A603" s="192">
        <v>807957</v>
      </c>
      <c r="B603" s="192" t="s">
        <v>1447</v>
      </c>
      <c r="C603" s="192" t="s">
        <v>706</v>
      </c>
      <c r="D603" s="192" t="s">
        <v>729</v>
      </c>
      <c r="E603" s="192" t="s">
        <v>133</v>
      </c>
      <c r="F603" s="195">
        <v>34968</v>
      </c>
      <c r="G603" s="192" t="s">
        <v>681</v>
      </c>
      <c r="H603" s="192" t="s">
        <v>561</v>
      </c>
      <c r="I603" s="192" t="s">
        <v>817</v>
      </c>
      <c r="J603" s="192" t="s">
        <v>960</v>
      </c>
      <c r="K603" s="192">
        <v>2014</v>
      </c>
      <c r="L603" s="192" t="s">
        <v>220</v>
      </c>
    </row>
    <row r="604" spans="1:12" ht="17.25" customHeight="1" x14ac:dyDescent="0.2">
      <c r="A604" s="192">
        <v>807977</v>
      </c>
      <c r="B604" s="192" t="s">
        <v>1449</v>
      </c>
      <c r="C604" s="192" t="s">
        <v>91</v>
      </c>
      <c r="D604" s="192" t="s">
        <v>439</v>
      </c>
      <c r="E604" s="192" t="s">
        <v>134</v>
      </c>
      <c r="F604" s="195">
        <v>34700</v>
      </c>
      <c r="G604" s="192" t="s">
        <v>220</v>
      </c>
      <c r="H604" s="192" t="s">
        <v>561</v>
      </c>
      <c r="I604" s="192" t="s">
        <v>817</v>
      </c>
      <c r="J604" s="192" t="s">
        <v>235</v>
      </c>
      <c r="K604" s="192">
        <v>2012</v>
      </c>
      <c r="L604" s="192" t="s">
        <v>220</v>
      </c>
    </row>
    <row r="605" spans="1:12" ht="17.25" customHeight="1" x14ac:dyDescent="0.2">
      <c r="A605" s="192">
        <v>807982</v>
      </c>
      <c r="B605" s="192" t="s">
        <v>1450</v>
      </c>
      <c r="C605" s="192" t="s">
        <v>2041</v>
      </c>
      <c r="D605" s="192" t="s">
        <v>2042</v>
      </c>
      <c r="E605" s="192" t="s">
        <v>134</v>
      </c>
      <c r="F605" s="195">
        <v>33970</v>
      </c>
      <c r="G605" s="192" t="s">
        <v>221</v>
      </c>
      <c r="H605" s="192" t="s">
        <v>561</v>
      </c>
      <c r="I605" s="192" t="s">
        <v>817</v>
      </c>
      <c r="J605" s="192" t="s">
        <v>961</v>
      </c>
      <c r="K605" s="192">
        <v>2012</v>
      </c>
      <c r="L605" s="192" t="s">
        <v>221</v>
      </c>
    </row>
    <row r="606" spans="1:12" ht="17.25" customHeight="1" x14ac:dyDescent="0.2">
      <c r="A606" s="192">
        <v>807993</v>
      </c>
      <c r="B606" s="192" t="s">
        <v>1451</v>
      </c>
      <c r="C606" s="192" t="s">
        <v>2005</v>
      </c>
      <c r="D606" s="192" t="s">
        <v>2006</v>
      </c>
      <c r="E606" s="192" t="s">
        <v>133</v>
      </c>
      <c r="F606" s="195">
        <v>33519</v>
      </c>
      <c r="G606" s="192" t="s">
        <v>564</v>
      </c>
      <c r="H606" s="192" t="s">
        <v>561</v>
      </c>
      <c r="I606" s="192" t="s">
        <v>817</v>
      </c>
      <c r="J606" s="192" t="s">
        <v>959</v>
      </c>
      <c r="K606" s="192">
        <v>2011</v>
      </c>
      <c r="L606" s="192" t="s">
        <v>220</v>
      </c>
    </row>
    <row r="607" spans="1:12" ht="17.25" customHeight="1" x14ac:dyDescent="0.2">
      <c r="A607" s="192">
        <v>808001</v>
      </c>
      <c r="B607" s="192" t="s">
        <v>1452</v>
      </c>
      <c r="C607" s="192" t="s">
        <v>82</v>
      </c>
      <c r="D607" s="192" t="s">
        <v>417</v>
      </c>
      <c r="E607" s="192" t="s">
        <v>134</v>
      </c>
      <c r="F607" s="195">
        <v>34199</v>
      </c>
      <c r="G607" s="192" t="s">
        <v>220</v>
      </c>
      <c r="H607" s="192" t="s">
        <v>561</v>
      </c>
      <c r="I607" s="192" t="s">
        <v>817</v>
      </c>
      <c r="J607" s="192" t="s">
        <v>961</v>
      </c>
      <c r="K607" s="192">
        <v>2011</v>
      </c>
      <c r="L607" s="192" t="s">
        <v>220</v>
      </c>
    </row>
    <row r="608" spans="1:12" ht="17.25" customHeight="1" x14ac:dyDescent="0.2">
      <c r="A608" s="192">
        <v>808002</v>
      </c>
      <c r="B608" s="192" t="s">
        <v>1453</v>
      </c>
      <c r="C608" s="192" t="s">
        <v>109</v>
      </c>
      <c r="D608" s="192" t="s">
        <v>287</v>
      </c>
      <c r="E608" s="192" t="s">
        <v>134</v>
      </c>
      <c r="F608" s="195">
        <v>35904</v>
      </c>
      <c r="G608" s="192" t="s">
        <v>220</v>
      </c>
      <c r="H608" s="192" t="s">
        <v>561</v>
      </c>
      <c r="I608" s="192" t="s">
        <v>817</v>
      </c>
      <c r="J608" s="192" t="s">
        <v>961</v>
      </c>
      <c r="K608" s="192">
        <v>2016</v>
      </c>
      <c r="L608" s="192" t="s">
        <v>220</v>
      </c>
    </row>
    <row r="609" spans="1:12" ht="17.25" customHeight="1" x14ac:dyDescent="0.2">
      <c r="A609" s="192">
        <v>808004</v>
      </c>
      <c r="B609" s="192" t="s">
        <v>1454</v>
      </c>
      <c r="C609" s="192" t="s">
        <v>2040</v>
      </c>
      <c r="D609" s="192" t="s">
        <v>183</v>
      </c>
      <c r="E609" s="192" t="s">
        <v>134</v>
      </c>
      <c r="F609" s="195">
        <v>32774</v>
      </c>
      <c r="G609" s="192" t="s">
        <v>220</v>
      </c>
      <c r="H609" s="192" t="s">
        <v>561</v>
      </c>
      <c r="I609" s="192" t="s">
        <v>817</v>
      </c>
      <c r="J609" s="192" t="s">
        <v>235</v>
      </c>
      <c r="K609" s="192">
        <v>2007</v>
      </c>
      <c r="L609" s="192" t="s">
        <v>220</v>
      </c>
    </row>
    <row r="610" spans="1:12" ht="17.25" customHeight="1" x14ac:dyDescent="0.2">
      <c r="A610" s="192">
        <v>808031</v>
      </c>
      <c r="B610" s="192" t="s">
        <v>1457</v>
      </c>
      <c r="C610" s="192" t="s">
        <v>66</v>
      </c>
      <c r="D610" s="192" t="s">
        <v>632</v>
      </c>
      <c r="E610" s="192" t="s">
        <v>134</v>
      </c>
      <c r="F610" s="195">
        <v>32152</v>
      </c>
      <c r="G610" s="192" t="s">
        <v>730</v>
      </c>
      <c r="H610" s="192" t="s">
        <v>561</v>
      </c>
      <c r="I610" s="192" t="s">
        <v>817</v>
      </c>
      <c r="J610" s="192" t="s">
        <v>235</v>
      </c>
      <c r="K610" s="192">
        <v>2006</v>
      </c>
      <c r="L610" s="192" t="s">
        <v>225</v>
      </c>
    </row>
    <row r="611" spans="1:12" ht="17.25" customHeight="1" x14ac:dyDescent="0.2">
      <c r="A611" s="192">
        <v>808032</v>
      </c>
      <c r="B611" s="192" t="s">
        <v>1458</v>
      </c>
      <c r="C611" s="192" t="s">
        <v>126</v>
      </c>
      <c r="D611" s="192" t="s">
        <v>292</v>
      </c>
      <c r="E611" s="192" t="s">
        <v>134</v>
      </c>
      <c r="F611" s="195">
        <v>36161</v>
      </c>
      <c r="G611" s="192" t="s">
        <v>649</v>
      </c>
      <c r="H611" s="192" t="s">
        <v>561</v>
      </c>
      <c r="I611" s="192" t="s">
        <v>817</v>
      </c>
      <c r="J611" s="192" t="s">
        <v>959</v>
      </c>
      <c r="K611" s="192">
        <v>2016</v>
      </c>
      <c r="L611" s="192" t="s">
        <v>220</v>
      </c>
    </row>
    <row r="612" spans="1:12" ht="17.25" customHeight="1" x14ac:dyDescent="0.2">
      <c r="A612" s="192">
        <v>808041</v>
      </c>
      <c r="B612" s="192" t="s">
        <v>1459</v>
      </c>
      <c r="C612" s="192" t="s">
        <v>316</v>
      </c>
      <c r="D612" s="192" t="s">
        <v>288</v>
      </c>
      <c r="E612" s="192" t="s">
        <v>134</v>
      </c>
      <c r="F612" s="195">
        <v>32368</v>
      </c>
      <c r="G612" s="192" t="s">
        <v>564</v>
      </c>
      <c r="H612" s="192" t="s">
        <v>561</v>
      </c>
      <c r="I612" s="192" t="s">
        <v>817</v>
      </c>
    </row>
    <row r="613" spans="1:12" ht="17.25" customHeight="1" x14ac:dyDescent="0.2">
      <c r="A613" s="192">
        <v>808056</v>
      </c>
      <c r="B613" s="192" t="s">
        <v>1460</v>
      </c>
      <c r="C613" s="192" t="s">
        <v>83</v>
      </c>
      <c r="D613" s="192" t="s">
        <v>659</v>
      </c>
      <c r="E613" s="192" t="s">
        <v>134</v>
      </c>
      <c r="F613" s="195">
        <v>35611</v>
      </c>
      <c r="G613" s="192" t="s">
        <v>222</v>
      </c>
      <c r="H613" s="192" t="s">
        <v>561</v>
      </c>
      <c r="I613" s="192" t="s">
        <v>817</v>
      </c>
      <c r="J613" s="192" t="s">
        <v>235</v>
      </c>
      <c r="K613" s="192">
        <v>2015</v>
      </c>
      <c r="L613" s="192" t="s">
        <v>220</v>
      </c>
    </row>
    <row r="614" spans="1:12" ht="17.25" customHeight="1" x14ac:dyDescent="0.2">
      <c r="A614" s="192">
        <v>808064</v>
      </c>
      <c r="B614" s="192" t="s">
        <v>1461</v>
      </c>
      <c r="C614" s="192" t="s">
        <v>523</v>
      </c>
      <c r="D614" s="192" t="s">
        <v>128</v>
      </c>
      <c r="E614" s="192" t="s">
        <v>133</v>
      </c>
      <c r="F614" s="195">
        <v>35906</v>
      </c>
      <c r="G614" s="192" t="s">
        <v>220</v>
      </c>
      <c r="H614" s="192" t="s">
        <v>561</v>
      </c>
      <c r="I614" s="192" t="s">
        <v>817</v>
      </c>
      <c r="J614" s="192" t="s">
        <v>235</v>
      </c>
      <c r="K614" s="192">
        <v>2016</v>
      </c>
      <c r="L614" s="192" t="s">
        <v>220</v>
      </c>
    </row>
    <row r="615" spans="1:12" ht="17.25" customHeight="1" x14ac:dyDescent="0.2">
      <c r="A615" s="192">
        <v>808095</v>
      </c>
      <c r="B615" s="192" t="s">
        <v>1462</v>
      </c>
      <c r="C615" s="192" t="s">
        <v>2060</v>
      </c>
      <c r="D615" s="192" t="s">
        <v>2061</v>
      </c>
      <c r="E615" s="192" t="s">
        <v>134</v>
      </c>
      <c r="F615" s="195">
        <v>34335</v>
      </c>
      <c r="G615" s="192" t="s">
        <v>699</v>
      </c>
      <c r="H615" s="192" t="s">
        <v>561</v>
      </c>
      <c r="I615" s="192" t="s">
        <v>817</v>
      </c>
    </row>
    <row r="616" spans="1:12" ht="17.25" customHeight="1" x14ac:dyDescent="0.2">
      <c r="A616" s="192">
        <v>808119</v>
      </c>
      <c r="B616" s="192" t="s">
        <v>1463</v>
      </c>
      <c r="C616" s="192" t="s">
        <v>62</v>
      </c>
      <c r="D616" s="192" t="s">
        <v>343</v>
      </c>
      <c r="E616" s="192" t="s">
        <v>134</v>
      </c>
      <c r="F616" s="195">
        <v>34996</v>
      </c>
      <c r="G616" s="192" t="s">
        <v>927</v>
      </c>
      <c r="H616" s="192" t="s">
        <v>561</v>
      </c>
      <c r="I616" s="192" t="s">
        <v>817</v>
      </c>
      <c r="J616" s="192" t="s">
        <v>235</v>
      </c>
      <c r="K616" s="192">
        <v>2013</v>
      </c>
      <c r="L616" s="192" t="s">
        <v>225</v>
      </c>
    </row>
    <row r="617" spans="1:12" ht="17.25" customHeight="1" x14ac:dyDescent="0.2">
      <c r="A617" s="192">
        <v>808125</v>
      </c>
      <c r="B617" s="192" t="s">
        <v>1464</v>
      </c>
      <c r="C617" s="192" t="s">
        <v>457</v>
      </c>
      <c r="D617" s="192" t="s">
        <v>2077</v>
      </c>
      <c r="E617" s="192" t="s">
        <v>133</v>
      </c>
      <c r="F617" s="195">
        <v>29240</v>
      </c>
      <c r="G617" s="192" t="s">
        <v>230</v>
      </c>
      <c r="H617" s="192" t="s">
        <v>561</v>
      </c>
      <c r="I617" s="192" t="s">
        <v>817</v>
      </c>
      <c r="J617" s="192" t="s">
        <v>963</v>
      </c>
      <c r="K617" s="192">
        <v>2000</v>
      </c>
      <c r="L617" s="192" t="s">
        <v>220</v>
      </c>
    </row>
    <row r="618" spans="1:12" ht="17.25" customHeight="1" x14ac:dyDescent="0.2">
      <c r="A618" s="192">
        <v>808134</v>
      </c>
      <c r="B618" s="192" t="s">
        <v>1465</v>
      </c>
      <c r="C618" s="192" t="s">
        <v>1818</v>
      </c>
      <c r="D618" s="192" t="s">
        <v>341</v>
      </c>
      <c r="E618" s="192" t="s">
        <v>134</v>
      </c>
      <c r="F618" s="195">
        <v>32414</v>
      </c>
      <c r="G618" s="192" t="s">
        <v>220</v>
      </c>
      <c r="H618" s="192" t="s">
        <v>561</v>
      </c>
      <c r="I618" s="192" t="s">
        <v>817</v>
      </c>
      <c r="J618" s="192" t="s">
        <v>961</v>
      </c>
      <c r="K618" s="192">
        <v>2016</v>
      </c>
      <c r="L618" s="192" t="s">
        <v>220</v>
      </c>
    </row>
    <row r="619" spans="1:12" ht="17.25" customHeight="1" x14ac:dyDescent="0.2">
      <c r="A619" s="192">
        <v>808135</v>
      </c>
      <c r="B619" s="192" t="s">
        <v>1466</v>
      </c>
      <c r="C619" s="192" t="s">
        <v>934</v>
      </c>
      <c r="D619" s="192" t="s">
        <v>209</v>
      </c>
      <c r="E619" s="192" t="s">
        <v>134</v>
      </c>
      <c r="F619" s="195">
        <v>32248</v>
      </c>
      <c r="G619" s="192" t="s">
        <v>220</v>
      </c>
      <c r="H619" s="192" t="s">
        <v>561</v>
      </c>
      <c r="I619" s="192" t="s">
        <v>817</v>
      </c>
      <c r="J619" s="192" t="s">
        <v>235</v>
      </c>
      <c r="K619" s="192">
        <v>2007</v>
      </c>
      <c r="L619" s="192" t="s">
        <v>220</v>
      </c>
    </row>
    <row r="620" spans="1:12" ht="17.25" customHeight="1" x14ac:dyDescent="0.2">
      <c r="A620" s="192">
        <v>808150</v>
      </c>
      <c r="B620" s="192" t="s">
        <v>1467</v>
      </c>
      <c r="C620" s="192" t="s">
        <v>356</v>
      </c>
      <c r="D620" s="192" t="s">
        <v>612</v>
      </c>
      <c r="E620" s="192" t="s">
        <v>134</v>
      </c>
      <c r="F620" s="195">
        <v>30107</v>
      </c>
      <c r="G620" s="192" t="s">
        <v>642</v>
      </c>
      <c r="H620" s="192" t="s">
        <v>561</v>
      </c>
      <c r="I620" s="192" t="s">
        <v>817</v>
      </c>
      <c r="J620" s="192" t="s">
        <v>235</v>
      </c>
      <c r="K620" s="192">
        <v>2005</v>
      </c>
      <c r="L620" s="192" t="s">
        <v>228</v>
      </c>
    </row>
    <row r="621" spans="1:12" ht="17.25" customHeight="1" x14ac:dyDescent="0.2">
      <c r="A621" s="192">
        <v>808151</v>
      </c>
      <c r="B621" s="192" t="s">
        <v>1468</v>
      </c>
      <c r="C621" s="192" t="s">
        <v>1967</v>
      </c>
      <c r="D621" s="192" t="s">
        <v>1968</v>
      </c>
      <c r="E621" s="192" t="s">
        <v>134</v>
      </c>
      <c r="F621" s="195">
        <v>28396</v>
      </c>
      <c r="G621" s="192" t="s">
        <v>220</v>
      </c>
      <c r="H621" s="192" t="s">
        <v>561</v>
      </c>
      <c r="I621" s="192" t="s">
        <v>817</v>
      </c>
      <c r="J621" s="192" t="s">
        <v>235</v>
      </c>
      <c r="K621" s="192">
        <v>1995</v>
      </c>
      <c r="L621" s="192" t="s">
        <v>220</v>
      </c>
    </row>
    <row r="622" spans="1:12" ht="17.25" customHeight="1" x14ac:dyDescent="0.2">
      <c r="A622" s="192">
        <v>808155</v>
      </c>
      <c r="B622" s="192" t="s">
        <v>1469</v>
      </c>
      <c r="C622" s="192" t="s">
        <v>59</v>
      </c>
      <c r="D622" s="192" t="s">
        <v>168</v>
      </c>
      <c r="E622" s="192" t="s">
        <v>134</v>
      </c>
      <c r="F622" s="195">
        <v>33650</v>
      </c>
      <c r="G622" s="192" t="s">
        <v>230</v>
      </c>
      <c r="H622" s="192" t="s">
        <v>561</v>
      </c>
      <c r="I622" s="192" t="s">
        <v>817</v>
      </c>
      <c r="J622" s="192" t="s">
        <v>959</v>
      </c>
      <c r="K622" s="192">
        <v>2010</v>
      </c>
      <c r="L622" s="192" t="s">
        <v>230</v>
      </c>
    </row>
    <row r="623" spans="1:12" ht="17.25" customHeight="1" x14ac:dyDescent="0.2">
      <c r="A623" s="192">
        <v>808157</v>
      </c>
      <c r="B623" s="192" t="s">
        <v>1470</v>
      </c>
      <c r="C623" s="192" t="s">
        <v>64</v>
      </c>
      <c r="D623" s="192" t="s">
        <v>292</v>
      </c>
      <c r="E623" s="192" t="s">
        <v>134</v>
      </c>
      <c r="F623" s="195">
        <v>36373</v>
      </c>
      <c r="G623" s="192" t="s">
        <v>220</v>
      </c>
      <c r="H623" s="192" t="s">
        <v>561</v>
      </c>
      <c r="I623" s="192" t="s">
        <v>817</v>
      </c>
      <c r="J623" s="192" t="s">
        <v>961</v>
      </c>
      <c r="K623" s="192">
        <v>2016</v>
      </c>
      <c r="L623" s="192" t="s">
        <v>220</v>
      </c>
    </row>
    <row r="624" spans="1:12" ht="17.25" customHeight="1" x14ac:dyDescent="0.2">
      <c r="A624" s="192">
        <v>808162</v>
      </c>
      <c r="B624" s="192" t="s">
        <v>1471</v>
      </c>
      <c r="C624" s="192" t="s">
        <v>1852</v>
      </c>
      <c r="D624" s="192" t="s">
        <v>1853</v>
      </c>
      <c r="E624" s="192" t="s">
        <v>133</v>
      </c>
      <c r="F624" s="195">
        <v>32922</v>
      </c>
      <c r="G624" s="192" t="s">
        <v>759</v>
      </c>
      <c r="H624" s="192" t="s">
        <v>561</v>
      </c>
      <c r="I624" s="192" t="s">
        <v>817</v>
      </c>
      <c r="J624" s="192" t="s">
        <v>961</v>
      </c>
      <c r="K624" s="192">
        <v>2008</v>
      </c>
      <c r="L624" s="192" t="s">
        <v>229</v>
      </c>
    </row>
    <row r="625" spans="1:12" ht="17.25" customHeight="1" x14ac:dyDescent="0.2">
      <c r="A625" s="192">
        <v>808199</v>
      </c>
      <c r="B625" s="192" t="s">
        <v>1472</v>
      </c>
      <c r="C625" s="192" t="s">
        <v>94</v>
      </c>
      <c r="D625" s="192" t="s">
        <v>152</v>
      </c>
      <c r="E625" s="192" t="s">
        <v>134</v>
      </c>
      <c r="F625" s="195">
        <v>35603</v>
      </c>
      <c r="G625" s="192" t="s">
        <v>220</v>
      </c>
      <c r="H625" s="192" t="s">
        <v>561</v>
      </c>
      <c r="I625" s="192" t="s">
        <v>817</v>
      </c>
      <c r="J625" s="192" t="s">
        <v>961</v>
      </c>
      <c r="K625" s="192">
        <v>2015</v>
      </c>
      <c r="L625" s="192" t="s">
        <v>220</v>
      </c>
    </row>
    <row r="626" spans="1:12" ht="17.25" customHeight="1" x14ac:dyDescent="0.2">
      <c r="A626" s="192">
        <v>808204</v>
      </c>
      <c r="B626" s="192" t="s">
        <v>1473</v>
      </c>
      <c r="C626" s="192" t="s">
        <v>314</v>
      </c>
      <c r="D626" s="192" t="s">
        <v>187</v>
      </c>
      <c r="E626" s="192" t="s">
        <v>134</v>
      </c>
      <c r="F626" s="195">
        <v>32375</v>
      </c>
      <c r="G626" s="192" t="s">
        <v>220</v>
      </c>
      <c r="H626" s="192" t="s">
        <v>561</v>
      </c>
      <c r="I626" s="192" t="s">
        <v>817</v>
      </c>
      <c r="J626" s="192" t="s">
        <v>235</v>
      </c>
      <c r="K626" s="192">
        <v>2006</v>
      </c>
      <c r="L626" s="192" t="s">
        <v>220</v>
      </c>
    </row>
    <row r="627" spans="1:12" ht="17.25" customHeight="1" x14ac:dyDescent="0.2">
      <c r="A627" s="192">
        <v>808231</v>
      </c>
      <c r="B627" s="192" t="s">
        <v>1474</v>
      </c>
      <c r="C627" s="192" t="s">
        <v>367</v>
      </c>
      <c r="D627" s="192" t="s">
        <v>185</v>
      </c>
      <c r="E627" s="192" t="s">
        <v>133</v>
      </c>
      <c r="F627" s="195">
        <v>35346</v>
      </c>
      <c r="G627" s="192" t="s">
        <v>220</v>
      </c>
      <c r="H627" s="192" t="s">
        <v>561</v>
      </c>
      <c r="I627" s="192" t="s">
        <v>817</v>
      </c>
      <c r="J627" s="192" t="s">
        <v>959</v>
      </c>
      <c r="K627" s="192">
        <v>2015</v>
      </c>
      <c r="L627" s="192" t="s">
        <v>225</v>
      </c>
    </row>
    <row r="628" spans="1:12" ht="17.25" customHeight="1" x14ac:dyDescent="0.2">
      <c r="A628" s="192">
        <v>808238</v>
      </c>
      <c r="B628" s="192" t="s">
        <v>1475</v>
      </c>
      <c r="C628" s="192" t="s">
        <v>435</v>
      </c>
      <c r="D628" s="192" t="s">
        <v>158</v>
      </c>
      <c r="E628" s="192" t="s">
        <v>133</v>
      </c>
      <c r="F628" s="195">
        <v>35453</v>
      </c>
      <c r="G628" s="192" t="s">
        <v>220</v>
      </c>
      <c r="H628" s="192" t="s">
        <v>561</v>
      </c>
      <c r="I628" s="192" t="s">
        <v>817</v>
      </c>
      <c r="J628" s="192" t="s">
        <v>235</v>
      </c>
      <c r="K628" s="192">
        <v>2014</v>
      </c>
      <c r="L628" s="192" t="s">
        <v>220</v>
      </c>
    </row>
    <row r="629" spans="1:12" ht="17.25" customHeight="1" x14ac:dyDescent="0.2">
      <c r="A629" s="192">
        <v>808248</v>
      </c>
      <c r="B629" s="192" t="s">
        <v>1476</v>
      </c>
      <c r="C629" s="192" t="s">
        <v>100</v>
      </c>
      <c r="D629" s="192" t="s">
        <v>717</v>
      </c>
      <c r="E629" s="192" t="s">
        <v>134</v>
      </c>
      <c r="F629" s="195">
        <v>35321</v>
      </c>
      <c r="G629" s="192" t="s">
        <v>230</v>
      </c>
      <c r="H629" s="192" t="s">
        <v>561</v>
      </c>
      <c r="I629" s="192" t="s">
        <v>817</v>
      </c>
    </row>
    <row r="630" spans="1:12" ht="17.25" customHeight="1" x14ac:dyDescent="0.2">
      <c r="A630" s="192">
        <v>808253</v>
      </c>
      <c r="B630" s="192" t="s">
        <v>1477</v>
      </c>
      <c r="C630" s="192" t="s">
        <v>390</v>
      </c>
      <c r="D630" s="192" t="s">
        <v>693</v>
      </c>
      <c r="E630" s="192" t="s">
        <v>134</v>
      </c>
      <c r="F630" s="195">
        <v>33181</v>
      </c>
      <c r="G630" s="192" t="s">
        <v>220</v>
      </c>
      <c r="H630" s="192" t="s">
        <v>561</v>
      </c>
      <c r="I630" s="192" t="s">
        <v>817</v>
      </c>
      <c r="J630" s="192" t="s">
        <v>961</v>
      </c>
      <c r="K630" s="192">
        <v>2009</v>
      </c>
      <c r="L630" s="192" t="s">
        <v>225</v>
      </c>
    </row>
    <row r="631" spans="1:12" ht="17.25" customHeight="1" x14ac:dyDescent="0.2">
      <c r="A631" s="192">
        <v>808255</v>
      </c>
      <c r="B631" s="192" t="s">
        <v>1478</v>
      </c>
      <c r="C631" s="192" t="s">
        <v>432</v>
      </c>
      <c r="D631" s="192" t="s">
        <v>888</v>
      </c>
      <c r="E631" s="192" t="s">
        <v>134</v>
      </c>
      <c r="F631" s="195">
        <v>32820</v>
      </c>
      <c r="G631" s="192" t="s">
        <v>580</v>
      </c>
      <c r="H631" s="192" t="s">
        <v>562</v>
      </c>
      <c r="I631" s="192" t="s">
        <v>817</v>
      </c>
      <c r="J631" s="192" t="s">
        <v>959</v>
      </c>
      <c r="K631" s="192">
        <v>2009</v>
      </c>
      <c r="L631" s="192" t="s">
        <v>220</v>
      </c>
    </row>
    <row r="632" spans="1:12" ht="17.25" customHeight="1" x14ac:dyDescent="0.2">
      <c r="A632" s="192">
        <v>808256</v>
      </c>
      <c r="B632" s="192" t="s">
        <v>1479</v>
      </c>
      <c r="C632" s="192" t="s">
        <v>279</v>
      </c>
      <c r="D632" s="192" t="s">
        <v>184</v>
      </c>
      <c r="E632" s="192" t="s">
        <v>134</v>
      </c>
      <c r="F632" s="195">
        <v>33970</v>
      </c>
      <c r="G632" s="192" t="s">
        <v>220</v>
      </c>
      <c r="H632" s="192" t="s">
        <v>561</v>
      </c>
      <c r="I632" s="192" t="s">
        <v>817</v>
      </c>
      <c r="J632" s="192" t="s">
        <v>961</v>
      </c>
      <c r="K632" s="192">
        <v>2011</v>
      </c>
      <c r="L632" s="192" t="s">
        <v>220</v>
      </c>
    </row>
    <row r="633" spans="1:12" ht="17.25" customHeight="1" x14ac:dyDescent="0.2">
      <c r="A633" s="192">
        <v>808259</v>
      </c>
      <c r="B633" s="192" t="s">
        <v>1480</v>
      </c>
      <c r="C633" s="192" t="s">
        <v>1920</v>
      </c>
      <c r="D633" s="192" t="s">
        <v>414</v>
      </c>
      <c r="E633" s="192" t="s">
        <v>134</v>
      </c>
      <c r="F633" s="195">
        <v>35450</v>
      </c>
      <c r="G633" s="192" t="s">
        <v>220</v>
      </c>
      <c r="H633" s="192" t="s">
        <v>561</v>
      </c>
      <c r="I633" s="192" t="s">
        <v>817</v>
      </c>
    </row>
    <row r="634" spans="1:12" ht="17.25" customHeight="1" x14ac:dyDescent="0.2">
      <c r="A634" s="192">
        <v>808262</v>
      </c>
      <c r="B634" s="192" t="s">
        <v>1481</v>
      </c>
      <c r="C634" s="192" t="s">
        <v>82</v>
      </c>
      <c r="D634" s="192" t="s">
        <v>1787</v>
      </c>
      <c r="E634" s="192" t="s">
        <v>134</v>
      </c>
      <c r="F634" s="195">
        <v>33764</v>
      </c>
      <c r="G634" s="192" t="s">
        <v>220</v>
      </c>
      <c r="H634" s="192" t="s">
        <v>562</v>
      </c>
      <c r="I634" s="192" t="s">
        <v>817</v>
      </c>
      <c r="J634" s="192" t="s">
        <v>235</v>
      </c>
      <c r="K634" s="192">
        <v>2010</v>
      </c>
      <c r="L634" s="192" t="s">
        <v>220</v>
      </c>
    </row>
    <row r="635" spans="1:12" ht="17.25" customHeight="1" x14ac:dyDescent="0.2">
      <c r="A635" s="192">
        <v>808290</v>
      </c>
      <c r="B635" s="192" t="s">
        <v>1484</v>
      </c>
      <c r="C635" s="192" t="s">
        <v>1794</v>
      </c>
      <c r="D635" s="192" t="s">
        <v>1795</v>
      </c>
      <c r="E635" s="192" t="s">
        <v>133</v>
      </c>
      <c r="F635" s="195">
        <v>36161</v>
      </c>
      <c r="G635" s="192" t="s">
        <v>220</v>
      </c>
      <c r="H635" s="192" t="s">
        <v>561</v>
      </c>
      <c r="I635" s="192" t="s">
        <v>817</v>
      </c>
      <c r="J635" s="192" t="s">
        <v>961</v>
      </c>
      <c r="K635" s="192">
        <v>2017</v>
      </c>
      <c r="L635" s="192" t="s">
        <v>220</v>
      </c>
    </row>
    <row r="636" spans="1:12" ht="17.25" customHeight="1" x14ac:dyDescent="0.2">
      <c r="A636" s="192">
        <v>808318</v>
      </c>
      <c r="B636" s="192" t="s">
        <v>1487</v>
      </c>
      <c r="C636" s="192" t="s">
        <v>88</v>
      </c>
      <c r="D636" s="192" t="s">
        <v>680</v>
      </c>
      <c r="E636" s="192" t="s">
        <v>133</v>
      </c>
      <c r="F636" s="195">
        <v>34398</v>
      </c>
      <c r="G636" s="192" t="s">
        <v>220</v>
      </c>
      <c r="H636" s="192" t="s">
        <v>561</v>
      </c>
      <c r="I636" s="192" t="s">
        <v>817</v>
      </c>
      <c r="J636" s="192" t="s">
        <v>235</v>
      </c>
      <c r="K636" s="192">
        <v>2011</v>
      </c>
      <c r="L636" s="192" t="s">
        <v>225</v>
      </c>
    </row>
    <row r="637" spans="1:12" ht="17.25" customHeight="1" x14ac:dyDescent="0.2">
      <c r="A637" s="192">
        <v>808327</v>
      </c>
      <c r="B637" s="192" t="s">
        <v>1489</v>
      </c>
      <c r="C637" s="192" t="s">
        <v>590</v>
      </c>
      <c r="D637" s="192" t="s">
        <v>169</v>
      </c>
      <c r="E637" s="192" t="s">
        <v>134</v>
      </c>
      <c r="F637" s="195">
        <v>33711</v>
      </c>
      <c r="G637" s="192" t="s">
        <v>220</v>
      </c>
      <c r="H637" s="192" t="s">
        <v>561</v>
      </c>
      <c r="I637" s="192" t="s">
        <v>817</v>
      </c>
      <c r="J637" s="192" t="s">
        <v>961</v>
      </c>
      <c r="K637" s="192">
        <v>2011</v>
      </c>
      <c r="L637" s="192" t="s">
        <v>225</v>
      </c>
    </row>
    <row r="638" spans="1:12" ht="17.25" customHeight="1" x14ac:dyDescent="0.2">
      <c r="A638" s="192">
        <v>808329</v>
      </c>
      <c r="B638" s="192" t="s">
        <v>1490</v>
      </c>
      <c r="C638" s="192" t="s">
        <v>1847</v>
      </c>
      <c r="D638" s="192" t="s">
        <v>1848</v>
      </c>
      <c r="E638" s="192" t="s">
        <v>133</v>
      </c>
      <c r="F638" s="195">
        <v>32143</v>
      </c>
      <c r="G638" s="192" t="s">
        <v>568</v>
      </c>
      <c r="H638" s="192" t="s">
        <v>561</v>
      </c>
      <c r="I638" s="192" t="s">
        <v>817</v>
      </c>
      <c r="J638" s="192" t="s">
        <v>960</v>
      </c>
      <c r="K638" s="192">
        <v>2011</v>
      </c>
      <c r="L638" s="192" t="s">
        <v>220</v>
      </c>
    </row>
    <row r="639" spans="1:12" ht="17.25" customHeight="1" x14ac:dyDescent="0.2">
      <c r="A639" s="192">
        <v>808347</v>
      </c>
      <c r="B639" s="192" t="s">
        <v>1491</v>
      </c>
      <c r="C639" s="192" t="s">
        <v>330</v>
      </c>
      <c r="D639" s="192" t="s">
        <v>645</v>
      </c>
      <c r="E639" s="192" t="s">
        <v>133</v>
      </c>
      <c r="F639" s="195">
        <v>30688</v>
      </c>
      <c r="G639" s="192" t="s">
        <v>721</v>
      </c>
      <c r="H639" s="192" t="s">
        <v>561</v>
      </c>
      <c r="I639" s="192" t="s">
        <v>817</v>
      </c>
      <c r="J639" s="192" t="s">
        <v>235</v>
      </c>
      <c r="K639" s="192">
        <v>2002</v>
      </c>
      <c r="L639" s="192" t="s">
        <v>225</v>
      </c>
    </row>
    <row r="640" spans="1:12" ht="17.25" customHeight="1" x14ac:dyDescent="0.2">
      <c r="A640" s="192">
        <v>808375</v>
      </c>
      <c r="B640" s="192" t="s">
        <v>1493</v>
      </c>
      <c r="C640" s="192" t="s">
        <v>2035</v>
      </c>
      <c r="D640" s="192" t="s">
        <v>976</v>
      </c>
      <c r="E640" s="192" t="s">
        <v>133</v>
      </c>
      <c r="F640" s="195">
        <v>34865</v>
      </c>
      <c r="G640" s="192" t="s">
        <v>2036</v>
      </c>
      <c r="H640" s="192" t="s">
        <v>561</v>
      </c>
      <c r="I640" s="192" t="s">
        <v>817</v>
      </c>
      <c r="J640" s="192" t="s">
        <v>960</v>
      </c>
      <c r="K640" s="192">
        <v>2015</v>
      </c>
      <c r="L640" s="192" t="s">
        <v>220</v>
      </c>
    </row>
    <row r="641" spans="1:12" ht="17.25" customHeight="1" x14ac:dyDescent="0.2">
      <c r="A641" s="192">
        <v>808381</v>
      </c>
      <c r="B641" s="192" t="s">
        <v>1494</v>
      </c>
      <c r="C641" s="192" t="s">
        <v>2026</v>
      </c>
      <c r="D641" s="192" t="s">
        <v>353</v>
      </c>
      <c r="E641" s="192" t="s">
        <v>133</v>
      </c>
      <c r="F641" s="195">
        <v>29447</v>
      </c>
      <c r="G641" s="192" t="s">
        <v>220</v>
      </c>
      <c r="H641" s="192" t="s">
        <v>561</v>
      </c>
      <c r="I641" s="192" t="s">
        <v>817</v>
      </c>
      <c r="J641" s="192" t="s">
        <v>961</v>
      </c>
      <c r="K641" s="192">
        <v>2000</v>
      </c>
      <c r="L641" s="192" t="s">
        <v>220</v>
      </c>
    </row>
    <row r="642" spans="1:12" ht="17.25" customHeight="1" x14ac:dyDescent="0.2">
      <c r="A642" s="192">
        <v>808462</v>
      </c>
      <c r="B642" s="192" t="s">
        <v>1497</v>
      </c>
      <c r="C642" s="192" t="s">
        <v>432</v>
      </c>
      <c r="D642" s="192" t="s">
        <v>2003</v>
      </c>
      <c r="E642" s="192" t="s">
        <v>134</v>
      </c>
      <c r="F642" s="195">
        <v>33730</v>
      </c>
      <c r="G642" s="192" t="s">
        <v>564</v>
      </c>
      <c r="H642" s="192" t="s">
        <v>561</v>
      </c>
      <c r="I642" s="192" t="s">
        <v>817</v>
      </c>
      <c r="J642" s="192" t="s">
        <v>961</v>
      </c>
      <c r="K642" s="192">
        <v>2011</v>
      </c>
      <c r="L642" s="192" t="s">
        <v>220</v>
      </c>
    </row>
    <row r="643" spans="1:12" ht="17.25" customHeight="1" x14ac:dyDescent="0.2">
      <c r="A643" s="192">
        <v>808485</v>
      </c>
      <c r="B643" s="192" t="s">
        <v>1499</v>
      </c>
      <c r="C643" s="192" t="s">
        <v>388</v>
      </c>
      <c r="D643" s="192" t="s">
        <v>1895</v>
      </c>
      <c r="E643" s="192" t="s">
        <v>133</v>
      </c>
      <c r="F643" s="195">
        <v>35313</v>
      </c>
      <c r="G643" s="192" t="s">
        <v>596</v>
      </c>
      <c r="H643" s="192" t="s">
        <v>561</v>
      </c>
      <c r="I643" s="192" t="s">
        <v>817</v>
      </c>
      <c r="J643" s="192" t="s">
        <v>960</v>
      </c>
      <c r="K643" s="192">
        <v>2014</v>
      </c>
      <c r="L643" s="192" t="s">
        <v>230</v>
      </c>
    </row>
    <row r="644" spans="1:12" ht="17.25" customHeight="1" x14ac:dyDescent="0.2">
      <c r="A644" s="192">
        <v>808495</v>
      </c>
      <c r="B644" s="192" t="s">
        <v>1500</v>
      </c>
      <c r="C644" s="192" t="s">
        <v>67</v>
      </c>
      <c r="D644" s="192" t="s">
        <v>189</v>
      </c>
      <c r="E644" s="192" t="s">
        <v>134</v>
      </c>
      <c r="F644" s="195">
        <v>33266</v>
      </c>
      <c r="G644" s="192" t="s">
        <v>220</v>
      </c>
      <c r="H644" s="192" t="s">
        <v>562</v>
      </c>
      <c r="I644" s="192" t="s">
        <v>817</v>
      </c>
      <c r="J644" s="192" t="s">
        <v>235</v>
      </c>
      <c r="K644" s="192">
        <v>2013</v>
      </c>
      <c r="L644" s="192" t="s">
        <v>220</v>
      </c>
    </row>
    <row r="645" spans="1:12" ht="17.25" customHeight="1" x14ac:dyDescent="0.2">
      <c r="A645" s="192">
        <v>808506</v>
      </c>
      <c r="B645" s="192" t="s">
        <v>1501</v>
      </c>
      <c r="C645" s="192" t="s">
        <v>365</v>
      </c>
      <c r="D645" s="192" t="s">
        <v>296</v>
      </c>
      <c r="E645" s="192" t="s">
        <v>134</v>
      </c>
      <c r="F645" s="195">
        <v>31781</v>
      </c>
      <c r="G645" s="192" t="s">
        <v>225</v>
      </c>
      <c r="H645" s="192" t="s">
        <v>561</v>
      </c>
      <c r="I645" s="192" t="s">
        <v>817</v>
      </c>
      <c r="J645" s="192" t="s">
        <v>235</v>
      </c>
      <c r="K645" s="192">
        <v>2007</v>
      </c>
      <c r="L645" s="192" t="s">
        <v>225</v>
      </c>
    </row>
    <row r="646" spans="1:12" ht="17.25" customHeight="1" x14ac:dyDescent="0.2">
      <c r="A646" s="192">
        <v>808526</v>
      </c>
      <c r="B646" s="192" t="s">
        <v>1503</v>
      </c>
      <c r="C646" s="192" t="s">
        <v>1870</v>
      </c>
      <c r="D646" s="192" t="s">
        <v>170</v>
      </c>
      <c r="E646" s="192" t="s">
        <v>134</v>
      </c>
      <c r="F646" s="195">
        <v>32356</v>
      </c>
      <c r="G646" s="192" t="s">
        <v>220</v>
      </c>
      <c r="H646" s="192" t="s">
        <v>561</v>
      </c>
      <c r="I646" s="192" t="s">
        <v>817</v>
      </c>
      <c r="J646" s="192" t="s">
        <v>961</v>
      </c>
      <c r="K646" s="192">
        <v>2007</v>
      </c>
      <c r="L646" s="192" t="s">
        <v>220</v>
      </c>
    </row>
    <row r="647" spans="1:12" ht="17.25" customHeight="1" x14ac:dyDescent="0.2">
      <c r="A647" s="192">
        <v>808535</v>
      </c>
      <c r="B647" s="192" t="s">
        <v>1504</v>
      </c>
      <c r="C647" s="192" t="s">
        <v>1878</v>
      </c>
      <c r="D647" s="192" t="s">
        <v>1879</v>
      </c>
      <c r="E647" s="192" t="s">
        <v>133</v>
      </c>
      <c r="F647" s="195">
        <v>35339</v>
      </c>
      <c r="G647" s="192" t="s">
        <v>1880</v>
      </c>
      <c r="H647" s="192" t="s">
        <v>561</v>
      </c>
      <c r="I647" s="192" t="s">
        <v>817</v>
      </c>
      <c r="J647" s="192" t="s">
        <v>961</v>
      </c>
      <c r="K647" s="192">
        <v>2013</v>
      </c>
      <c r="L647" s="192" t="s">
        <v>222</v>
      </c>
    </row>
    <row r="648" spans="1:12" ht="17.25" customHeight="1" x14ac:dyDescent="0.2">
      <c r="A648" s="192">
        <v>808549</v>
      </c>
      <c r="B648" s="192" t="s">
        <v>1505</v>
      </c>
      <c r="C648" s="192" t="s">
        <v>446</v>
      </c>
      <c r="D648" s="192" t="s">
        <v>714</v>
      </c>
      <c r="E648" s="192" t="s">
        <v>134</v>
      </c>
      <c r="F648" s="195">
        <v>32143</v>
      </c>
      <c r="G648" s="192" t="s">
        <v>220</v>
      </c>
      <c r="H648" s="192" t="s">
        <v>561</v>
      </c>
      <c r="I648" s="192" t="s">
        <v>817</v>
      </c>
      <c r="J648" s="192" t="s">
        <v>235</v>
      </c>
      <c r="K648" s="192">
        <v>2005</v>
      </c>
      <c r="L648" s="192" t="s">
        <v>225</v>
      </c>
    </row>
    <row r="649" spans="1:12" ht="17.25" customHeight="1" x14ac:dyDescent="0.2">
      <c r="A649" s="192">
        <v>808578</v>
      </c>
      <c r="B649" s="192" t="s">
        <v>1506</v>
      </c>
      <c r="C649" s="192" t="s">
        <v>64</v>
      </c>
      <c r="D649" s="192" t="s">
        <v>178</v>
      </c>
      <c r="E649" s="192" t="s">
        <v>133</v>
      </c>
      <c r="F649" s="195">
        <v>35093</v>
      </c>
      <c r="G649" s="192" t="s">
        <v>681</v>
      </c>
      <c r="H649" s="192" t="s">
        <v>561</v>
      </c>
      <c r="I649" s="192" t="s">
        <v>817</v>
      </c>
      <c r="J649" s="192" t="s">
        <v>960</v>
      </c>
      <c r="K649" s="192">
        <v>2013</v>
      </c>
      <c r="L649" s="192" t="s">
        <v>220</v>
      </c>
    </row>
    <row r="650" spans="1:12" ht="17.25" customHeight="1" x14ac:dyDescent="0.2">
      <c r="A650" s="192">
        <v>808595</v>
      </c>
      <c r="B650" s="192" t="s">
        <v>1508</v>
      </c>
      <c r="C650" s="192" t="s">
        <v>1827</v>
      </c>
      <c r="D650" s="192" t="s">
        <v>178</v>
      </c>
      <c r="E650" s="192" t="s">
        <v>133</v>
      </c>
      <c r="F650" s="195">
        <v>35992</v>
      </c>
      <c r="G650" s="192" t="s">
        <v>220</v>
      </c>
      <c r="H650" s="192" t="s">
        <v>561</v>
      </c>
      <c r="I650" s="192" t="s">
        <v>817</v>
      </c>
      <c r="J650" s="192" t="s">
        <v>961</v>
      </c>
      <c r="K650" s="192">
        <v>2017</v>
      </c>
      <c r="L650" s="192" t="s">
        <v>220</v>
      </c>
    </row>
    <row r="651" spans="1:12" ht="17.25" customHeight="1" x14ac:dyDescent="0.2">
      <c r="A651" s="192">
        <v>808607</v>
      </c>
      <c r="B651" s="192" t="s">
        <v>1509</v>
      </c>
      <c r="C651" s="192" t="s">
        <v>120</v>
      </c>
      <c r="D651" s="192" t="s">
        <v>90</v>
      </c>
      <c r="E651" s="192" t="s">
        <v>134</v>
      </c>
      <c r="F651" s="195">
        <v>32453</v>
      </c>
      <c r="G651" s="192" t="s">
        <v>220</v>
      </c>
      <c r="H651" s="192" t="s">
        <v>561</v>
      </c>
      <c r="I651" s="192" t="s">
        <v>817</v>
      </c>
      <c r="J651" s="192" t="s">
        <v>961</v>
      </c>
      <c r="K651" s="192">
        <v>2006</v>
      </c>
      <c r="L651" s="192" t="s">
        <v>220</v>
      </c>
    </row>
    <row r="652" spans="1:12" ht="17.25" customHeight="1" x14ac:dyDescent="0.2">
      <c r="A652" s="192">
        <v>808633</v>
      </c>
      <c r="B652" s="192" t="s">
        <v>1513</v>
      </c>
      <c r="C652" s="192" t="s">
        <v>2039</v>
      </c>
      <c r="D652" s="192" t="s">
        <v>907</v>
      </c>
      <c r="E652" s="192" t="s">
        <v>134</v>
      </c>
      <c r="F652" s="195">
        <v>36308</v>
      </c>
      <c r="G652" s="192" t="s">
        <v>564</v>
      </c>
      <c r="H652" s="192" t="s">
        <v>561</v>
      </c>
      <c r="I652" s="192" t="s">
        <v>817</v>
      </c>
      <c r="J652" s="192" t="s">
        <v>235</v>
      </c>
      <c r="K652" s="192">
        <v>2016</v>
      </c>
      <c r="L652" s="192" t="s">
        <v>220</v>
      </c>
    </row>
    <row r="653" spans="1:12" ht="17.25" customHeight="1" x14ac:dyDescent="0.2">
      <c r="A653" s="192">
        <v>808668</v>
      </c>
      <c r="B653" s="192" t="s">
        <v>1517</v>
      </c>
      <c r="C653" s="192" t="s">
        <v>324</v>
      </c>
      <c r="D653" s="192" t="s">
        <v>204</v>
      </c>
      <c r="E653" s="192" t="s">
        <v>134</v>
      </c>
      <c r="F653" s="195">
        <v>31057</v>
      </c>
      <c r="G653" s="192" t="s">
        <v>220</v>
      </c>
      <c r="H653" s="192" t="s">
        <v>561</v>
      </c>
      <c r="I653" s="192" t="s">
        <v>817</v>
      </c>
      <c r="J653" s="192" t="s">
        <v>959</v>
      </c>
      <c r="K653" s="192">
        <v>2002</v>
      </c>
      <c r="L653" s="192" t="s">
        <v>220</v>
      </c>
    </row>
    <row r="654" spans="1:12" ht="17.25" customHeight="1" x14ac:dyDescent="0.2">
      <c r="A654" s="192">
        <v>808721</v>
      </c>
      <c r="B654" s="192" t="s">
        <v>1519</v>
      </c>
      <c r="C654" s="192" t="s">
        <v>78</v>
      </c>
      <c r="D654" s="192" t="s">
        <v>187</v>
      </c>
      <c r="E654" s="192" t="s">
        <v>134</v>
      </c>
      <c r="F654" s="195">
        <v>35952</v>
      </c>
      <c r="G654" s="192" t="s">
        <v>723</v>
      </c>
      <c r="H654" s="192" t="s">
        <v>561</v>
      </c>
      <c r="I654" s="192" t="s">
        <v>817</v>
      </c>
      <c r="J654" s="192" t="s">
        <v>960</v>
      </c>
      <c r="K654" s="192">
        <v>2016</v>
      </c>
      <c r="L654" s="192" t="s">
        <v>220</v>
      </c>
    </row>
    <row r="655" spans="1:12" ht="17.25" customHeight="1" x14ac:dyDescent="0.2">
      <c r="A655" s="192">
        <v>808731</v>
      </c>
      <c r="B655" s="192" t="s">
        <v>1521</v>
      </c>
      <c r="C655" s="192" t="s">
        <v>448</v>
      </c>
      <c r="D655" s="192" t="s">
        <v>533</v>
      </c>
      <c r="E655" s="192" t="s">
        <v>133</v>
      </c>
      <c r="F655" s="195">
        <v>34700</v>
      </c>
      <c r="G655" s="192" t="s">
        <v>220</v>
      </c>
      <c r="H655" s="192" t="s">
        <v>561</v>
      </c>
      <c r="I655" s="192" t="s">
        <v>817</v>
      </c>
      <c r="J655" s="192" t="s">
        <v>959</v>
      </c>
      <c r="K655" s="192">
        <v>2013</v>
      </c>
      <c r="L655" s="192" t="s">
        <v>220</v>
      </c>
    </row>
    <row r="656" spans="1:12" ht="17.25" customHeight="1" x14ac:dyDescent="0.2">
      <c r="A656" s="192">
        <v>808741</v>
      </c>
      <c r="B656" s="192" t="s">
        <v>1522</v>
      </c>
      <c r="C656" s="192" t="s">
        <v>70</v>
      </c>
      <c r="D656" s="192" t="s">
        <v>1962</v>
      </c>
      <c r="E656" s="192" t="s">
        <v>134</v>
      </c>
      <c r="F656" s="195">
        <v>35344</v>
      </c>
      <c r="G656" s="192" t="s">
        <v>220</v>
      </c>
      <c r="H656" s="192" t="s">
        <v>561</v>
      </c>
      <c r="I656" s="192" t="s">
        <v>817</v>
      </c>
      <c r="J656" s="192" t="s">
        <v>585</v>
      </c>
      <c r="K656" s="192">
        <v>2014</v>
      </c>
      <c r="L656" s="192" t="s">
        <v>220</v>
      </c>
    </row>
    <row r="657" spans="1:12" ht="17.25" customHeight="1" x14ac:dyDescent="0.2">
      <c r="A657" s="192">
        <v>808751</v>
      </c>
      <c r="B657" s="192" t="s">
        <v>1523</v>
      </c>
      <c r="C657" s="192" t="s">
        <v>303</v>
      </c>
      <c r="D657" s="192" t="s">
        <v>2075</v>
      </c>
      <c r="E657" s="192" t="s">
        <v>133</v>
      </c>
      <c r="F657" s="195">
        <v>34964</v>
      </c>
      <c r="G657" s="192" t="s">
        <v>220</v>
      </c>
      <c r="H657" s="192" t="s">
        <v>561</v>
      </c>
      <c r="I657" s="192" t="s">
        <v>817</v>
      </c>
      <c r="J657" s="192" t="s">
        <v>235</v>
      </c>
      <c r="K657" s="192">
        <v>2013</v>
      </c>
      <c r="L657" s="192" t="s">
        <v>225</v>
      </c>
    </row>
    <row r="658" spans="1:12" ht="17.25" customHeight="1" x14ac:dyDescent="0.2">
      <c r="A658" s="192">
        <v>808761</v>
      </c>
      <c r="B658" s="192" t="s">
        <v>1525</v>
      </c>
      <c r="C658" s="192" t="s">
        <v>676</v>
      </c>
      <c r="D658" s="192" t="s">
        <v>607</v>
      </c>
      <c r="E658" s="192" t="s">
        <v>133</v>
      </c>
      <c r="F658" s="195">
        <v>33196</v>
      </c>
      <c r="G658" s="192" t="s">
        <v>220</v>
      </c>
      <c r="H658" s="192" t="s">
        <v>561</v>
      </c>
      <c r="I658" s="192" t="s">
        <v>817</v>
      </c>
    </row>
    <row r="659" spans="1:12" ht="17.25" customHeight="1" x14ac:dyDescent="0.2">
      <c r="A659" s="192">
        <v>808762</v>
      </c>
      <c r="B659" s="192" t="s">
        <v>1526</v>
      </c>
      <c r="C659" s="192" t="s">
        <v>901</v>
      </c>
      <c r="D659" s="192" t="s">
        <v>902</v>
      </c>
      <c r="E659" s="192" t="s">
        <v>134</v>
      </c>
      <c r="F659" s="195">
        <v>31692</v>
      </c>
      <c r="G659" s="192" t="s">
        <v>220</v>
      </c>
      <c r="H659" s="192" t="s">
        <v>561</v>
      </c>
      <c r="I659" s="192" t="s">
        <v>817</v>
      </c>
      <c r="J659" s="192" t="s">
        <v>235</v>
      </c>
      <c r="K659" s="192">
        <v>2004</v>
      </c>
      <c r="L659" s="192" t="s">
        <v>220</v>
      </c>
    </row>
    <row r="660" spans="1:12" ht="17.25" customHeight="1" x14ac:dyDescent="0.2">
      <c r="A660" s="192">
        <v>808764</v>
      </c>
      <c r="B660" s="192" t="s">
        <v>1527</v>
      </c>
      <c r="C660" s="192" t="s">
        <v>349</v>
      </c>
      <c r="D660" s="192" t="s">
        <v>291</v>
      </c>
      <c r="E660" s="192" t="s">
        <v>133</v>
      </c>
      <c r="F660" s="195">
        <v>34019</v>
      </c>
      <c r="G660" s="192" t="s">
        <v>220</v>
      </c>
      <c r="H660" s="192" t="s">
        <v>561</v>
      </c>
      <c r="I660" s="192" t="s">
        <v>817</v>
      </c>
      <c r="J660" s="192" t="s">
        <v>235</v>
      </c>
      <c r="K660" s="192">
        <v>2011</v>
      </c>
      <c r="L660" s="192" t="s">
        <v>225</v>
      </c>
    </row>
    <row r="661" spans="1:12" ht="17.25" customHeight="1" x14ac:dyDescent="0.2">
      <c r="A661" s="192">
        <v>808779</v>
      </c>
      <c r="B661" s="192" t="s">
        <v>1528</v>
      </c>
      <c r="C661" s="192" t="s">
        <v>62</v>
      </c>
      <c r="D661" s="192" t="s">
        <v>198</v>
      </c>
      <c r="E661" s="192" t="s">
        <v>133</v>
      </c>
      <c r="F661" s="195">
        <v>35157</v>
      </c>
      <c r="G661" s="192" t="s">
        <v>911</v>
      </c>
      <c r="H661" s="192" t="s">
        <v>561</v>
      </c>
      <c r="I661" s="192" t="s">
        <v>817</v>
      </c>
      <c r="J661" s="192" t="s">
        <v>235</v>
      </c>
      <c r="K661" s="192">
        <v>2014</v>
      </c>
      <c r="L661" s="192" t="s">
        <v>225</v>
      </c>
    </row>
    <row r="662" spans="1:12" ht="17.25" customHeight="1" x14ac:dyDescent="0.2">
      <c r="A662" s="192">
        <v>808802</v>
      </c>
      <c r="B662" s="192" t="s">
        <v>1529</v>
      </c>
      <c r="C662" s="192" t="s">
        <v>79</v>
      </c>
      <c r="D662" s="192" t="s">
        <v>402</v>
      </c>
      <c r="E662" s="192" t="s">
        <v>133</v>
      </c>
      <c r="F662" s="195">
        <v>35241</v>
      </c>
      <c r="G662" s="192" t="s">
        <v>220</v>
      </c>
      <c r="H662" s="192" t="s">
        <v>561</v>
      </c>
      <c r="I662" s="192" t="s">
        <v>817</v>
      </c>
    </row>
    <row r="663" spans="1:12" ht="17.25" customHeight="1" x14ac:dyDescent="0.2">
      <c r="A663" s="192">
        <v>808868</v>
      </c>
      <c r="B663" s="192" t="s">
        <v>1530</v>
      </c>
      <c r="C663" s="192" t="s">
        <v>409</v>
      </c>
      <c r="D663" s="192" t="s">
        <v>2024</v>
      </c>
      <c r="E663" s="192" t="s">
        <v>134</v>
      </c>
      <c r="F663" s="195">
        <v>35065</v>
      </c>
      <c r="G663" s="192" t="s">
        <v>220</v>
      </c>
      <c r="H663" s="192" t="s">
        <v>561</v>
      </c>
      <c r="I663" s="192" t="s">
        <v>817</v>
      </c>
      <c r="J663" s="192" t="s">
        <v>959</v>
      </c>
      <c r="K663" s="192">
        <v>2013</v>
      </c>
      <c r="L663" s="192" t="s">
        <v>220</v>
      </c>
    </row>
    <row r="664" spans="1:12" ht="17.25" customHeight="1" x14ac:dyDescent="0.2">
      <c r="A664" s="192">
        <v>808869</v>
      </c>
      <c r="B664" s="192" t="s">
        <v>1531</v>
      </c>
      <c r="C664" s="192" t="s">
        <v>843</v>
      </c>
      <c r="D664" s="192" t="s">
        <v>332</v>
      </c>
      <c r="E664" s="192" t="s">
        <v>134</v>
      </c>
      <c r="F664" s="195">
        <v>35065</v>
      </c>
      <c r="G664" s="192" t="s">
        <v>220</v>
      </c>
      <c r="H664" s="192" t="s">
        <v>561</v>
      </c>
      <c r="I664" s="192" t="s">
        <v>817</v>
      </c>
      <c r="J664" s="192" t="s">
        <v>585</v>
      </c>
      <c r="K664" s="192">
        <v>2015</v>
      </c>
      <c r="L664" s="192" t="s">
        <v>225</v>
      </c>
    </row>
    <row r="665" spans="1:12" ht="17.25" customHeight="1" x14ac:dyDescent="0.2">
      <c r="A665" s="192">
        <v>808880</v>
      </c>
      <c r="B665" s="192" t="s">
        <v>1532</v>
      </c>
      <c r="C665" s="192" t="s">
        <v>303</v>
      </c>
      <c r="D665" s="192" t="s">
        <v>346</v>
      </c>
      <c r="E665" s="192" t="s">
        <v>134</v>
      </c>
      <c r="F665" s="195">
        <v>30089</v>
      </c>
      <c r="G665" s="192" t="s">
        <v>220</v>
      </c>
      <c r="H665" s="192" t="s">
        <v>561</v>
      </c>
      <c r="I665" s="192" t="s">
        <v>817</v>
      </c>
      <c r="J665" s="192" t="s">
        <v>235</v>
      </c>
      <c r="K665" s="192">
        <v>2000</v>
      </c>
      <c r="L665" s="192" t="s">
        <v>220</v>
      </c>
    </row>
    <row r="666" spans="1:12" ht="17.25" customHeight="1" x14ac:dyDescent="0.2">
      <c r="A666" s="192">
        <v>808889</v>
      </c>
      <c r="B666" s="192" t="s">
        <v>1533</v>
      </c>
      <c r="C666" s="192" t="s">
        <v>423</v>
      </c>
      <c r="D666" s="192" t="s">
        <v>150</v>
      </c>
      <c r="E666" s="192" t="s">
        <v>134</v>
      </c>
      <c r="F666" s="195">
        <v>32509</v>
      </c>
      <c r="G666" s="192" t="s">
        <v>580</v>
      </c>
      <c r="H666" s="192" t="s">
        <v>561</v>
      </c>
      <c r="I666" s="192" t="s">
        <v>817</v>
      </c>
      <c r="J666" s="192" t="s">
        <v>961</v>
      </c>
      <c r="K666" s="192">
        <v>2008</v>
      </c>
      <c r="L666" s="192" t="s">
        <v>225</v>
      </c>
    </row>
    <row r="667" spans="1:12" ht="17.25" customHeight="1" x14ac:dyDescent="0.2">
      <c r="A667" s="192">
        <v>808909</v>
      </c>
      <c r="B667" s="192" t="s">
        <v>1534</v>
      </c>
      <c r="C667" s="192" t="s">
        <v>98</v>
      </c>
      <c r="D667" s="192" t="s">
        <v>373</v>
      </c>
      <c r="E667" s="192" t="s">
        <v>134</v>
      </c>
      <c r="F667" s="195">
        <v>30108</v>
      </c>
      <c r="G667" s="192" t="s">
        <v>220</v>
      </c>
      <c r="H667" s="192" t="s">
        <v>561</v>
      </c>
      <c r="I667" s="192" t="s">
        <v>817</v>
      </c>
      <c r="J667" s="192" t="s">
        <v>961</v>
      </c>
      <c r="K667" s="192">
        <v>2003</v>
      </c>
      <c r="L667" s="192" t="s">
        <v>225</v>
      </c>
    </row>
    <row r="668" spans="1:12" ht="17.25" customHeight="1" x14ac:dyDescent="0.2">
      <c r="A668" s="192">
        <v>808916</v>
      </c>
      <c r="B668" s="192" t="s">
        <v>1535</v>
      </c>
      <c r="C668" s="192" t="s">
        <v>78</v>
      </c>
      <c r="D668" s="192" t="s">
        <v>153</v>
      </c>
      <c r="E668" s="192" t="s">
        <v>134</v>
      </c>
      <c r="F668" s="195">
        <v>32973</v>
      </c>
      <c r="G668" s="192" t="s">
        <v>736</v>
      </c>
      <c r="H668" s="192" t="s">
        <v>561</v>
      </c>
      <c r="I668" s="192" t="s">
        <v>817</v>
      </c>
      <c r="J668" s="192" t="s">
        <v>961</v>
      </c>
      <c r="K668" s="192">
        <v>2010</v>
      </c>
      <c r="L668" s="192" t="s">
        <v>225</v>
      </c>
    </row>
    <row r="669" spans="1:12" ht="17.25" customHeight="1" x14ac:dyDescent="0.2">
      <c r="A669" s="192">
        <v>808929</v>
      </c>
      <c r="B669" s="192" t="s">
        <v>1536</v>
      </c>
      <c r="C669" s="192" t="s">
        <v>1941</v>
      </c>
      <c r="D669" s="192" t="s">
        <v>443</v>
      </c>
      <c r="E669" s="192" t="s">
        <v>134</v>
      </c>
      <c r="F669" s="195">
        <v>31789</v>
      </c>
      <c r="G669" s="192" t="s">
        <v>220</v>
      </c>
      <c r="H669" s="192" t="s">
        <v>561</v>
      </c>
      <c r="I669" s="192" t="s">
        <v>817</v>
      </c>
      <c r="J669" s="192" t="s">
        <v>961</v>
      </c>
      <c r="K669" s="192">
        <v>2017</v>
      </c>
      <c r="L669" s="192" t="s">
        <v>220</v>
      </c>
    </row>
    <row r="670" spans="1:12" ht="17.25" customHeight="1" x14ac:dyDescent="0.2">
      <c r="A670" s="192">
        <v>808931</v>
      </c>
      <c r="B670" s="192" t="s">
        <v>1537</v>
      </c>
      <c r="C670" s="192" t="s">
        <v>371</v>
      </c>
      <c r="D670" s="192" t="s">
        <v>870</v>
      </c>
      <c r="E670" s="192" t="s">
        <v>134</v>
      </c>
      <c r="F670" s="195">
        <v>35912</v>
      </c>
      <c r="G670" s="192" t="s">
        <v>220</v>
      </c>
      <c r="H670" s="192" t="s">
        <v>561</v>
      </c>
      <c r="I670" s="192" t="s">
        <v>817</v>
      </c>
      <c r="J670" s="192" t="s">
        <v>961</v>
      </c>
      <c r="K670" s="192">
        <v>2016</v>
      </c>
      <c r="L670" s="192" t="s">
        <v>220</v>
      </c>
    </row>
    <row r="671" spans="1:12" ht="17.25" customHeight="1" x14ac:dyDescent="0.2">
      <c r="A671" s="192">
        <v>808952</v>
      </c>
      <c r="B671" s="192" t="s">
        <v>1538</v>
      </c>
      <c r="C671" s="192" t="s">
        <v>64</v>
      </c>
      <c r="D671" s="192" t="s">
        <v>190</v>
      </c>
      <c r="E671" s="192" t="s">
        <v>134</v>
      </c>
      <c r="F671" s="195">
        <v>36318</v>
      </c>
      <c r="G671" s="192" t="s">
        <v>220</v>
      </c>
      <c r="H671" s="192" t="s">
        <v>561</v>
      </c>
      <c r="I671" s="192" t="s">
        <v>817</v>
      </c>
      <c r="J671" s="192" t="s">
        <v>235</v>
      </c>
      <c r="K671" s="192">
        <v>2017</v>
      </c>
      <c r="L671" s="192" t="s">
        <v>225</v>
      </c>
    </row>
    <row r="672" spans="1:12" ht="17.25" customHeight="1" x14ac:dyDescent="0.2">
      <c r="A672" s="192">
        <v>808956</v>
      </c>
      <c r="B672" s="192" t="s">
        <v>1539</v>
      </c>
      <c r="C672" s="192" t="s">
        <v>367</v>
      </c>
      <c r="D672" s="192" t="s">
        <v>280</v>
      </c>
      <c r="E672" s="192" t="s">
        <v>134</v>
      </c>
      <c r="F672" s="195">
        <v>35956</v>
      </c>
      <c r="G672" s="192" t="s">
        <v>220</v>
      </c>
      <c r="H672" s="192" t="s">
        <v>561</v>
      </c>
      <c r="I672" s="192" t="s">
        <v>817</v>
      </c>
    </row>
    <row r="673" spans="1:12" ht="17.25" customHeight="1" x14ac:dyDescent="0.2">
      <c r="A673" s="192">
        <v>808997</v>
      </c>
      <c r="B673" s="192" t="s">
        <v>836</v>
      </c>
      <c r="C673" s="192" t="s">
        <v>113</v>
      </c>
      <c r="D673" s="192" t="s">
        <v>1905</v>
      </c>
      <c r="E673" s="192" t="s">
        <v>134</v>
      </c>
      <c r="F673" s="195">
        <v>34539</v>
      </c>
      <c r="G673" s="192" t="s">
        <v>642</v>
      </c>
      <c r="H673" s="192" t="s">
        <v>561</v>
      </c>
      <c r="I673" s="192" t="s">
        <v>817</v>
      </c>
      <c r="J673" s="192" t="s">
        <v>961</v>
      </c>
      <c r="K673" s="192">
        <v>2012</v>
      </c>
      <c r="L673" s="192" t="s">
        <v>225</v>
      </c>
    </row>
    <row r="674" spans="1:12" ht="17.25" customHeight="1" x14ac:dyDescent="0.2">
      <c r="A674" s="192">
        <v>809020</v>
      </c>
      <c r="B674" s="192" t="s">
        <v>1543</v>
      </c>
      <c r="C674" s="192" t="s">
        <v>2051</v>
      </c>
      <c r="D674" s="192" t="s">
        <v>2052</v>
      </c>
      <c r="E674" s="192" t="s">
        <v>134</v>
      </c>
      <c r="F674" s="195">
        <v>32209</v>
      </c>
      <c r="G674" s="192" t="s">
        <v>564</v>
      </c>
      <c r="H674" s="192" t="s">
        <v>561</v>
      </c>
      <c r="I674" s="192" t="s">
        <v>817</v>
      </c>
      <c r="J674" s="192" t="s">
        <v>961</v>
      </c>
      <c r="K674" s="192">
        <v>2006</v>
      </c>
      <c r="L674" s="192" t="s">
        <v>220</v>
      </c>
    </row>
    <row r="675" spans="1:12" ht="17.25" customHeight="1" x14ac:dyDescent="0.2">
      <c r="A675" s="192">
        <v>809046</v>
      </c>
      <c r="B675" s="192" t="s">
        <v>1544</v>
      </c>
      <c r="C675" s="192" t="s">
        <v>281</v>
      </c>
      <c r="D675" s="192" t="s">
        <v>277</v>
      </c>
      <c r="E675" s="192" t="s">
        <v>134</v>
      </c>
      <c r="F675" s="195">
        <v>29785</v>
      </c>
      <c r="G675" s="192" t="s">
        <v>220</v>
      </c>
      <c r="H675" s="192" t="s">
        <v>562</v>
      </c>
      <c r="I675" s="192" t="s">
        <v>817</v>
      </c>
      <c r="J675" s="192" t="s">
        <v>961</v>
      </c>
      <c r="K675" s="192">
        <v>1999</v>
      </c>
      <c r="L675" s="192" t="s">
        <v>220</v>
      </c>
    </row>
    <row r="676" spans="1:12" ht="17.25" customHeight="1" x14ac:dyDescent="0.2">
      <c r="A676" s="192">
        <v>809074</v>
      </c>
      <c r="B676" s="192" t="s">
        <v>1546</v>
      </c>
      <c r="C676" s="192" t="s">
        <v>112</v>
      </c>
      <c r="D676" s="192" t="s">
        <v>167</v>
      </c>
      <c r="E676" s="192" t="s">
        <v>134</v>
      </c>
      <c r="F676" s="195">
        <v>35341</v>
      </c>
      <c r="G676" s="192" t="s">
        <v>220</v>
      </c>
      <c r="H676" s="192" t="s">
        <v>561</v>
      </c>
      <c r="I676" s="192" t="s">
        <v>817</v>
      </c>
      <c r="J676" s="192" t="s">
        <v>961</v>
      </c>
      <c r="K676" s="192">
        <v>2014</v>
      </c>
      <c r="L676" s="192" t="s">
        <v>220</v>
      </c>
    </row>
    <row r="677" spans="1:12" ht="17.25" customHeight="1" x14ac:dyDescent="0.2">
      <c r="A677" s="192">
        <v>809077</v>
      </c>
      <c r="B677" s="192" t="s">
        <v>1547</v>
      </c>
      <c r="C677" s="192" t="s">
        <v>618</v>
      </c>
      <c r="D677" s="192" t="s">
        <v>168</v>
      </c>
      <c r="E677" s="192" t="s">
        <v>134</v>
      </c>
      <c r="F677" s="195">
        <v>34767</v>
      </c>
      <c r="G677" s="192" t="s">
        <v>674</v>
      </c>
      <c r="H677" s="192" t="s">
        <v>561</v>
      </c>
      <c r="I677" s="192" t="s">
        <v>817</v>
      </c>
      <c r="J677" s="192" t="s">
        <v>235</v>
      </c>
      <c r="K677" s="192">
        <v>2013</v>
      </c>
      <c r="L677" s="192" t="s">
        <v>225</v>
      </c>
    </row>
    <row r="678" spans="1:12" ht="17.25" customHeight="1" x14ac:dyDescent="0.2">
      <c r="A678" s="192">
        <v>809117</v>
      </c>
      <c r="B678" s="192" t="s">
        <v>1548</v>
      </c>
      <c r="C678" s="192" t="s">
        <v>407</v>
      </c>
      <c r="D678" s="192" t="s">
        <v>1801</v>
      </c>
      <c r="E678" s="192" t="s">
        <v>134</v>
      </c>
      <c r="F678" s="195">
        <v>32801</v>
      </c>
      <c r="G678" s="192" t="s">
        <v>972</v>
      </c>
      <c r="H678" s="192" t="s">
        <v>561</v>
      </c>
      <c r="I678" s="192" t="s">
        <v>817</v>
      </c>
      <c r="J678" s="192" t="s">
        <v>961</v>
      </c>
      <c r="K678" s="192">
        <v>2008</v>
      </c>
      <c r="L678" s="192" t="s">
        <v>223</v>
      </c>
    </row>
    <row r="679" spans="1:12" ht="17.25" customHeight="1" x14ac:dyDescent="0.2">
      <c r="A679" s="192">
        <v>809128</v>
      </c>
      <c r="B679" s="192" t="s">
        <v>1550</v>
      </c>
      <c r="C679" s="192" t="s">
        <v>846</v>
      </c>
      <c r="D679" s="192" t="s">
        <v>364</v>
      </c>
      <c r="E679" s="192" t="s">
        <v>134</v>
      </c>
      <c r="F679" s="195">
        <v>30256</v>
      </c>
      <c r="G679" s="192" t="s">
        <v>220</v>
      </c>
      <c r="H679" s="192" t="s">
        <v>561</v>
      </c>
      <c r="I679" s="192" t="s">
        <v>817</v>
      </c>
      <c r="J679" s="192" t="s">
        <v>961</v>
      </c>
      <c r="K679" s="192">
        <v>2013</v>
      </c>
      <c r="L679" s="192" t="s">
        <v>220</v>
      </c>
    </row>
    <row r="680" spans="1:12" ht="17.25" customHeight="1" x14ac:dyDescent="0.2">
      <c r="A680" s="192">
        <v>809130</v>
      </c>
      <c r="B680" s="192" t="s">
        <v>1551</v>
      </c>
      <c r="C680" s="192" t="s">
        <v>78</v>
      </c>
      <c r="D680" s="192" t="s">
        <v>971</v>
      </c>
      <c r="E680" s="192" t="s">
        <v>134</v>
      </c>
      <c r="F680" s="195">
        <v>29587</v>
      </c>
      <c r="G680" s="192" t="s">
        <v>220</v>
      </c>
      <c r="H680" s="192" t="s">
        <v>562</v>
      </c>
      <c r="I680" s="192" t="s">
        <v>817</v>
      </c>
      <c r="J680" s="192" t="s">
        <v>959</v>
      </c>
      <c r="K680" s="192">
        <v>1998</v>
      </c>
      <c r="L680" s="192" t="s">
        <v>220</v>
      </c>
    </row>
    <row r="681" spans="1:12" ht="17.25" customHeight="1" x14ac:dyDescent="0.2">
      <c r="A681" s="192">
        <v>809134</v>
      </c>
      <c r="B681" s="192" t="s">
        <v>1552</v>
      </c>
      <c r="C681" s="192" t="s">
        <v>409</v>
      </c>
      <c r="D681" s="192" t="s">
        <v>289</v>
      </c>
      <c r="E681" s="192" t="s">
        <v>134</v>
      </c>
      <c r="F681" s="195">
        <v>33688</v>
      </c>
      <c r="G681" s="192" t="s">
        <v>220</v>
      </c>
      <c r="H681" s="192" t="s">
        <v>561</v>
      </c>
      <c r="I681" s="192" t="s">
        <v>817</v>
      </c>
      <c r="J681" s="192" t="s">
        <v>961</v>
      </c>
      <c r="K681" s="192">
        <v>2011</v>
      </c>
      <c r="L681" s="192" t="s">
        <v>220</v>
      </c>
    </row>
    <row r="682" spans="1:12" ht="17.25" customHeight="1" x14ac:dyDescent="0.2">
      <c r="A682" s="192">
        <v>809147</v>
      </c>
      <c r="B682" s="192" t="s">
        <v>1554</v>
      </c>
      <c r="C682" s="192" t="s">
        <v>762</v>
      </c>
      <c r="D682" s="192" t="s">
        <v>840</v>
      </c>
      <c r="E682" s="192" t="s">
        <v>134</v>
      </c>
      <c r="F682" s="195">
        <v>31668</v>
      </c>
      <c r="G682" s="192" t="s">
        <v>564</v>
      </c>
      <c r="H682" s="192" t="s">
        <v>562</v>
      </c>
      <c r="I682" s="192" t="s">
        <v>817</v>
      </c>
      <c r="J682" s="192" t="s">
        <v>961</v>
      </c>
      <c r="K682" s="192">
        <v>2004</v>
      </c>
      <c r="L682" s="192" t="s">
        <v>220</v>
      </c>
    </row>
    <row r="683" spans="1:12" ht="17.25" customHeight="1" x14ac:dyDescent="0.2">
      <c r="A683" s="192">
        <v>809150</v>
      </c>
      <c r="B683" s="192" t="s">
        <v>1556</v>
      </c>
      <c r="C683" s="192" t="s">
        <v>359</v>
      </c>
      <c r="D683" s="192" t="s">
        <v>332</v>
      </c>
      <c r="E683" s="192" t="s">
        <v>134</v>
      </c>
      <c r="F683" s="195">
        <v>31684</v>
      </c>
      <c r="G683" s="192" t="s">
        <v>713</v>
      </c>
      <c r="H683" s="192" t="s">
        <v>561</v>
      </c>
      <c r="I683" s="192" t="s">
        <v>817</v>
      </c>
      <c r="J683" s="192" t="s">
        <v>959</v>
      </c>
      <c r="K683" s="192">
        <v>2004</v>
      </c>
      <c r="L683" s="192" t="s">
        <v>220</v>
      </c>
    </row>
    <row r="684" spans="1:12" ht="17.25" customHeight="1" x14ac:dyDescent="0.2">
      <c r="A684" s="192">
        <v>809171</v>
      </c>
      <c r="B684" s="192" t="s">
        <v>1557</v>
      </c>
      <c r="C684" s="192" t="s">
        <v>1911</v>
      </c>
      <c r="D684" s="192" t="s">
        <v>185</v>
      </c>
      <c r="E684" s="192" t="s">
        <v>134</v>
      </c>
      <c r="F684" s="195">
        <v>35065</v>
      </c>
      <c r="G684" s="192" t="s">
        <v>722</v>
      </c>
      <c r="H684" s="192" t="s">
        <v>561</v>
      </c>
      <c r="I684" s="192" t="s">
        <v>817</v>
      </c>
      <c r="J684" s="192" t="s">
        <v>961</v>
      </c>
      <c r="K684" s="192">
        <v>2014</v>
      </c>
      <c r="L684" s="192" t="s">
        <v>221</v>
      </c>
    </row>
    <row r="685" spans="1:12" ht="17.25" customHeight="1" x14ac:dyDescent="0.2">
      <c r="A685" s="192">
        <v>809203</v>
      </c>
      <c r="B685" s="192" t="s">
        <v>1559</v>
      </c>
      <c r="C685" s="192" t="s">
        <v>65</v>
      </c>
      <c r="D685" s="192" t="s">
        <v>152</v>
      </c>
      <c r="E685" s="192" t="s">
        <v>134</v>
      </c>
      <c r="F685" s="195">
        <v>31778</v>
      </c>
      <c r="G685" s="192" t="s">
        <v>220</v>
      </c>
      <c r="H685" s="192" t="s">
        <v>561</v>
      </c>
      <c r="I685" s="192" t="s">
        <v>817</v>
      </c>
      <c r="J685" s="192" t="s">
        <v>585</v>
      </c>
      <c r="K685" s="192">
        <v>2013</v>
      </c>
      <c r="L685" s="192" t="s">
        <v>220</v>
      </c>
    </row>
    <row r="686" spans="1:12" ht="17.25" customHeight="1" x14ac:dyDescent="0.2">
      <c r="A686" s="192">
        <v>809232</v>
      </c>
      <c r="B686" s="192" t="s">
        <v>1560</v>
      </c>
      <c r="C686" s="192" t="s">
        <v>91</v>
      </c>
      <c r="D686" s="192" t="s">
        <v>1857</v>
      </c>
      <c r="E686" s="192" t="s">
        <v>134</v>
      </c>
      <c r="F686" s="195">
        <v>34271</v>
      </c>
      <c r="G686" s="192" t="s">
        <v>663</v>
      </c>
      <c r="H686" s="192" t="s">
        <v>562</v>
      </c>
      <c r="I686" s="192" t="s">
        <v>817</v>
      </c>
      <c r="J686" s="192" t="s">
        <v>585</v>
      </c>
      <c r="K686" s="192">
        <v>2012</v>
      </c>
      <c r="L686" s="192" t="s">
        <v>220</v>
      </c>
    </row>
    <row r="687" spans="1:12" ht="17.25" customHeight="1" x14ac:dyDescent="0.2">
      <c r="A687" s="192">
        <v>809241</v>
      </c>
      <c r="B687" s="192" t="s">
        <v>1561</v>
      </c>
      <c r="C687" s="192" t="s">
        <v>1835</v>
      </c>
      <c r="D687" s="192" t="s">
        <v>647</v>
      </c>
      <c r="E687" s="192" t="s">
        <v>134</v>
      </c>
      <c r="F687" s="195">
        <v>32790</v>
      </c>
      <c r="G687" s="192" t="s">
        <v>570</v>
      </c>
      <c r="H687" s="192" t="s">
        <v>562</v>
      </c>
      <c r="I687" s="192" t="s">
        <v>817</v>
      </c>
      <c r="J687" s="192" t="s">
        <v>961</v>
      </c>
      <c r="K687" s="192">
        <v>2011</v>
      </c>
      <c r="L687" s="192" t="s">
        <v>220</v>
      </c>
    </row>
    <row r="688" spans="1:12" ht="17.25" customHeight="1" x14ac:dyDescent="0.2">
      <c r="A688" s="192">
        <v>809250</v>
      </c>
      <c r="B688" s="192" t="s">
        <v>1562</v>
      </c>
      <c r="C688" s="192" t="s">
        <v>117</v>
      </c>
      <c r="D688" s="192" t="s">
        <v>174</v>
      </c>
      <c r="E688" s="192" t="s">
        <v>134</v>
      </c>
      <c r="F688" s="195">
        <v>35072</v>
      </c>
      <c r="G688" s="192" t="s">
        <v>220</v>
      </c>
      <c r="H688" s="192" t="s">
        <v>561</v>
      </c>
      <c r="I688" s="192" t="s">
        <v>817</v>
      </c>
      <c r="J688" s="192" t="s">
        <v>961</v>
      </c>
      <c r="K688" s="192">
        <v>2014</v>
      </c>
      <c r="L688" s="192" t="s">
        <v>220</v>
      </c>
    </row>
    <row r="689" spans="1:12" ht="17.25" customHeight="1" x14ac:dyDescent="0.2">
      <c r="A689" s="192">
        <v>809285</v>
      </c>
      <c r="B689" s="192" t="s">
        <v>1564</v>
      </c>
      <c r="C689" s="192" t="s">
        <v>329</v>
      </c>
      <c r="D689" s="192" t="s">
        <v>421</v>
      </c>
      <c r="E689" s="192" t="s">
        <v>134</v>
      </c>
      <c r="F689" s="195">
        <v>32788</v>
      </c>
      <c r="G689" s="192" t="s">
        <v>220</v>
      </c>
      <c r="H689" s="192" t="s">
        <v>562</v>
      </c>
      <c r="I689" s="192" t="s">
        <v>817</v>
      </c>
      <c r="J689" s="192" t="s">
        <v>961</v>
      </c>
      <c r="K689" s="192">
        <v>2007</v>
      </c>
      <c r="L689" s="192" t="s">
        <v>231</v>
      </c>
    </row>
    <row r="690" spans="1:12" ht="17.25" customHeight="1" x14ac:dyDescent="0.2">
      <c r="A690" s="192">
        <v>809286</v>
      </c>
      <c r="B690" s="192" t="s">
        <v>1565</v>
      </c>
      <c r="C690" s="192" t="s">
        <v>82</v>
      </c>
      <c r="D690" s="192" t="s">
        <v>1788</v>
      </c>
      <c r="E690" s="192" t="s">
        <v>134</v>
      </c>
      <c r="F690" s="195">
        <v>31668</v>
      </c>
      <c r="G690" s="192" t="s">
        <v>220</v>
      </c>
      <c r="H690" s="192" t="s">
        <v>561</v>
      </c>
      <c r="I690" s="192" t="s">
        <v>817</v>
      </c>
    </row>
    <row r="691" spans="1:12" ht="17.25" customHeight="1" x14ac:dyDescent="0.2">
      <c r="A691" s="192">
        <v>809291</v>
      </c>
      <c r="B691" s="192" t="s">
        <v>1566</v>
      </c>
      <c r="C691" s="192" t="s">
        <v>302</v>
      </c>
      <c r="D691" s="192" t="s">
        <v>163</v>
      </c>
      <c r="E691" s="192" t="s">
        <v>134</v>
      </c>
      <c r="F691" s="195">
        <v>31516</v>
      </c>
      <c r="G691" s="192" t="s">
        <v>220</v>
      </c>
      <c r="H691" s="192" t="s">
        <v>561</v>
      </c>
      <c r="I691" s="192" t="s">
        <v>817</v>
      </c>
      <c r="J691" s="192" t="s">
        <v>961</v>
      </c>
      <c r="K691" s="192">
        <v>2004</v>
      </c>
      <c r="L691" s="192" t="s">
        <v>220</v>
      </c>
    </row>
    <row r="692" spans="1:12" ht="17.25" customHeight="1" x14ac:dyDescent="0.2">
      <c r="A692" s="192">
        <v>809300</v>
      </c>
      <c r="B692" s="192" t="s">
        <v>1567</v>
      </c>
      <c r="C692" s="192" t="s">
        <v>61</v>
      </c>
      <c r="D692" s="192" t="s">
        <v>526</v>
      </c>
      <c r="E692" s="192" t="s">
        <v>134</v>
      </c>
      <c r="F692" s="195">
        <v>31433</v>
      </c>
      <c r="G692" s="192" t="s">
        <v>220</v>
      </c>
      <c r="H692" s="192" t="s">
        <v>561</v>
      </c>
      <c r="I692" s="192" t="s">
        <v>817</v>
      </c>
      <c r="J692" s="192" t="s">
        <v>961</v>
      </c>
      <c r="K692" s="192">
        <v>2004</v>
      </c>
      <c r="L692" s="192" t="s">
        <v>220</v>
      </c>
    </row>
    <row r="693" spans="1:12" ht="17.25" customHeight="1" x14ac:dyDescent="0.2">
      <c r="A693" s="192">
        <v>809305</v>
      </c>
      <c r="B693" s="192" t="s">
        <v>1568</v>
      </c>
      <c r="C693" s="192" t="s">
        <v>432</v>
      </c>
      <c r="D693" s="192" t="s">
        <v>150</v>
      </c>
      <c r="E693" s="192" t="s">
        <v>134</v>
      </c>
      <c r="F693" s="195">
        <v>36215</v>
      </c>
      <c r="G693" s="192" t="s">
        <v>220</v>
      </c>
      <c r="H693" s="192" t="s">
        <v>561</v>
      </c>
      <c r="I693" s="192" t="s">
        <v>817</v>
      </c>
      <c r="J693" s="192" t="s">
        <v>235</v>
      </c>
      <c r="K693" s="192">
        <v>2017</v>
      </c>
      <c r="L693" s="192" t="s">
        <v>220</v>
      </c>
    </row>
    <row r="694" spans="1:12" ht="17.25" customHeight="1" x14ac:dyDescent="0.2">
      <c r="A694" s="192">
        <v>809329</v>
      </c>
      <c r="B694" s="192" t="s">
        <v>1569</v>
      </c>
      <c r="C694" s="192" t="s">
        <v>295</v>
      </c>
      <c r="D694" s="192" t="s">
        <v>287</v>
      </c>
      <c r="E694" s="192" t="s">
        <v>134</v>
      </c>
      <c r="F694" s="195">
        <v>32650</v>
      </c>
      <c r="G694" s="192" t="s">
        <v>220</v>
      </c>
      <c r="H694" s="192" t="s">
        <v>561</v>
      </c>
      <c r="I694" s="192" t="s">
        <v>817</v>
      </c>
      <c r="J694" s="192" t="s">
        <v>961</v>
      </c>
      <c r="K694" s="192">
        <v>2007</v>
      </c>
      <c r="L694" s="192" t="s">
        <v>220</v>
      </c>
    </row>
    <row r="695" spans="1:12" ht="17.25" customHeight="1" x14ac:dyDescent="0.2">
      <c r="A695" s="192">
        <v>809420</v>
      </c>
      <c r="B695" s="192" t="s">
        <v>1571</v>
      </c>
      <c r="C695" s="192" t="s">
        <v>947</v>
      </c>
      <c r="D695" s="192" t="s">
        <v>932</v>
      </c>
      <c r="E695" s="192" t="s">
        <v>133</v>
      </c>
      <c r="F695" s="195">
        <v>32044</v>
      </c>
      <c r="G695" s="192" t="s">
        <v>763</v>
      </c>
      <c r="H695" s="192" t="s">
        <v>562</v>
      </c>
      <c r="I695" s="192" t="s">
        <v>817</v>
      </c>
      <c r="J695" s="192" t="s">
        <v>961</v>
      </c>
      <c r="K695" s="192">
        <v>2005</v>
      </c>
      <c r="L695" s="192" t="s">
        <v>225</v>
      </c>
    </row>
    <row r="696" spans="1:12" ht="17.25" customHeight="1" x14ac:dyDescent="0.2">
      <c r="A696" s="192">
        <v>809444</v>
      </c>
      <c r="B696" s="192" t="s">
        <v>1572</v>
      </c>
      <c r="C696" s="192" t="s">
        <v>310</v>
      </c>
      <c r="D696" s="192" t="s">
        <v>400</v>
      </c>
      <c r="E696" s="192" t="s">
        <v>133</v>
      </c>
      <c r="F696" s="195">
        <v>36176</v>
      </c>
      <c r="G696" s="192" t="s">
        <v>220</v>
      </c>
      <c r="H696" s="192" t="s">
        <v>561</v>
      </c>
      <c r="I696" s="192" t="s">
        <v>817</v>
      </c>
      <c r="J696" s="192" t="s">
        <v>960</v>
      </c>
      <c r="K696" s="192">
        <v>2017</v>
      </c>
      <c r="L696" s="192" t="s">
        <v>220</v>
      </c>
    </row>
    <row r="697" spans="1:12" ht="17.25" customHeight="1" x14ac:dyDescent="0.2">
      <c r="A697" s="192">
        <v>809598</v>
      </c>
      <c r="B697" s="192" t="s">
        <v>1575</v>
      </c>
      <c r="C697" s="192" t="s">
        <v>1796</v>
      </c>
      <c r="D697" s="192" t="s">
        <v>152</v>
      </c>
      <c r="E697" s="192" t="s">
        <v>133</v>
      </c>
      <c r="F697" s="195">
        <v>36438</v>
      </c>
      <c r="G697" s="192" t="s">
        <v>726</v>
      </c>
      <c r="H697" s="192" t="s">
        <v>561</v>
      </c>
      <c r="I697" s="192" t="s">
        <v>817</v>
      </c>
      <c r="J697" s="192" t="s">
        <v>235</v>
      </c>
      <c r="K697" s="192">
        <v>2017</v>
      </c>
      <c r="L697" s="192" t="s">
        <v>220</v>
      </c>
    </row>
    <row r="698" spans="1:12" ht="17.25" customHeight="1" x14ac:dyDescent="0.2">
      <c r="A698" s="192">
        <v>809601</v>
      </c>
      <c r="B698" s="192" t="s">
        <v>1576</v>
      </c>
      <c r="C698" s="192" t="s">
        <v>82</v>
      </c>
      <c r="D698" s="192" t="s">
        <v>199</v>
      </c>
      <c r="E698" s="192" t="s">
        <v>133</v>
      </c>
      <c r="F698" s="195">
        <v>29861</v>
      </c>
      <c r="G698" s="192" t="s">
        <v>220</v>
      </c>
      <c r="H698" s="192" t="s">
        <v>561</v>
      </c>
      <c r="I698" s="192" t="s">
        <v>817</v>
      </c>
      <c r="J698" s="192" t="s">
        <v>585</v>
      </c>
      <c r="K698" s="192">
        <v>2014</v>
      </c>
      <c r="L698" s="192" t="s">
        <v>225</v>
      </c>
    </row>
    <row r="699" spans="1:12" ht="17.25" customHeight="1" x14ac:dyDescent="0.2">
      <c r="A699" s="192">
        <v>809629</v>
      </c>
      <c r="B699" s="192" t="s">
        <v>1577</v>
      </c>
      <c r="C699" s="192" t="s">
        <v>308</v>
      </c>
      <c r="D699" s="192" t="s">
        <v>163</v>
      </c>
      <c r="E699" s="192" t="s">
        <v>134</v>
      </c>
      <c r="F699" s="195">
        <v>35111</v>
      </c>
      <c r="G699" s="192" t="s">
        <v>220</v>
      </c>
      <c r="H699" s="192" t="s">
        <v>561</v>
      </c>
      <c r="I699" s="192" t="s">
        <v>817</v>
      </c>
      <c r="J699" s="192" t="s">
        <v>961</v>
      </c>
      <c r="K699" s="192">
        <v>2017</v>
      </c>
      <c r="L699" s="192" t="s">
        <v>220</v>
      </c>
    </row>
    <row r="700" spans="1:12" ht="17.25" customHeight="1" x14ac:dyDescent="0.2">
      <c r="A700" s="192">
        <v>809698</v>
      </c>
      <c r="B700" s="192" t="s">
        <v>1579</v>
      </c>
      <c r="C700" s="192" t="s">
        <v>78</v>
      </c>
      <c r="D700" s="192" t="s">
        <v>749</v>
      </c>
      <c r="E700" s="192" t="s">
        <v>134</v>
      </c>
      <c r="F700" s="195">
        <v>27221</v>
      </c>
      <c r="G700" s="192" t="s">
        <v>220</v>
      </c>
      <c r="H700" s="192" t="s">
        <v>561</v>
      </c>
      <c r="I700" s="192" t="s">
        <v>817</v>
      </c>
    </row>
    <row r="701" spans="1:12" ht="17.25" customHeight="1" x14ac:dyDescent="0.2">
      <c r="A701" s="192">
        <v>809699</v>
      </c>
      <c r="B701" s="192" t="s">
        <v>1580</v>
      </c>
      <c r="C701" s="192" t="s">
        <v>1981</v>
      </c>
      <c r="D701" s="192" t="s">
        <v>358</v>
      </c>
      <c r="E701" s="192" t="s">
        <v>134</v>
      </c>
      <c r="F701" s="195">
        <v>29136</v>
      </c>
      <c r="G701" s="192" t="s">
        <v>220</v>
      </c>
      <c r="H701" s="192" t="s">
        <v>561</v>
      </c>
      <c r="I701" s="192" t="s">
        <v>817</v>
      </c>
      <c r="J701" s="192" t="s">
        <v>961</v>
      </c>
      <c r="K701" s="192">
        <v>2001</v>
      </c>
      <c r="L701" s="192" t="s">
        <v>220</v>
      </c>
    </row>
    <row r="702" spans="1:12" ht="17.25" customHeight="1" x14ac:dyDescent="0.2">
      <c r="A702" s="192">
        <v>809756</v>
      </c>
      <c r="B702" s="192" t="s">
        <v>1583</v>
      </c>
      <c r="C702" s="192" t="s">
        <v>529</v>
      </c>
      <c r="D702" s="192" t="s">
        <v>1935</v>
      </c>
      <c r="E702" s="192" t="s">
        <v>133</v>
      </c>
      <c r="F702" s="195">
        <v>35236</v>
      </c>
      <c r="G702" s="192" t="s">
        <v>850</v>
      </c>
      <c r="H702" s="192" t="s">
        <v>561</v>
      </c>
      <c r="I702" s="192" t="s">
        <v>817</v>
      </c>
      <c r="J702" s="192" t="s">
        <v>961</v>
      </c>
      <c r="K702" s="192">
        <v>2014</v>
      </c>
      <c r="L702" s="192" t="s">
        <v>225</v>
      </c>
    </row>
    <row r="703" spans="1:12" ht="17.25" customHeight="1" x14ac:dyDescent="0.2">
      <c r="A703" s="192">
        <v>809763</v>
      </c>
      <c r="B703" s="192" t="s">
        <v>1584</v>
      </c>
      <c r="C703" s="192" t="s">
        <v>1927</v>
      </c>
      <c r="D703" s="192" t="s">
        <v>1928</v>
      </c>
      <c r="E703" s="192" t="s">
        <v>134</v>
      </c>
      <c r="F703" s="195">
        <v>36526</v>
      </c>
      <c r="G703" s="192" t="s">
        <v>699</v>
      </c>
      <c r="H703" s="192" t="s">
        <v>561</v>
      </c>
      <c r="I703" s="192" t="s">
        <v>817</v>
      </c>
      <c r="J703" s="192" t="s">
        <v>235</v>
      </c>
      <c r="K703" s="192">
        <v>2017</v>
      </c>
      <c r="L703" s="192" t="s">
        <v>220</v>
      </c>
    </row>
    <row r="704" spans="1:12" ht="17.25" customHeight="1" x14ac:dyDescent="0.2">
      <c r="A704" s="192">
        <v>809783</v>
      </c>
      <c r="B704" s="192" t="s">
        <v>1586</v>
      </c>
      <c r="C704" s="192" t="s">
        <v>80</v>
      </c>
      <c r="D704" s="192" t="s">
        <v>1802</v>
      </c>
      <c r="E704" s="192" t="s">
        <v>134</v>
      </c>
      <c r="F704" s="195">
        <v>33657</v>
      </c>
      <c r="G704" s="192" t="s">
        <v>220</v>
      </c>
      <c r="H704" s="192" t="s">
        <v>561</v>
      </c>
      <c r="I704" s="192" t="s">
        <v>817</v>
      </c>
      <c r="J704" s="192" t="s">
        <v>235</v>
      </c>
      <c r="K704" s="192">
        <v>2017</v>
      </c>
      <c r="L704" s="192" t="s">
        <v>220</v>
      </c>
    </row>
    <row r="705" spans="1:12" ht="17.25" customHeight="1" x14ac:dyDescent="0.2">
      <c r="A705" s="192">
        <v>809890</v>
      </c>
      <c r="B705" s="192" t="s">
        <v>1589</v>
      </c>
      <c r="C705" s="192" t="s">
        <v>351</v>
      </c>
      <c r="D705" s="192" t="s">
        <v>286</v>
      </c>
      <c r="E705" s="192" t="s">
        <v>133</v>
      </c>
      <c r="F705" s="195">
        <v>35910</v>
      </c>
      <c r="G705" s="192" t="s">
        <v>1914</v>
      </c>
      <c r="H705" s="192" t="s">
        <v>561</v>
      </c>
      <c r="I705" s="192" t="s">
        <v>817</v>
      </c>
      <c r="J705" s="192" t="s">
        <v>235</v>
      </c>
      <c r="K705" s="192">
        <v>2016</v>
      </c>
      <c r="L705" s="192" t="s">
        <v>225</v>
      </c>
    </row>
    <row r="706" spans="1:12" ht="17.25" customHeight="1" x14ac:dyDescent="0.2">
      <c r="A706" s="192">
        <v>809896</v>
      </c>
      <c r="B706" s="192" t="s">
        <v>1590</v>
      </c>
      <c r="C706" s="192" t="s">
        <v>281</v>
      </c>
      <c r="D706" s="192" t="s">
        <v>1839</v>
      </c>
      <c r="E706" s="192" t="s">
        <v>133</v>
      </c>
      <c r="F706" s="195">
        <v>32084</v>
      </c>
      <c r="G706" s="192" t="s">
        <v>1840</v>
      </c>
      <c r="H706" s="192" t="s">
        <v>561</v>
      </c>
      <c r="I706" s="192" t="s">
        <v>817</v>
      </c>
      <c r="J706" s="192" t="s">
        <v>959</v>
      </c>
      <c r="K706" s="192">
        <v>1997</v>
      </c>
      <c r="L706" s="192" t="s">
        <v>227</v>
      </c>
    </row>
    <row r="707" spans="1:12" ht="17.25" customHeight="1" x14ac:dyDescent="0.2">
      <c r="A707" s="192">
        <v>809920</v>
      </c>
      <c r="B707" s="192" t="s">
        <v>1592</v>
      </c>
      <c r="C707" s="192" t="s">
        <v>661</v>
      </c>
      <c r="D707" s="192" t="s">
        <v>177</v>
      </c>
      <c r="E707" s="192" t="s">
        <v>133</v>
      </c>
      <c r="F707" s="195">
        <v>35898</v>
      </c>
      <c r="G707" s="192" t="s">
        <v>220</v>
      </c>
      <c r="H707" s="192" t="s">
        <v>561</v>
      </c>
      <c r="I707" s="192" t="s">
        <v>817</v>
      </c>
    </row>
    <row r="708" spans="1:12" ht="17.25" customHeight="1" x14ac:dyDescent="0.2">
      <c r="A708" s="192">
        <v>809928</v>
      </c>
      <c r="B708" s="192" t="s">
        <v>1593</v>
      </c>
      <c r="C708" s="192" t="s">
        <v>956</v>
      </c>
      <c r="D708" s="192" t="s">
        <v>953</v>
      </c>
      <c r="E708" s="192" t="s">
        <v>133</v>
      </c>
      <c r="F708" s="195">
        <v>29560</v>
      </c>
      <c r="G708" s="192" t="s">
        <v>223</v>
      </c>
      <c r="H708" s="192" t="s">
        <v>561</v>
      </c>
      <c r="I708" s="192" t="s">
        <v>817</v>
      </c>
      <c r="J708" s="192" t="s">
        <v>235</v>
      </c>
      <c r="K708" s="192">
        <v>1998</v>
      </c>
      <c r="L708" s="192" t="s">
        <v>223</v>
      </c>
    </row>
    <row r="709" spans="1:12" ht="17.25" customHeight="1" x14ac:dyDescent="0.2">
      <c r="A709" s="192">
        <v>809931</v>
      </c>
      <c r="B709" s="192" t="s">
        <v>1594</v>
      </c>
      <c r="C709" s="192" t="s">
        <v>424</v>
      </c>
      <c r="D709" s="192" t="s">
        <v>168</v>
      </c>
      <c r="E709" s="192" t="s">
        <v>133</v>
      </c>
      <c r="F709" s="195">
        <v>35796</v>
      </c>
      <c r="G709" s="192" t="s">
        <v>220</v>
      </c>
      <c r="H709" s="192" t="s">
        <v>561</v>
      </c>
      <c r="I709" s="192" t="s">
        <v>817</v>
      </c>
      <c r="J709" s="192" t="s">
        <v>959</v>
      </c>
      <c r="K709" s="192">
        <v>2017</v>
      </c>
      <c r="L709" s="192" t="s">
        <v>220</v>
      </c>
    </row>
    <row r="710" spans="1:12" ht="17.25" customHeight="1" x14ac:dyDescent="0.2">
      <c r="A710" s="192">
        <v>809961</v>
      </c>
      <c r="B710" s="192" t="s">
        <v>1595</v>
      </c>
      <c r="C710" s="192" t="s">
        <v>63</v>
      </c>
      <c r="D710" s="192" t="s">
        <v>160</v>
      </c>
      <c r="E710" s="192" t="s">
        <v>133</v>
      </c>
      <c r="F710" s="195">
        <v>35434</v>
      </c>
      <c r="G710" s="192" t="s">
        <v>594</v>
      </c>
      <c r="H710" s="192" t="s">
        <v>561</v>
      </c>
      <c r="I710" s="192" t="s">
        <v>817</v>
      </c>
      <c r="J710" s="192" t="s">
        <v>959</v>
      </c>
      <c r="K710" s="192">
        <v>2017</v>
      </c>
      <c r="L710" s="192" t="s">
        <v>225</v>
      </c>
    </row>
    <row r="711" spans="1:12" ht="17.25" customHeight="1" x14ac:dyDescent="0.2">
      <c r="A711" s="192">
        <v>810029</v>
      </c>
      <c r="B711" s="192" t="s">
        <v>1598</v>
      </c>
      <c r="C711" s="192" t="s">
        <v>2017</v>
      </c>
      <c r="D711" s="192" t="s">
        <v>2006</v>
      </c>
      <c r="E711" s="192" t="s">
        <v>133</v>
      </c>
      <c r="F711" s="195">
        <v>35431</v>
      </c>
      <c r="G711" s="192" t="s">
        <v>564</v>
      </c>
      <c r="H711" s="192" t="s">
        <v>561</v>
      </c>
      <c r="I711" s="192" t="s">
        <v>817</v>
      </c>
      <c r="J711" s="192" t="s">
        <v>959</v>
      </c>
      <c r="K711" s="192">
        <v>2016</v>
      </c>
      <c r="L711" s="192" t="s">
        <v>220</v>
      </c>
    </row>
    <row r="712" spans="1:12" ht="17.25" customHeight="1" x14ac:dyDescent="0.2">
      <c r="A712" s="192">
        <v>810055</v>
      </c>
      <c r="B712" s="192" t="s">
        <v>1600</v>
      </c>
      <c r="C712" s="192" t="s">
        <v>2038</v>
      </c>
      <c r="D712" s="192" t="s">
        <v>929</v>
      </c>
      <c r="E712" s="192" t="s">
        <v>133</v>
      </c>
      <c r="F712" s="195">
        <v>35431</v>
      </c>
      <c r="G712" s="192" t="s">
        <v>220</v>
      </c>
      <c r="H712" s="192" t="s">
        <v>561</v>
      </c>
      <c r="I712" s="192" t="s">
        <v>817</v>
      </c>
      <c r="J712" s="192" t="s">
        <v>960</v>
      </c>
      <c r="K712" s="192">
        <v>2014</v>
      </c>
      <c r="L712" s="192" t="s">
        <v>220</v>
      </c>
    </row>
    <row r="713" spans="1:12" ht="17.25" customHeight="1" x14ac:dyDescent="0.2">
      <c r="A713" s="192">
        <v>810059</v>
      </c>
      <c r="B713" s="192" t="s">
        <v>1601</v>
      </c>
      <c r="C713" s="192" t="s">
        <v>72</v>
      </c>
      <c r="D713" s="192" t="s">
        <v>175</v>
      </c>
      <c r="E713" s="192" t="s">
        <v>133</v>
      </c>
      <c r="F713" s="195">
        <v>36526</v>
      </c>
      <c r="G713" s="192" t="s">
        <v>594</v>
      </c>
      <c r="H713" s="192" t="s">
        <v>561</v>
      </c>
      <c r="I713" s="192" t="s">
        <v>817</v>
      </c>
      <c r="J713" s="192" t="s">
        <v>961</v>
      </c>
      <c r="K713" s="192">
        <v>2017</v>
      </c>
      <c r="L713" s="192" t="s">
        <v>220</v>
      </c>
    </row>
    <row r="714" spans="1:12" ht="17.25" customHeight="1" x14ac:dyDescent="0.2">
      <c r="A714" s="192">
        <v>810180</v>
      </c>
      <c r="B714" s="192" t="s">
        <v>1603</v>
      </c>
      <c r="C714" s="192" t="s">
        <v>82</v>
      </c>
      <c r="D714" s="192" t="s">
        <v>525</v>
      </c>
      <c r="E714" s="192" t="s">
        <v>134</v>
      </c>
      <c r="F714" s="195">
        <v>34438</v>
      </c>
      <c r="G714" s="192" t="s">
        <v>625</v>
      </c>
      <c r="H714" s="192" t="s">
        <v>561</v>
      </c>
      <c r="I714" s="192" t="s">
        <v>817</v>
      </c>
    </row>
    <row r="715" spans="1:12" ht="17.25" customHeight="1" x14ac:dyDescent="0.2">
      <c r="A715" s="192">
        <v>810216</v>
      </c>
      <c r="B715" s="192" t="s">
        <v>1604</v>
      </c>
      <c r="C715" s="192" t="s">
        <v>103</v>
      </c>
      <c r="D715" s="192" t="s">
        <v>153</v>
      </c>
      <c r="E715" s="192" t="s">
        <v>134</v>
      </c>
      <c r="F715" s="195">
        <v>36586</v>
      </c>
      <c r="G715" s="192" t="s">
        <v>220</v>
      </c>
      <c r="H715" s="192" t="s">
        <v>561</v>
      </c>
      <c r="I715" s="192" t="s">
        <v>817</v>
      </c>
      <c r="J715" s="192" t="s">
        <v>235</v>
      </c>
      <c r="K715" s="192">
        <v>2017</v>
      </c>
      <c r="L715" s="192" t="s">
        <v>225</v>
      </c>
    </row>
    <row r="716" spans="1:12" ht="17.25" customHeight="1" x14ac:dyDescent="0.2">
      <c r="A716" s="192">
        <v>810225</v>
      </c>
      <c r="B716" s="192" t="s">
        <v>1606</v>
      </c>
      <c r="C716" s="192" t="s">
        <v>2030</v>
      </c>
      <c r="D716" s="192" t="s">
        <v>2031</v>
      </c>
      <c r="E716" s="192" t="s">
        <v>133</v>
      </c>
      <c r="F716" s="195">
        <v>29417</v>
      </c>
      <c r="G716" s="192" t="s">
        <v>568</v>
      </c>
      <c r="H716" s="192" t="s">
        <v>561</v>
      </c>
      <c r="I716" s="192" t="s">
        <v>817</v>
      </c>
      <c r="J716" s="192" t="s">
        <v>235</v>
      </c>
      <c r="K716" s="192">
        <v>2000</v>
      </c>
      <c r="L716" s="192" t="s">
        <v>220</v>
      </c>
    </row>
    <row r="717" spans="1:12" ht="17.25" customHeight="1" x14ac:dyDescent="0.2">
      <c r="A717" s="192">
        <v>810234</v>
      </c>
      <c r="B717" s="192" t="s">
        <v>1607</v>
      </c>
      <c r="C717" s="192" t="s">
        <v>82</v>
      </c>
      <c r="D717" s="192" t="s">
        <v>1789</v>
      </c>
      <c r="E717" s="192" t="s">
        <v>133</v>
      </c>
      <c r="F717" s="195">
        <v>35065</v>
      </c>
      <c r="G717" s="192" t="s">
        <v>949</v>
      </c>
      <c r="H717" s="192" t="s">
        <v>561</v>
      </c>
      <c r="I717" s="192" t="s">
        <v>817</v>
      </c>
      <c r="J717" s="192" t="s">
        <v>960</v>
      </c>
      <c r="K717" s="192">
        <v>2013</v>
      </c>
      <c r="L717" s="192" t="s">
        <v>220</v>
      </c>
    </row>
    <row r="718" spans="1:12" ht="17.25" customHeight="1" x14ac:dyDescent="0.2">
      <c r="A718" s="192">
        <v>810238</v>
      </c>
      <c r="B718" s="192" t="s">
        <v>1608</v>
      </c>
      <c r="C718" s="192" t="s">
        <v>62</v>
      </c>
      <c r="D718" s="192" t="s">
        <v>1790</v>
      </c>
      <c r="E718" s="192" t="s">
        <v>133</v>
      </c>
      <c r="F718" s="195">
        <v>34907</v>
      </c>
      <c r="G718" s="192" t="s">
        <v>1992</v>
      </c>
      <c r="H718" s="192" t="s">
        <v>561</v>
      </c>
      <c r="I718" s="192" t="s">
        <v>817</v>
      </c>
      <c r="J718" s="192" t="s">
        <v>235</v>
      </c>
      <c r="K718" s="192">
        <v>2014</v>
      </c>
      <c r="L718" s="192" t="s">
        <v>220</v>
      </c>
    </row>
    <row r="719" spans="1:12" ht="17.25" customHeight="1" x14ac:dyDescent="0.2">
      <c r="A719" s="192">
        <v>810251</v>
      </c>
      <c r="B719" s="192" t="s">
        <v>1609</v>
      </c>
      <c r="C719" s="192" t="s">
        <v>446</v>
      </c>
      <c r="D719" s="192" t="s">
        <v>209</v>
      </c>
      <c r="E719" s="192" t="s">
        <v>133</v>
      </c>
      <c r="F719" s="195">
        <v>36174</v>
      </c>
      <c r="G719" s="192" t="s">
        <v>1874</v>
      </c>
      <c r="H719" s="192" t="s">
        <v>561</v>
      </c>
      <c r="I719" s="192" t="s">
        <v>817</v>
      </c>
      <c r="J719" s="192" t="s">
        <v>235</v>
      </c>
      <c r="K719" s="192">
        <v>2017</v>
      </c>
      <c r="L719" s="192" t="s">
        <v>230</v>
      </c>
    </row>
    <row r="720" spans="1:12" ht="17.25" customHeight="1" x14ac:dyDescent="0.2">
      <c r="A720" s="192">
        <v>810263</v>
      </c>
      <c r="B720" s="192" t="s">
        <v>1610</v>
      </c>
      <c r="C720" s="192" t="s">
        <v>605</v>
      </c>
      <c r="D720" s="192" t="s">
        <v>1787</v>
      </c>
      <c r="E720" s="192" t="s">
        <v>133</v>
      </c>
      <c r="F720" s="195">
        <v>34713</v>
      </c>
      <c r="G720" s="192" t="s">
        <v>564</v>
      </c>
      <c r="H720" s="192" t="s">
        <v>561</v>
      </c>
      <c r="I720" s="192" t="s">
        <v>817</v>
      </c>
      <c r="J720" s="192" t="s">
        <v>585</v>
      </c>
      <c r="K720" s="192">
        <v>2014</v>
      </c>
      <c r="L720" s="192" t="s">
        <v>220</v>
      </c>
    </row>
    <row r="721" spans="1:12" ht="17.25" customHeight="1" x14ac:dyDescent="0.2">
      <c r="A721" s="192">
        <v>810326</v>
      </c>
      <c r="B721" s="192" t="s">
        <v>1612</v>
      </c>
      <c r="C721" s="192" t="s">
        <v>69</v>
      </c>
      <c r="D721" s="192" t="s">
        <v>198</v>
      </c>
      <c r="E721" s="192" t="s">
        <v>134</v>
      </c>
      <c r="F721" s="195">
        <v>27243</v>
      </c>
      <c r="G721" s="192" t="s">
        <v>691</v>
      </c>
      <c r="H721" s="192" t="s">
        <v>561</v>
      </c>
      <c r="I721" s="192" t="s">
        <v>817</v>
      </c>
      <c r="J721" s="192" t="s">
        <v>585</v>
      </c>
      <c r="K721" s="192">
        <v>1992</v>
      </c>
      <c r="L721" s="192" t="s">
        <v>220</v>
      </c>
    </row>
    <row r="722" spans="1:12" ht="17.25" customHeight="1" x14ac:dyDescent="0.2">
      <c r="A722" s="192">
        <v>810330</v>
      </c>
      <c r="B722" s="192" t="s">
        <v>1613</v>
      </c>
      <c r="C722" s="192" t="s">
        <v>62</v>
      </c>
      <c r="D722" s="192" t="s">
        <v>1993</v>
      </c>
      <c r="E722" s="192" t="s">
        <v>133</v>
      </c>
      <c r="F722" s="195">
        <v>30026</v>
      </c>
      <c r="G722" s="192" t="s">
        <v>1994</v>
      </c>
      <c r="H722" s="192" t="s">
        <v>561</v>
      </c>
      <c r="I722" s="192" t="s">
        <v>817</v>
      </c>
      <c r="J722" s="192" t="s">
        <v>585</v>
      </c>
      <c r="K722" s="192">
        <v>2000</v>
      </c>
      <c r="L722" s="192" t="s">
        <v>229</v>
      </c>
    </row>
    <row r="723" spans="1:12" ht="17.25" customHeight="1" x14ac:dyDescent="0.2">
      <c r="A723" s="192">
        <v>810355</v>
      </c>
      <c r="B723" s="192" t="s">
        <v>1614</v>
      </c>
      <c r="C723" s="192" t="s">
        <v>880</v>
      </c>
      <c r="D723" s="192" t="s">
        <v>196</v>
      </c>
      <c r="E723" s="192" t="s">
        <v>134</v>
      </c>
      <c r="F723" s="195">
        <v>36526</v>
      </c>
      <c r="G723" s="192" t="s">
        <v>220</v>
      </c>
      <c r="H723" s="192" t="s">
        <v>561</v>
      </c>
      <c r="I723" s="192" t="s">
        <v>817</v>
      </c>
      <c r="J723" s="192" t="s">
        <v>235</v>
      </c>
      <c r="K723" s="192">
        <v>2017</v>
      </c>
      <c r="L723" s="192" t="s">
        <v>220</v>
      </c>
    </row>
    <row r="724" spans="1:12" ht="17.25" customHeight="1" x14ac:dyDescent="0.2">
      <c r="A724" s="192">
        <v>810368</v>
      </c>
      <c r="B724" s="192" t="s">
        <v>1615</v>
      </c>
      <c r="C724" s="192" t="s">
        <v>432</v>
      </c>
      <c r="D724" s="192" t="s">
        <v>220</v>
      </c>
      <c r="E724" s="192" t="s">
        <v>134</v>
      </c>
      <c r="F724" s="195">
        <v>31778</v>
      </c>
      <c r="G724" s="192" t="s">
        <v>623</v>
      </c>
      <c r="H724" s="192" t="s">
        <v>561</v>
      </c>
      <c r="I724" s="192" t="s">
        <v>817</v>
      </c>
      <c r="J724" s="192" t="s">
        <v>961</v>
      </c>
      <c r="K724" s="192">
        <v>2006</v>
      </c>
      <c r="L724" s="192" t="s">
        <v>231</v>
      </c>
    </row>
    <row r="725" spans="1:12" ht="17.25" customHeight="1" x14ac:dyDescent="0.2">
      <c r="A725" s="192">
        <v>810377</v>
      </c>
      <c r="B725" s="192" t="s">
        <v>1616</v>
      </c>
      <c r="C725" s="192" t="s">
        <v>905</v>
      </c>
      <c r="D725" s="192" t="s">
        <v>202</v>
      </c>
      <c r="E725" s="192" t="s">
        <v>134</v>
      </c>
      <c r="F725" s="195">
        <v>33988</v>
      </c>
      <c r="G725" s="192" t="s">
        <v>220</v>
      </c>
      <c r="H725" s="192" t="s">
        <v>561</v>
      </c>
      <c r="I725" s="192" t="s">
        <v>817</v>
      </c>
      <c r="J725" s="192" t="s">
        <v>961</v>
      </c>
      <c r="K725" s="192">
        <v>2010</v>
      </c>
      <c r="L725" s="192" t="s">
        <v>220</v>
      </c>
    </row>
    <row r="726" spans="1:12" ht="17.25" customHeight="1" x14ac:dyDescent="0.2">
      <c r="A726" s="192">
        <v>810386</v>
      </c>
      <c r="B726" s="192" t="s">
        <v>1617</v>
      </c>
      <c r="C726" s="192" t="s">
        <v>2021</v>
      </c>
      <c r="D726" s="192" t="s">
        <v>2022</v>
      </c>
      <c r="E726" s="192" t="s">
        <v>133</v>
      </c>
      <c r="F726" s="195">
        <v>27056</v>
      </c>
      <c r="G726" s="192" t="s">
        <v>564</v>
      </c>
      <c r="H726" s="192" t="s">
        <v>561</v>
      </c>
      <c r="I726" s="192" t="s">
        <v>817</v>
      </c>
      <c r="J726" s="192" t="s">
        <v>235</v>
      </c>
      <c r="K726" s="192">
        <v>1990</v>
      </c>
      <c r="L726" s="192" t="s">
        <v>220</v>
      </c>
    </row>
    <row r="727" spans="1:12" ht="17.25" customHeight="1" x14ac:dyDescent="0.2">
      <c r="A727" s="192">
        <v>810392</v>
      </c>
      <c r="B727" s="192" t="s">
        <v>1618</v>
      </c>
      <c r="C727" s="192" t="s">
        <v>62</v>
      </c>
      <c r="D727" s="192" t="s">
        <v>183</v>
      </c>
      <c r="E727" s="192" t="s">
        <v>134</v>
      </c>
      <c r="F727" s="195">
        <v>35796</v>
      </c>
      <c r="G727" s="192" t="s">
        <v>1995</v>
      </c>
      <c r="H727" s="192" t="s">
        <v>561</v>
      </c>
      <c r="I727" s="192" t="s">
        <v>817</v>
      </c>
      <c r="J727" s="192" t="s">
        <v>961</v>
      </c>
      <c r="K727" s="192">
        <v>2016</v>
      </c>
      <c r="L727" s="192" t="s">
        <v>225</v>
      </c>
    </row>
    <row r="728" spans="1:12" ht="17.25" customHeight="1" x14ac:dyDescent="0.2">
      <c r="A728" s="192">
        <v>810422</v>
      </c>
      <c r="B728" s="192" t="s">
        <v>1619</v>
      </c>
      <c r="C728" s="192" t="s">
        <v>605</v>
      </c>
      <c r="D728" s="192" t="s">
        <v>1782</v>
      </c>
      <c r="E728" s="192" t="s">
        <v>134</v>
      </c>
      <c r="F728" s="195">
        <v>34767</v>
      </c>
      <c r="G728" s="192" t="s">
        <v>220</v>
      </c>
      <c r="H728" s="192" t="s">
        <v>561</v>
      </c>
      <c r="I728" s="192" t="s">
        <v>817</v>
      </c>
      <c r="J728" s="192" t="s">
        <v>961</v>
      </c>
      <c r="K728" s="192">
        <v>2014</v>
      </c>
      <c r="L728" s="192" t="s">
        <v>220</v>
      </c>
    </row>
    <row r="729" spans="1:12" ht="17.25" customHeight="1" x14ac:dyDescent="0.2">
      <c r="A729" s="192">
        <v>810427</v>
      </c>
      <c r="B729" s="192" t="s">
        <v>1621</v>
      </c>
      <c r="C729" s="192" t="s">
        <v>108</v>
      </c>
      <c r="D729" s="192" t="s">
        <v>1866</v>
      </c>
      <c r="E729" s="192" t="s">
        <v>134</v>
      </c>
      <c r="F729" s="195">
        <v>34745</v>
      </c>
      <c r="G729" s="192" t="s">
        <v>226</v>
      </c>
      <c r="H729" s="192" t="s">
        <v>561</v>
      </c>
      <c r="I729" s="192" t="s">
        <v>817</v>
      </c>
      <c r="J729" s="192" t="s">
        <v>235</v>
      </c>
      <c r="K729" s="192">
        <v>2014</v>
      </c>
      <c r="L729" s="192" t="s">
        <v>220</v>
      </c>
    </row>
    <row r="730" spans="1:12" ht="17.25" customHeight="1" x14ac:dyDescent="0.2">
      <c r="A730" s="192">
        <v>810439</v>
      </c>
      <c r="B730" s="192" t="s">
        <v>1622</v>
      </c>
      <c r="C730" s="192" t="s">
        <v>73</v>
      </c>
      <c r="D730" s="192" t="s">
        <v>378</v>
      </c>
      <c r="E730" s="192" t="s">
        <v>134</v>
      </c>
      <c r="F730" s="195">
        <v>31835</v>
      </c>
      <c r="G730" s="192" t="s">
        <v>220</v>
      </c>
      <c r="H730" s="192" t="s">
        <v>561</v>
      </c>
      <c r="I730" s="192" t="s">
        <v>817</v>
      </c>
    </row>
    <row r="731" spans="1:12" ht="17.25" customHeight="1" x14ac:dyDescent="0.2">
      <c r="A731" s="192">
        <v>810458</v>
      </c>
      <c r="B731" s="192" t="s">
        <v>1624</v>
      </c>
      <c r="C731" s="192" t="s">
        <v>2021</v>
      </c>
      <c r="D731" s="192" t="s">
        <v>163</v>
      </c>
      <c r="E731" s="192" t="s">
        <v>134</v>
      </c>
      <c r="F731" s="195">
        <v>33142</v>
      </c>
      <c r="G731" s="192" t="s">
        <v>564</v>
      </c>
      <c r="H731" s="192" t="s">
        <v>561</v>
      </c>
      <c r="I731" s="192" t="s">
        <v>817</v>
      </c>
    </row>
    <row r="732" spans="1:12" ht="17.25" customHeight="1" x14ac:dyDescent="0.2">
      <c r="A732" s="192">
        <v>810466</v>
      </c>
      <c r="B732" s="192" t="s">
        <v>1625</v>
      </c>
      <c r="C732" s="192" t="s">
        <v>82</v>
      </c>
      <c r="D732" s="192" t="s">
        <v>187</v>
      </c>
      <c r="E732" s="192" t="s">
        <v>134</v>
      </c>
      <c r="F732" s="195">
        <v>33551</v>
      </c>
      <c r="G732" s="192" t="s">
        <v>220</v>
      </c>
      <c r="H732" s="192" t="s">
        <v>561</v>
      </c>
      <c r="I732" s="192" t="s">
        <v>817</v>
      </c>
      <c r="J732" s="192" t="s">
        <v>961</v>
      </c>
      <c r="K732" s="192">
        <v>2009</v>
      </c>
      <c r="L732" s="192" t="s">
        <v>220</v>
      </c>
    </row>
    <row r="733" spans="1:12" ht="17.25" customHeight="1" x14ac:dyDescent="0.2">
      <c r="A733" s="192">
        <v>810489</v>
      </c>
      <c r="B733" s="192" t="s">
        <v>1627</v>
      </c>
      <c r="C733" s="192" t="s">
        <v>355</v>
      </c>
      <c r="D733" s="192" t="s">
        <v>539</v>
      </c>
      <c r="E733" s="192" t="s">
        <v>134</v>
      </c>
      <c r="F733" s="195">
        <v>36257</v>
      </c>
      <c r="G733" s="192" t="s">
        <v>220</v>
      </c>
      <c r="H733" s="192" t="s">
        <v>561</v>
      </c>
      <c r="I733" s="192" t="s">
        <v>817</v>
      </c>
      <c r="J733" s="192" t="s">
        <v>961</v>
      </c>
      <c r="K733" s="192">
        <v>2017</v>
      </c>
      <c r="L733" s="192" t="s">
        <v>220</v>
      </c>
    </row>
    <row r="734" spans="1:12" ht="17.25" customHeight="1" x14ac:dyDescent="0.2">
      <c r="A734" s="192">
        <v>810506</v>
      </c>
      <c r="B734" s="192" t="s">
        <v>1631</v>
      </c>
      <c r="C734" s="192" t="s">
        <v>1971</v>
      </c>
      <c r="D734" s="192" t="s">
        <v>397</v>
      </c>
      <c r="E734" s="192" t="s">
        <v>134</v>
      </c>
      <c r="F734" s="195">
        <v>33783</v>
      </c>
      <c r="G734" s="192" t="s">
        <v>230</v>
      </c>
      <c r="H734" s="192" t="s">
        <v>561</v>
      </c>
      <c r="I734" s="192" t="s">
        <v>817</v>
      </c>
      <c r="J734" s="192" t="s">
        <v>961</v>
      </c>
      <c r="K734" s="192">
        <v>2009</v>
      </c>
      <c r="L734" s="192" t="s">
        <v>220</v>
      </c>
    </row>
    <row r="735" spans="1:12" ht="17.25" customHeight="1" x14ac:dyDescent="0.2">
      <c r="A735" s="192">
        <v>810535</v>
      </c>
      <c r="B735" s="192" t="s">
        <v>1633</v>
      </c>
      <c r="C735" s="192" t="s">
        <v>82</v>
      </c>
      <c r="D735" s="192" t="s">
        <v>672</v>
      </c>
      <c r="E735" s="192" t="s">
        <v>133</v>
      </c>
      <c r="F735" s="195">
        <v>35736</v>
      </c>
      <c r="G735" s="192" t="s">
        <v>220</v>
      </c>
      <c r="H735" s="192" t="s">
        <v>561</v>
      </c>
      <c r="I735" s="192" t="s">
        <v>817</v>
      </c>
      <c r="J735" s="192" t="s">
        <v>959</v>
      </c>
      <c r="K735" s="192">
        <v>2013</v>
      </c>
      <c r="L735" s="192" t="s">
        <v>220</v>
      </c>
    </row>
    <row r="736" spans="1:12" ht="17.25" customHeight="1" x14ac:dyDescent="0.2">
      <c r="A736" s="192">
        <v>810537</v>
      </c>
      <c r="B736" s="192" t="s">
        <v>1634</v>
      </c>
      <c r="C736" s="192" t="s">
        <v>308</v>
      </c>
      <c r="D736" s="192" t="s">
        <v>151</v>
      </c>
      <c r="E736" s="192" t="s">
        <v>133</v>
      </c>
      <c r="F736" s="195">
        <v>32988</v>
      </c>
      <c r="G736" s="192" t="s">
        <v>220</v>
      </c>
      <c r="H736" s="192" t="s">
        <v>561</v>
      </c>
      <c r="I736" s="192" t="s">
        <v>817</v>
      </c>
      <c r="J736" s="192" t="s">
        <v>961</v>
      </c>
      <c r="K736" s="192">
        <v>2013</v>
      </c>
      <c r="L736" s="192" t="s">
        <v>225</v>
      </c>
    </row>
    <row r="737" spans="1:12" ht="17.25" customHeight="1" x14ac:dyDescent="0.2">
      <c r="A737" s="192">
        <v>810588</v>
      </c>
      <c r="B737" s="192" t="s">
        <v>1638</v>
      </c>
      <c r="C737" s="192" t="s">
        <v>885</v>
      </c>
      <c r="D737" s="192" t="s">
        <v>183</v>
      </c>
      <c r="E737" s="192" t="s">
        <v>133</v>
      </c>
      <c r="F737" s="195">
        <v>35853</v>
      </c>
      <c r="G737" s="192" t="s">
        <v>220</v>
      </c>
      <c r="H737" s="192" t="s">
        <v>561</v>
      </c>
      <c r="I737" s="192" t="s">
        <v>817</v>
      </c>
      <c r="J737" s="192" t="s">
        <v>959</v>
      </c>
      <c r="K737" s="192">
        <v>2016</v>
      </c>
      <c r="L737" s="192" t="s">
        <v>220</v>
      </c>
    </row>
    <row r="738" spans="1:12" ht="17.25" customHeight="1" x14ac:dyDescent="0.2">
      <c r="A738" s="192">
        <v>810595</v>
      </c>
      <c r="B738" s="192" t="s">
        <v>1640</v>
      </c>
      <c r="C738" s="192" t="s">
        <v>366</v>
      </c>
      <c r="D738" s="192" t="s">
        <v>460</v>
      </c>
      <c r="E738" s="192" t="s">
        <v>134</v>
      </c>
      <c r="F738" s="195">
        <v>35804</v>
      </c>
      <c r="G738" s="192" t="s">
        <v>220</v>
      </c>
      <c r="H738" s="192" t="s">
        <v>561</v>
      </c>
      <c r="I738" s="192" t="s">
        <v>817</v>
      </c>
      <c r="J738" s="192" t="s">
        <v>959</v>
      </c>
      <c r="K738" s="192">
        <v>2017</v>
      </c>
      <c r="L738" s="192" t="s">
        <v>220</v>
      </c>
    </row>
    <row r="739" spans="1:12" ht="17.25" customHeight="1" x14ac:dyDescent="0.2">
      <c r="A739" s="192">
        <v>810667</v>
      </c>
      <c r="B739" s="192" t="s">
        <v>1646</v>
      </c>
      <c r="C739" s="192" t="s">
        <v>65</v>
      </c>
      <c r="D739" s="192" t="s">
        <v>2089</v>
      </c>
      <c r="E739" s="192" t="s">
        <v>134</v>
      </c>
      <c r="F739" s="195">
        <v>33212</v>
      </c>
      <c r="G739" s="192" t="s">
        <v>669</v>
      </c>
      <c r="H739" s="192" t="s">
        <v>561</v>
      </c>
      <c r="I739" s="192" t="s">
        <v>817</v>
      </c>
      <c r="J739" s="192" t="s">
        <v>961</v>
      </c>
      <c r="K739" s="192">
        <v>2008</v>
      </c>
      <c r="L739" s="192" t="s">
        <v>229</v>
      </c>
    </row>
    <row r="740" spans="1:12" ht="17.25" customHeight="1" x14ac:dyDescent="0.2">
      <c r="A740" s="192">
        <v>810668</v>
      </c>
      <c r="B740" s="192" t="s">
        <v>1647</v>
      </c>
      <c r="C740" s="192" t="s">
        <v>93</v>
      </c>
      <c r="D740" s="192" t="s">
        <v>179</v>
      </c>
      <c r="E740" s="192" t="s">
        <v>134</v>
      </c>
      <c r="F740" s="195">
        <v>34990</v>
      </c>
      <c r="G740" s="192" t="s">
        <v>621</v>
      </c>
      <c r="H740" s="192" t="s">
        <v>562</v>
      </c>
      <c r="I740" s="192" t="s">
        <v>817</v>
      </c>
      <c r="J740" s="192" t="s">
        <v>235</v>
      </c>
      <c r="K740" s="192">
        <v>2013</v>
      </c>
      <c r="L740" s="192" t="s">
        <v>220</v>
      </c>
    </row>
    <row r="741" spans="1:12" ht="17.25" customHeight="1" x14ac:dyDescent="0.2">
      <c r="A741" s="192">
        <v>810671</v>
      </c>
      <c r="B741" s="192" t="s">
        <v>1650</v>
      </c>
      <c r="C741" s="192" t="s">
        <v>863</v>
      </c>
      <c r="D741" s="192" t="s">
        <v>158</v>
      </c>
      <c r="E741" s="192" t="s">
        <v>134</v>
      </c>
      <c r="F741" s="195">
        <v>34085</v>
      </c>
      <c r="G741" s="192" t="s">
        <v>220</v>
      </c>
      <c r="H741" s="192" t="s">
        <v>561</v>
      </c>
      <c r="I741" s="192" t="s">
        <v>817</v>
      </c>
      <c r="J741" s="192" t="s">
        <v>961</v>
      </c>
      <c r="K741" s="192">
        <v>2013</v>
      </c>
      <c r="L741" s="192" t="s">
        <v>220</v>
      </c>
    </row>
    <row r="742" spans="1:12" ht="17.25" customHeight="1" x14ac:dyDescent="0.2">
      <c r="A742" s="192">
        <v>810673</v>
      </c>
      <c r="B742" s="192" t="s">
        <v>1651</v>
      </c>
      <c r="C742" s="192" t="s">
        <v>299</v>
      </c>
      <c r="D742" s="192" t="s">
        <v>612</v>
      </c>
      <c r="E742" s="192" t="s">
        <v>133</v>
      </c>
      <c r="F742" s="195">
        <v>29046</v>
      </c>
      <c r="G742" s="192" t="s">
        <v>1979</v>
      </c>
      <c r="H742" s="192" t="s">
        <v>561</v>
      </c>
      <c r="I742" s="192" t="s">
        <v>817</v>
      </c>
      <c r="J742" s="192" t="s">
        <v>585</v>
      </c>
      <c r="K742" s="192">
        <v>2015</v>
      </c>
      <c r="L742" s="192" t="s">
        <v>223</v>
      </c>
    </row>
    <row r="743" spans="1:12" ht="17.25" customHeight="1" x14ac:dyDescent="0.2">
      <c r="A743" s="192">
        <v>810674</v>
      </c>
      <c r="B743" s="192" t="s">
        <v>1652</v>
      </c>
      <c r="C743" s="192" t="s">
        <v>62</v>
      </c>
      <c r="D743" s="192" t="s">
        <v>158</v>
      </c>
      <c r="E743" s="192" t="s">
        <v>133</v>
      </c>
      <c r="F743" s="195">
        <v>35094</v>
      </c>
      <c r="G743" s="192" t="s">
        <v>1996</v>
      </c>
      <c r="H743" s="192" t="s">
        <v>561</v>
      </c>
      <c r="I743" s="192" t="s">
        <v>817</v>
      </c>
      <c r="J743" s="192" t="s">
        <v>961</v>
      </c>
      <c r="K743" s="192">
        <v>2014</v>
      </c>
      <c r="L743" s="192" t="s">
        <v>223</v>
      </c>
    </row>
    <row r="744" spans="1:12" ht="17.25" customHeight="1" x14ac:dyDescent="0.2">
      <c r="A744" s="192">
        <v>810676</v>
      </c>
      <c r="B744" s="192" t="s">
        <v>1653</v>
      </c>
      <c r="C744" s="192" t="s">
        <v>122</v>
      </c>
      <c r="D744" s="192" t="s">
        <v>896</v>
      </c>
      <c r="E744" s="192" t="s">
        <v>134</v>
      </c>
      <c r="F744" s="195">
        <v>35090</v>
      </c>
      <c r="G744" s="192" t="s">
        <v>220</v>
      </c>
      <c r="H744" s="192" t="s">
        <v>561</v>
      </c>
      <c r="I744" s="192" t="s">
        <v>817</v>
      </c>
      <c r="J744" s="192" t="s">
        <v>961</v>
      </c>
      <c r="K744" s="192">
        <v>2013</v>
      </c>
      <c r="L744" s="192" t="s">
        <v>225</v>
      </c>
    </row>
    <row r="745" spans="1:12" ht="17.25" customHeight="1" x14ac:dyDescent="0.2">
      <c r="A745" s="192">
        <v>810681</v>
      </c>
      <c r="B745" s="192" t="s">
        <v>1654</v>
      </c>
      <c r="C745" s="192" t="s">
        <v>62</v>
      </c>
      <c r="D745" s="192" t="s">
        <v>164</v>
      </c>
      <c r="E745" s="192" t="s">
        <v>134</v>
      </c>
      <c r="F745" s="195">
        <v>32878</v>
      </c>
      <c r="G745" s="192" t="s">
        <v>1997</v>
      </c>
      <c r="H745" s="192" t="s">
        <v>562</v>
      </c>
      <c r="I745" s="192" t="s">
        <v>817</v>
      </c>
      <c r="J745" s="192" t="s">
        <v>961</v>
      </c>
      <c r="K745" s="192">
        <v>2012</v>
      </c>
      <c r="L745" s="192" t="s">
        <v>220</v>
      </c>
    </row>
    <row r="746" spans="1:12" ht="17.25" customHeight="1" x14ac:dyDescent="0.2">
      <c r="A746" s="192">
        <v>810682</v>
      </c>
      <c r="B746" s="192" t="s">
        <v>1655</v>
      </c>
      <c r="C746" s="192" t="s">
        <v>883</v>
      </c>
      <c r="D746" s="192" t="s">
        <v>157</v>
      </c>
      <c r="E746" s="192" t="s">
        <v>134</v>
      </c>
      <c r="F746" s="195">
        <v>33604</v>
      </c>
      <c r="G746" s="192" t="s">
        <v>563</v>
      </c>
      <c r="H746" s="192" t="s">
        <v>561</v>
      </c>
      <c r="I746" s="192" t="s">
        <v>817</v>
      </c>
      <c r="J746" s="192" t="s">
        <v>961</v>
      </c>
      <c r="K746" s="192">
        <v>2011</v>
      </c>
      <c r="L746" s="192" t="s">
        <v>225</v>
      </c>
    </row>
    <row r="747" spans="1:12" ht="17.25" customHeight="1" x14ac:dyDescent="0.2">
      <c r="A747" s="192">
        <v>810686</v>
      </c>
      <c r="B747" s="192" t="s">
        <v>1656</v>
      </c>
      <c r="C747" s="192" t="s">
        <v>62</v>
      </c>
      <c r="D747" s="192" t="s">
        <v>890</v>
      </c>
      <c r="E747" s="192" t="s">
        <v>134</v>
      </c>
      <c r="F747" s="195">
        <v>32557</v>
      </c>
      <c r="G747" s="192" t="s">
        <v>597</v>
      </c>
      <c r="H747" s="192" t="s">
        <v>561</v>
      </c>
      <c r="I747" s="192" t="s">
        <v>817</v>
      </c>
    </row>
    <row r="748" spans="1:12" ht="17.25" customHeight="1" x14ac:dyDescent="0.2">
      <c r="A748" s="192">
        <v>810689</v>
      </c>
      <c r="B748" s="192" t="s">
        <v>1658</v>
      </c>
      <c r="C748" s="192" t="s">
        <v>60</v>
      </c>
      <c r="D748" s="192" t="s">
        <v>654</v>
      </c>
      <c r="E748" s="192" t="s">
        <v>134</v>
      </c>
      <c r="F748" s="195">
        <v>35916</v>
      </c>
      <c r="G748" s="192" t="s">
        <v>621</v>
      </c>
      <c r="H748" s="192" t="s">
        <v>562</v>
      </c>
      <c r="I748" s="192" t="s">
        <v>817</v>
      </c>
      <c r="J748" s="192" t="s">
        <v>961</v>
      </c>
      <c r="K748" s="192">
        <v>2015</v>
      </c>
      <c r="L748" s="192" t="s">
        <v>225</v>
      </c>
    </row>
    <row r="749" spans="1:12" ht="17.25" customHeight="1" x14ac:dyDescent="0.2">
      <c r="A749" s="192">
        <v>810694</v>
      </c>
      <c r="B749" s="192" t="s">
        <v>1659</v>
      </c>
      <c r="C749" s="192" t="s">
        <v>81</v>
      </c>
      <c r="D749" s="192" t="s">
        <v>377</v>
      </c>
      <c r="E749" s="192" t="s">
        <v>134</v>
      </c>
      <c r="F749" s="195">
        <v>31127</v>
      </c>
      <c r="G749" s="192" t="s">
        <v>220</v>
      </c>
      <c r="H749" s="192" t="s">
        <v>562</v>
      </c>
      <c r="I749" s="192" t="s">
        <v>817</v>
      </c>
      <c r="J749" s="192" t="s">
        <v>585</v>
      </c>
      <c r="K749" s="192">
        <v>2003</v>
      </c>
      <c r="L749" s="192" t="s">
        <v>220</v>
      </c>
    </row>
    <row r="750" spans="1:12" ht="17.25" customHeight="1" x14ac:dyDescent="0.2">
      <c r="A750" s="192">
        <v>810696</v>
      </c>
      <c r="B750" s="192" t="s">
        <v>1660</v>
      </c>
      <c r="C750" s="192" t="s">
        <v>432</v>
      </c>
      <c r="D750" s="192" t="s">
        <v>732</v>
      </c>
      <c r="E750" s="192" t="s">
        <v>134</v>
      </c>
      <c r="F750" s="195">
        <v>30581</v>
      </c>
      <c r="G750" s="192" t="s">
        <v>2004</v>
      </c>
      <c r="H750" s="192" t="s">
        <v>562</v>
      </c>
      <c r="I750" s="192" t="s">
        <v>817</v>
      </c>
      <c r="J750" s="192" t="s">
        <v>961</v>
      </c>
      <c r="K750" s="192">
        <v>2001</v>
      </c>
      <c r="L750" s="192" t="s">
        <v>225</v>
      </c>
    </row>
    <row r="751" spans="1:12" ht="17.25" customHeight="1" x14ac:dyDescent="0.2">
      <c r="A751" s="192">
        <v>810706</v>
      </c>
      <c r="B751" s="192" t="s">
        <v>1662</v>
      </c>
      <c r="C751" s="192" t="s">
        <v>300</v>
      </c>
      <c r="D751" s="192" t="s">
        <v>1881</v>
      </c>
      <c r="E751" s="192" t="s">
        <v>134</v>
      </c>
      <c r="F751" s="195">
        <v>32393</v>
      </c>
      <c r="G751" s="192" t="s">
        <v>220</v>
      </c>
      <c r="H751" s="192" t="s">
        <v>561</v>
      </c>
      <c r="I751" s="192" t="s">
        <v>817</v>
      </c>
      <c r="J751" s="192" t="s">
        <v>961</v>
      </c>
      <c r="K751" s="192">
        <v>2013</v>
      </c>
      <c r="L751" s="192" t="s">
        <v>220</v>
      </c>
    </row>
    <row r="752" spans="1:12" ht="17.25" customHeight="1" x14ac:dyDescent="0.2">
      <c r="A752" s="192">
        <v>810711</v>
      </c>
      <c r="B752" s="192" t="s">
        <v>1663</v>
      </c>
      <c r="C752" s="192" t="s">
        <v>62</v>
      </c>
      <c r="D752" s="192" t="s">
        <v>164</v>
      </c>
      <c r="E752" s="192" t="s">
        <v>134</v>
      </c>
      <c r="F752" s="195">
        <v>34867</v>
      </c>
      <c r="G752" s="192" t="s">
        <v>1997</v>
      </c>
      <c r="H752" s="192" t="s">
        <v>562</v>
      </c>
      <c r="I752" s="192" t="s">
        <v>817</v>
      </c>
      <c r="J752" s="192" t="s">
        <v>961</v>
      </c>
      <c r="K752" s="192">
        <v>2015</v>
      </c>
      <c r="L752" s="192" t="s">
        <v>225</v>
      </c>
    </row>
    <row r="753" spans="1:12" ht="17.25" customHeight="1" x14ac:dyDescent="0.2">
      <c r="A753" s="192">
        <v>810713</v>
      </c>
      <c r="B753" s="192" t="s">
        <v>1664</v>
      </c>
      <c r="C753" s="192" t="s">
        <v>97</v>
      </c>
      <c r="D753" s="192" t="s">
        <v>294</v>
      </c>
      <c r="E753" s="192" t="s">
        <v>134</v>
      </c>
      <c r="F753" s="195">
        <v>34430</v>
      </c>
      <c r="G753" s="192" t="s">
        <v>1936</v>
      </c>
      <c r="H753" s="192" t="s">
        <v>561</v>
      </c>
      <c r="I753" s="192" t="s">
        <v>817</v>
      </c>
      <c r="J753" s="192" t="s">
        <v>235</v>
      </c>
      <c r="K753" s="192">
        <v>2013</v>
      </c>
      <c r="L753" s="192" t="s">
        <v>220</v>
      </c>
    </row>
    <row r="754" spans="1:12" ht="17.25" customHeight="1" x14ac:dyDescent="0.2">
      <c r="A754" s="192">
        <v>810719</v>
      </c>
      <c r="B754" s="192" t="s">
        <v>1666</v>
      </c>
      <c r="C754" s="192" t="s">
        <v>415</v>
      </c>
      <c r="D754" s="192" t="s">
        <v>125</v>
      </c>
      <c r="E754" s="192" t="s">
        <v>133</v>
      </c>
      <c r="F754" s="195">
        <v>35065</v>
      </c>
      <c r="G754" s="192" t="s">
        <v>220</v>
      </c>
      <c r="H754" s="192" t="s">
        <v>561</v>
      </c>
      <c r="I754" s="192" t="s">
        <v>817</v>
      </c>
      <c r="J754" s="192" t="s">
        <v>961</v>
      </c>
      <c r="K754" s="192">
        <v>2014</v>
      </c>
      <c r="L754" s="192" t="s">
        <v>225</v>
      </c>
    </row>
    <row r="755" spans="1:12" ht="17.25" customHeight="1" x14ac:dyDescent="0.2">
      <c r="A755" s="192">
        <v>810722</v>
      </c>
      <c r="B755" s="192" t="s">
        <v>1667</v>
      </c>
      <c r="C755" s="192" t="s">
        <v>63</v>
      </c>
      <c r="D755" s="192" t="s">
        <v>185</v>
      </c>
      <c r="E755" s="192" t="s">
        <v>133</v>
      </c>
      <c r="F755" s="195">
        <v>35234</v>
      </c>
      <c r="G755" s="192" t="s">
        <v>948</v>
      </c>
      <c r="H755" s="192" t="s">
        <v>561</v>
      </c>
      <c r="I755" s="192" t="s">
        <v>817</v>
      </c>
      <c r="J755" s="192" t="s">
        <v>961</v>
      </c>
      <c r="K755" s="192">
        <v>2015</v>
      </c>
      <c r="L755" s="192" t="s">
        <v>222</v>
      </c>
    </row>
    <row r="756" spans="1:12" ht="17.25" customHeight="1" x14ac:dyDescent="0.2">
      <c r="A756" s="192">
        <v>810724</v>
      </c>
      <c r="B756" s="192" t="s">
        <v>1668</v>
      </c>
      <c r="C756" s="192" t="s">
        <v>2011</v>
      </c>
      <c r="D756" s="192" t="s">
        <v>2012</v>
      </c>
      <c r="E756" s="192" t="s">
        <v>134</v>
      </c>
      <c r="F756" s="195">
        <v>34359</v>
      </c>
      <c r="G756" s="192" t="s">
        <v>564</v>
      </c>
      <c r="H756" s="192" t="s">
        <v>561</v>
      </c>
      <c r="I756" s="192" t="s">
        <v>817</v>
      </c>
      <c r="J756" s="192" t="s">
        <v>961</v>
      </c>
      <c r="K756" s="192">
        <v>2013</v>
      </c>
      <c r="L756" s="192" t="s">
        <v>220</v>
      </c>
    </row>
    <row r="757" spans="1:12" ht="17.25" customHeight="1" x14ac:dyDescent="0.2">
      <c r="A757" s="192">
        <v>810725</v>
      </c>
      <c r="B757" s="192" t="s">
        <v>1669</v>
      </c>
      <c r="C757" s="192" t="s">
        <v>124</v>
      </c>
      <c r="D757" s="192" t="s">
        <v>339</v>
      </c>
      <c r="E757" s="192" t="s">
        <v>134</v>
      </c>
      <c r="F757" s="195">
        <v>34895</v>
      </c>
      <c r="G757" s="192" t="s">
        <v>220</v>
      </c>
      <c r="H757" s="192" t="s">
        <v>561</v>
      </c>
      <c r="I757" s="192" t="s">
        <v>817</v>
      </c>
      <c r="J757" s="192" t="s">
        <v>961</v>
      </c>
      <c r="K757" s="192">
        <v>2013</v>
      </c>
      <c r="L757" s="192" t="s">
        <v>220</v>
      </c>
    </row>
    <row r="758" spans="1:12" ht="17.25" customHeight="1" x14ac:dyDescent="0.2">
      <c r="A758" s="192">
        <v>810729</v>
      </c>
      <c r="B758" s="192" t="s">
        <v>1671</v>
      </c>
      <c r="C758" s="192" t="s">
        <v>95</v>
      </c>
      <c r="D758" s="192" t="s">
        <v>470</v>
      </c>
      <c r="E758" s="192" t="s">
        <v>134</v>
      </c>
      <c r="F758" s="195">
        <v>35440</v>
      </c>
      <c r="G758" s="192" t="s">
        <v>220</v>
      </c>
      <c r="H758" s="192" t="s">
        <v>561</v>
      </c>
      <c r="I758" s="192" t="s">
        <v>817</v>
      </c>
      <c r="J758" s="192" t="s">
        <v>961</v>
      </c>
      <c r="K758" s="192">
        <v>2014</v>
      </c>
      <c r="L758" s="192" t="s">
        <v>225</v>
      </c>
    </row>
    <row r="759" spans="1:12" ht="17.25" customHeight="1" x14ac:dyDescent="0.2">
      <c r="A759" s="192">
        <v>810730</v>
      </c>
      <c r="B759" s="192" t="s">
        <v>1672</v>
      </c>
      <c r="C759" s="192" t="s">
        <v>115</v>
      </c>
      <c r="D759" s="192" t="s">
        <v>536</v>
      </c>
      <c r="E759" s="192" t="s">
        <v>134</v>
      </c>
      <c r="F759" s="195">
        <v>35065</v>
      </c>
      <c r="G759" s="192" t="s">
        <v>220</v>
      </c>
      <c r="H759" s="192" t="s">
        <v>561</v>
      </c>
      <c r="I759" s="192" t="s">
        <v>817</v>
      </c>
      <c r="J759" s="192" t="s">
        <v>235</v>
      </c>
      <c r="K759" s="192">
        <v>2013</v>
      </c>
      <c r="L759" s="192" t="s">
        <v>220</v>
      </c>
    </row>
    <row r="760" spans="1:12" ht="17.25" customHeight="1" x14ac:dyDescent="0.2">
      <c r="A760" s="192">
        <v>810736</v>
      </c>
      <c r="B760" s="192" t="s">
        <v>1674</v>
      </c>
      <c r="C760" s="192" t="s">
        <v>715</v>
      </c>
      <c r="D760" s="192" t="s">
        <v>284</v>
      </c>
      <c r="E760" s="192" t="s">
        <v>134</v>
      </c>
      <c r="F760" s="195">
        <v>33774</v>
      </c>
      <c r="G760" s="192" t="s">
        <v>220</v>
      </c>
      <c r="H760" s="192" t="s">
        <v>561</v>
      </c>
      <c r="I760" s="192" t="s">
        <v>817</v>
      </c>
      <c r="J760" s="192" t="s">
        <v>235</v>
      </c>
      <c r="K760" s="192">
        <v>2010</v>
      </c>
      <c r="L760" s="192" t="s">
        <v>220</v>
      </c>
    </row>
    <row r="761" spans="1:12" ht="17.25" customHeight="1" x14ac:dyDescent="0.2">
      <c r="A761" s="192">
        <v>810738</v>
      </c>
      <c r="B761" s="192" t="s">
        <v>1675</v>
      </c>
      <c r="C761" s="192" t="s">
        <v>471</v>
      </c>
      <c r="D761" s="192" t="s">
        <v>2081</v>
      </c>
      <c r="E761" s="192" t="s">
        <v>134</v>
      </c>
      <c r="F761" s="195">
        <v>34879</v>
      </c>
      <c r="G761" s="192" t="s">
        <v>220</v>
      </c>
      <c r="H761" s="192" t="s">
        <v>561</v>
      </c>
      <c r="I761" s="192" t="s">
        <v>817</v>
      </c>
      <c r="J761" s="192" t="s">
        <v>585</v>
      </c>
      <c r="K761" s="192">
        <v>2015</v>
      </c>
      <c r="L761" s="192" t="s">
        <v>220</v>
      </c>
    </row>
    <row r="762" spans="1:12" ht="17.25" customHeight="1" x14ac:dyDescent="0.2">
      <c r="A762" s="192">
        <v>810739</v>
      </c>
      <c r="B762" s="192" t="s">
        <v>1676</v>
      </c>
      <c r="C762" s="192" t="s">
        <v>303</v>
      </c>
      <c r="D762" s="192" t="s">
        <v>174</v>
      </c>
      <c r="E762" s="192" t="s">
        <v>134</v>
      </c>
      <c r="F762" s="195">
        <v>33971</v>
      </c>
      <c r="G762" s="192" t="s">
        <v>564</v>
      </c>
      <c r="H762" s="192" t="s">
        <v>561</v>
      </c>
      <c r="I762" s="192" t="s">
        <v>817</v>
      </c>
      <c r="J762" s="192" t="s">
        <v>961</v>
      </c>
      <c r="K762" s="192">
        <v>2010</v>
      </c>
      <c r="L762" s="192" t="s">
        <v>220</v>
      </c>
    </row>
    <row r="763" spans="1:12" ht="17.25" customHeight="1" x14ac:dyDescent="0.2">
      <c r="A763" s="192">
        <v>810740</v>
      </c>
      <c r="B763" s="192" t="s">
        <v>1677</v>
      </c>
      <c r="C763" s="192" t="s">
        <v>64</v>
      </c>
      <c r="D763" s="192" t="s">
        <v>157</v>
      </c>
      <c r="E763" s="192" t="s">
        <v>134</v>
      </c>
      <c r="F763" s="195">
        <v>34335</v>
      </c>
      <c r="G763" s="192" t="s">
        <v>735</v>
      </c>
      <c r="H763" s="192" t="s">
        <v>561</v>
      </c>
      <c r="I763" s="192" t="s">
        <v>817</v>
      </c>
      <c r="J763" s="192" t="s">
        <v>235</v>
      </c>
      <c r="K763" s="192">
        <v>2010</v>
      </c>
      <c r="L763" s="192" t="s">
        <v>225</v>
      </c>
    </row>
    <row r="764" spans="1:12" ht="17.25" customHeight="1" x14ac:dyDescent="0.2">
      <c r="A764" s="192">
        <v>810743</v>
      </c>
      <c r="B764" s="192" t="s">
        <v>1679</v>
      </c>
      <c r="C764" s="192" t="s">
        <v>720</v>
      </c>
      <c r="D764" s="192" t="s">
        <v>280</v>
      </c>
      <c r="E764" s="192" t="s">
        <v>133</v>
      </c>
      <c r="F764" s="195">
        <v>34951</v>
      </c>
      <c r="G764" s="192" t="s">
        <v>220</v>
      </c>
      <c r="H764" s="192" t="s">
        <v>561</v>
      </c>
      <c r="I764" s="192" t="s">
        <v>817</v>
      </c>
      <c r="J764" s="192" t="s">
        <v>961</v>
      </c>
      <c r="K764" s="192">
        <v>2014</v>
      </c>
      <c r="L764" s="192" t="s">
        <v>225</v>
      </c>
    </row>
    <row r="765" spans="1:12" ht="17.25" customHeight="1" x14ac:dyDescent="0.2">
      <c r="A765" s="192">
        <v>810757</v>
      </c>
      <c r="B765" s="192" t="s">
        <v>1680</v>
      </c>
      <c r="C765" s="192" t="s">
        <v>628</v>
      </c>
      <c r="D765" s="192" t="s">
        <v>2010</v>
      </c>
      <c r="E765" s="192" t="s">
        <v>134</v>
      </c>
      <c r="F765" s="195">
        <v>35063</v>
      </c>
      <c r="G765" s="192" t="s">
        <v>220</v>
      </c>
      <c r="H765" s="192" t="s">
        <v>561</v>
      </c>
      <c r="I765" s="192" t="s">
        <v>817</v>
      </c>
      <c r="J765" s="192" t="s">
        <v>959</v>
      </c>
      <c r="K765" s="192">
        <v>2015</v>
      </c>
      <c r="L765" s="192" t="s">
        <v>220</v>
      </c>
    </row>
    <row r="766" spans="1:12" ht="17.25" customHeight="1" x14ac:dyDescent="0.2">
      <c r="A766" s="192">
        <v>810779</v>
      </c>
      <c r="B766" s="192" t="s">
        <v>753</v>
      </c>
      <c r="C766" s="192" t="s">
        <v>1952</v>
      </c>
      <c r="D766" s="192" t="s">
        <v>441</v>
      </c>
      <c r="E766" s="192" t="s">
        <v>134</v>
      </c>
      <c r="F766" s="195">
        <v>30450</v>
      </c>
      <c r="G766" s="192" t="s">
        <v>220</v>
      </c>
      <c r="H766" s="192" t="s">
        <v>561</v>
      </c>
      <c r="I766" s="192" t="s">
        <v>817</v>
      </c>
      <c r="J766" s="192" t="s">
        <v>235</v>
      </c>
      <c r="K766" s="192">
        <v>2001</v>
      </c>
      <c r="L766" s="192" t="s">
        <v>223</v>
      </c>
    </row>
    <row r="767" spans="1:12" ht="17.25" customHeight="1" x14ac:dyDescent="0.2">
      <c r="A767" s="192">
        <v>810788</v>
      </c>
      <c r="B767" s="192" t="s">
        <v>1683</v>
      </c>
      <c r="C767" s="192" t="s">
        <v>1923</v>
      </c>
      <c r="D767" s="192" t="s">
        <v>1924</v>
      </c>
      <c r="E767" s="192" t="s">
        <v>134</v>
      </c>
      <c r="F767" s="195">
        <v>33607</v>
      </c>
      <c r="G767" s="192" t="s">
        <v>564</v>
      </c>
      <c r="H767" s="192" t="s">
        <v>561</v>
      </c>
      <c r="I767" s="192" t="s">
        <v>817</v>
      </c>
      <c r="J767" s="192" t="s">
        <v>959</v>
      </c>
      <c r="K767" s="192">
        <v>2011</v>
      </c>
      <c r="L767" s="192" t="s">
        <v>220</v>
      </c>
    </row>
    <row r="768" spans="1:12" ht="17.25" customHeight="1" x14ac:dyDescent="0.2">
      <c r="A768" s="192">
        <v>810802</v>
      </c>
      <c r="B768" s="192" t="s">
        <v>1684</v>
      </c>
      <c r="C768" s="192" t="s">
        <v>356</v>
      </c>
      <c r="D768" s="192" t="s">
        <v>174</v>
      </c>
      <c r="E768" s="192" t="s">
        <v>134</v>
      </c>
      <c r="F768" s="195">
        <v>33239</v>
      </c>
      <c r="G768" s="192" t="s">
        <v>220</v>
      </c>
      <c r="H768" s="192" t="s">
        <v>561</v>
      </c>
      <c r="I768" s="192" t="s">
        <v>817</v>
      </c>
      <c r="J768" s="192" t="s">
        <v>235</v>
      </c>
      <c r="K768" s="192">
        <v>2013</v>
      </c>
      <c r="L768" s="192" t="s">
        <v>220</v>
      </c>
    </row>
    <row r="769" spans="1:12" ht="17.25" customHeight="1" x14ac:dyDescent="0.2">
      <c r="A769" s="192">
        <v>810810</v>
      </c>
      <c r="B769" s="192" t="s">
        <v>1686</v>
      </c>
      <c r="C769" s="192" t="s">
        <v>62</v>
      </c>
      <c r="D769" s="192" t="s">
        <v>746</v>
      </c>
      <c r="E769" s="192" t="s">
        <v>133</v>
      </c>
      <c r="F769" s="195">
        <v>35200</v>
      </c>
      <c r="G769" s="192" t="s">
        <v>724</v>
      </c>
      <c r="H769" s="192" t="s">
        <v>561</v>
      </c>
      <c r="I769" s="192" t="s">
        <v>817</v>
      </c>
    </row>
    <row r="770" spans="1:12" ht="17.25" customHeight="1" x14ac:dyDescent="0.2">
      <c r="A770" s="192">
        <v>810813</v>
      </c>
      <c r="B770" s="192" t="s">
        <v>1687</v>
      </c>
      <c r="C770" s="192" t="s">
        <v>281</v>
      </c>
      <c r="D770" s="192" t="s">
        <v>659</v>
      </c>
      <c r="E770" s="192" t="s">
        <v>134</v>
      </c>
      <c r="F770" s="195">
        <v>35020</v>
      </c>
      <c r="G770" s="192" t="s">
        <v>220</v>
      </c>
      <c r="H770" s="192" t="s">
        <v>562</v>
      </c>
      <c r="I770" s="192" t="s">
        <v>817</v>
      </c>
      <c r="J770" s="192" t="s">
        <v>961</v>
      </c>
      <c r="K770" s="192">
        <v>2013</v>
      </c>
      <c r="L770" s="192" t="s">
        <v>225</v>
      </c>
    </row>
    <row r="771" spans="1:12" ht="17.25" customHeight="1" x14ac:dyDescent="0.2">
      <c r="A771" s="192">
        <v>810888</v>
      </c>
      <c r="B771" s="192" t="s">
        <v>1690</v>
      </c>
      <c r="C771" s="192" t="s">
        <v>119</v>
      </c>
      <c r="D771" s="192" t="s">
        <v>391</v>
      </c>
      <c r="E771" s="192" t="s">
        <v>134</v>
      </c>
      <c r="F771" s="195">
        <v>34511</v>
      </c>
      <c r="G771" s="192" t="s">
        <v>220</v>
      </c>
      <c r="H771" s="192" t="s">
        <v>562</v>
      </c>
      <c r="I771" s="192" t="s">
        <v>817</v>
      </c>
      <c r="J771" s="192" t="s">
        <v>235</v>
      </c>
      <c r="K771" s="192">
        <v>2013</v>
      </c>
      <c r="L771" s="192" t="s">
        <v>220</v>
      </c>
    </row>
    <row r="772" spans="1:12" ht="17.25" customHeight="1" x14ac:dyDescent="0.2">
      <c r="A772" s="192">
        <v>810963</v>
      </c>
      <c r="B772" s="192" t="s">
        <v>1693</v>
      </c>
      <c r="C772" s="192" t="s">
        <v>93</v>
      </c>
      <c r="D772" s="192" t="s">
        <v>1918</v>
      </c>
      <c r="E772" s="192" t="s">
        <v>134</v>
      </c>
      <c r="F772" s="195">
        <v>34349</v>
      </c>
      <c r="G772" s="192" t="s">
        <v>950</v>
      </c>
      <c r="H772" s="192" t="s">
        <v>561</v>
      </c>
      <c r="I772" s="192" t="s">
        <v>817</v>
      </c>
      <c r="J772" s="192" t="s">
        <v>961</v>
      </c>
      <c r="K772" s="192">
        <v>2012</v>
      </c>
      <c r="L772" s="192" t="s">
        <v>220</v>
      </c>
    </row>
    <row r="773" spans="1:12" ht="17.25" customHeight="1" x14ac:dyDescent="0.2">
      <c r="A773" s="192">
        <v>810981</v>
      </c>
      <c r="B773" s="192" t="s">
        <v>1695</v>
      </c>
      <c r="C773" s="192" t="s">
        <v>70</v>
      </c>
      <c r="D773" s="192" t="s">
        <v>161</v>
      </c>
      <c r="E773" s="192" t="s">
        <v>134</v>
      </c>
      <c r="F773" s="195">
        <v>34645</v>
      </c>
      <c r="G773" s="192" t="s">
        <v>742</v>
      </c>
      <c r="H773" s="192" t="s">
        <v>561</v>
      </c>
      <c r="I773" s="192" t="s">
        <v>817</v>
      </c>
    </row>
    <row r="774" spans="1:12" ht="17.25" customHeight="1" x14ac:dyDescent="0.2">
      <c r="A774" s="192">
        <v>811195</v>
      </c>
      <c r="B774" s="192" t="s">
        <v>1701</v>
      </c>
      <c r="C774" s="192" t="s">
        <v>366</v>
      </c>
      <c r="D774" s="192" t="s">
        <v>1973</v>
      </c>
      <c r="E774" s="192" t="s">
        <v>134</v>
      </c>
      <c r="F774" s="195">
        <v>30662</v>
      </c>
      <c r="G774" s="192" t="s">
        <v>1974</v>
      </c>
      <c r="H774" s="192" t="s">
        <v>561</v>
      </c>
      <c r="I774" s="192" t="s">
        <v>817</v>
      </c>
      <c r="J774" s="192" t="s">
        <v>967</v>
      </c>
      <c r="K774" s="192">
        <v>2002</v>
      </c>
      <c r="L774" s="192" t="s">
        <v>223</v>
      </c>
    </row>
    <row r="775" spans="1:12" ht="17.25" customHeight="1" x14ac:dyDescent="0.2">
      <c r="A775" s="192">
        <v>811206</v>
      </c>
      <c r="B775" s="192" t="s">
        <v>1702</v>
      </c>
      <c r="C775" s="192" t="s">
        <v>62</v>
      </c>
      <c r="D775" s="192" t="s">
        <v>195</v>
      </c>
      <c r="E775" s="192" t="s">
        <v>133</v>
      </c>
      <c r="F775" s="195">
        <v>33365</v>
      </c>
      <c r="G775" s="192" t="s">
        <v>220</v>
      </c>
      <c r="H775" s="192" t="s">
        <v>561</v>
      </c>
      <c r="I775" s="192" t="s">
        <v>817</v>
      </c>
    </row>
    <row r="776" spans="1:12" ht="17.25" customHeight="1" x14ac:dyDescent="0.2">
      <c r="A776" s="192">
        <v>811233</v>
      </c>
      <c r="B776" s="192" t="s">
        <v>1703</v>
      </c>
      <c r="C776" s="192" t="s">
        <v>89</v>
      </c>
      <c r="D776" s="192" t="s">
        <v>1875</v>
      </c>
      <c r="E776" s="192" t="s">
        <v>133</v>
      </c>
      <c r="F776" s="195">
        <v>35431</v>
      </c>
      <c r="G776" s="192" t="s">
        <v>220</v>
      </c>
      <c r="H776" s="192" t="s">
        <v>561</v>
      </c>
      <c r="I776" s="192" t="s">
        <v>817</v>
      </c>
      <c r="J776" s="192" t="s">
        <v>235</v>
      </c>
      <c r="K776" s="192">
        <v>2014</v>
      </c>
      <c r="L776" s="192" t="s">
        <v>220</v>
      </c>
    </row>
    <row r="777" spans="1:12" ht="17.25" customHeight="1" x14ac:dyDescent="0.2">
      <c r="A777" s="192">
        <v>811289</v>
      </c>
      <c r="B777" s="192" t="s">
        <v>1705</v>
      </c>
      <c r="C777" s="192" t="s">
        <v>96</v>
      </c>
      <c r="D777" s="192" t="s">
        <v>185</v>
      </c>
      <c r="E777" s="192" t="s">
        <v>134</v>
      </c>
      <c r="F777" s="195">
        <v>32266</v>
      </c>
      <c r="G777" s="192" t="s">
        <v>568</v>
      </c>
      <c r="H777" s="192" t="s">
        <v>561</v>
      </c>
      <c r="I777" s="192" t="s">
        <v>817</v>
      </c>
      <c r="J777" s="192" t="s">
        <v>235</v>
      </c>
      <c r="K777" s="192">
        <v>2006</v>
      </c>
      <c r="L777" s="192" t="s">
        <v>220</v>
      </c>
    </row>
    <row r="778" spans="1:12" ht="17.25" customHeight="1" x14ac:dyDescent="0.2">
      <c r="A778" s="192">
        <v>811304</v>
      </c>
      <c r="B778" s="192" t="s">
        <v>1706</v>
      </c>
      <c r="C778" s="192" t="s">
        <v>65</v>
      </c>
      <c r="D778" s="192" t="s">
        <v>201</v>
      </c>
      <c r="E778" s="192" t="s">
        <v>134</v>
      </c>
      <c r="F778" s="195">
        <v>35329</v>
      </c>
      <c r="G778" s="192" t="s">
        <v>223</v>
      </c>
      <c r="H778" s="192" t="s">
        <v>561</v>
      </c>
      <c r="I778" s="192" t="s">
        <v>817</v>
      </c>
      <c r="J778" s="192" t="s">
        <v>235</v>
      </c>
      <c r="K778" s="192">
        <v>2014</v>
      </c>
      <c r="L778" s="192" t="s">
        <v>223</v>
      </c>
    </row>
    <row r="779" spans="1:12" ht="17.25" customHeight="1" x14ac:dyDescent="0.2">
      <c r="A779" s="192">
        <v>811312</v>
      </c>
      <c r="B779" s="192" t="s">
        <v>646</v>
      </c>
      <c r="C779" s="192" t="s">
        <v>62</v>
      </c>
      <c r="D779" s="192" t="s">
        <v>160</v>
      </c>
      <c r="E779" s="192" t="s">
        <v>133</v>
      </c>
      <c r="F779" s="195">
        <v>35232</v>
      </c>
      <c r="G779" s="192" t="s">
        <v>226</v>
      </c>
      <c r="H779" s="192" t="s">
        <v>561</v>
      </c>
      <c r="I779" s="192" t="s">
        <v>817</v>
      </c>
      <c r="J779" s="192" t="s">
        <v>235</v>
      </c>
      <c r="K779" s="192">
        <v>2014</v>
      </c>
      <c r="L779" s="192" t="s">
        <v>225</v>
      </c>
    </row>
    <row r="780" spans="1:12" ht="17.25" customHeight="1" x14ac:dyDescent="0.2">
      <c r="A780" s="192">
        <v>811321</v>
      </c>
      <c r="B780" s="192" t="s">
        <v>1708</v>
      </c>
      <c r="C780" s="192" t="s">
        <v>467</v>
      </c>
      <c r="D780" s="192" t="s">
        <v>906</v>
      </c>
      <c r="E780" s="192" t="s">
        <v>133</v>
      </c>
      <c r="F780" s="195">
        <v>33345</v>
      </c>
      <c r="G780" s="192" t="s">
        <v>220</v>
      </c>
      <c r="H780" s="192" t="s">
        <v>561</v>
      </c>
      <c r="I780" s="192" t="s">
        <v>817</v>
      </c>
      <c r="J780" s="192" t="s">
        <v>235</v>
      </c>
      <c r="K780" s="192">
        <v>2010</v>
      </c>
      <c r="L780" s="192" t="s">
        <v>220</v>
      </c>
    </row>
    <row r="781" spans="1:12" ht="17.25" customHeight="1" x14ac:dyDescent="0.2">
      <c r="A781" s="192">
        <v>811354</v>
      </c>
      <c r="B781" s="192" t="s">
        <v>1710</v>
      </c>
      <c r="C781" s="192" t="s">
        <v>62</v>
      </c>
      <c r="D781" s="192" t="s">
        <v>755</v>
      </c>
      <c r="E781" s="192" t="s">
        <v>134</v>
      </c>
      <c r="F781" s="195">
        <v>36161</v>
      </c>
      <c r="G781" s="192" t="s">
        <v>225</v>
      </c>
      <c r="H781" s="192" t="s">
        <v>561</v>
      </c>
      <c r="I781" s="192" t="s">
        <v>817</v>
      </c>
      <c r="J781" s="192" t="s">
        <v>235</v>
      </c>
      <c r="K781" s="192">
        <v>2016</v>
      </c>
      <c r="L781" s="192" t="s">
        <v>225</v>
      </c>
    </row>
    <row r="782" spans="1:12" ht="17.25" customHeight="1" x14ac:dyDescent="0.2">
      <c r="A782" s="192">
        <v>811355</v>
      </c>
      <c r="B782" s="192" t="s">
        <v>1711</v>
      </c>
      <c r="C782" s="192" t="s">
        <v>302</v>
      </c>
      <c r="D782" s="192" t="s">
        <v>937</v>
      </c>
      <c r="E782" s="192" t="s">
        <v>134</v>
      </c>
      <c r="F782" s="195">
        <v>32874</v>
      </c>
      <c r="G782" s="192" t="s">
        <v>220</v>
      </c>
      <c r="H782" s="192" t="s">
        <v>561</v>
      </c>
      <c r="I782" s="192" t="s">
        <v>817</v>
      </c>
      <c r="J782" s="192" t="s">
        <v>235</v>
      </c>
      <c r="K782" s="192">
        <v>2007</v>
      </c>
      <c r="L782" s="192" t="s">
        <v>220</v>
      </c>
    </row>
    <row r="783" spans="1:12" ht="17.25" customHeight="1" x14ac:dyDescent="0.2">
      <c r="A783" s="192">
        <v>811365</v>
      </c>
      <c r="B783" s="192" t="s">
        <v>1712</v>
      </c>
      <c r="C783" s="192" t="s">
        <v>86</v>
      </c>
      <c r="D783" s="192" t="s">
        <v>1964</v>
      </c>
      <c r="E783" s="192" t="s">
        <v>134</v>
      </c>
      <c r="F783" s="195">
        <v>31413</v>
      </c>
      <c r="G783" s="192" t="s">
        <v>599</v>
      </c>
      <c r="H783" s="192" t="s">
        <v>561</v>
      </c>
      <c r="I783" s="192" t="s">
        <v>817</v>
      </c>
      <c r="J783" s="192" t="s">
        <v>235</v>
      </c>
      <c r="K783" s="192">
        <v>2005</v>
      </c>
      <c r="L783" s="192" t="s">
        <v>230</v>
      </c>
    </row>
    <row r="784" spans="1:12" ht="17.25" customHeight="1" x14ac:dyDescent="0.2">
      <c r="A784" s="192">
        <v>811378</v>
      </c>
      <c r="B784" s="192" t="s">
        <v>1713</v>
      </c>
      <c r="C784" s="192" t="s">
        <v>91</v>
      </c>
      <c r="D784" s="192" t="s">
        <v>456</v>
      </c>
      <c r="E784" s="192" t="s">
        <v>134</v>
      </c>
      <c r="F784" s="195">
        <v>32052</v>
      </c>
      <c r="G784" s="192" t="s">
        <v>619</v>
      </c>
      <c r="H784" s="192" t="s">
        <v>562</v>
      </c>
      <c r="I784" s="192" t="s">
        <v>817</v>
      </c>
      <c r="J784" s="192" t="s">
        <v>959</v>
      </c>
      <c r="K784" s="192">
        <v>2008</v>
      </c>
      <c r="L784" s="192" t="s">
        <v>231</v>
      </c>
    </row>
    <row r="785" spans="1:12" ht="17.25" customHeight="1" x14ac:dyDescent="0.2">
      <c r="A785" s="192">
        <v>811410</v>
      </c>
      <c r="B785" s="192" t="s">
        <v>1715</v>
      </c>
      <c r="C785" s="192" t="s">
        <v>62</v>
      </c>
      <c r="D785" s="192" t="s">
        <v>1998</v>
      </c>
      <c r="E785" s="192" t="s">
        <v>134</v>
      </c>
      <c r="F785" s="195">
        <v>36161</v>
      </c>
      <c r="G785" s="192" t="s">
        <v>882</v>
      </c>
      <c r="H785" s="192" t="s">
        <v>561</v>
      </c>
      <c r="I785" s="192" t="s">
        <v>817</v>
      </c>
      <c r="J785" s="192" t="s">
        <v>235</v>
      </c>
      <c r="K785" s="192">
        <v>2017</v>
      </c>
      <c r="L785" s="192" t="s">
        <v>223</v>
      </c>
    </row>
    <row r="786" spans="1:12" ht="17.25" customHeight="1" x14ac:dyDescent="0.2">
      <c r="A786" s="192">
        <v>811411</v>
      </c>
      <c r="B786" s="192" t="s">
        <v>1716</v>
      </c>
      <c r="C786" s="192" t="s">
        <v>62</v>
      </c>
      <c r="D786" s="192" t="s">
        <v>696</v>
      </c>
      <c r="E786" s="192" t="s">
        <v>134</v>
      </c>
      <c r="F786" s="195">
        <v>31317</v>
      </c>
      <c r="G786" s="192" t="s">
        <v>220</v>
      </c>
      <c r="H786" s="192" t="s">
        <v>561</v>
      </c>
      <c r="I786" s="192" t="s">
        <v>817</v>
      </c>
      <c r="J786" s="192" t="s">
        <v>235</v>
      </c>
      <c r="K786" s="192">
        <v>2003</v>
      </c>
      <c r="L786" s="192" t="s">
        <v>220</v>
      </c>
    </row>
    <row r="787" spans="1:12" ht="17.25" customHeight="1" x14ac:dyDescent="0.2">
      <c r="A787" s="192">
        <v>811417</v>
      </c>
      <c r="B787" s="192" t="s">
        <v>1717</v>
      </c>
      <c r="C787" s="192" t="s">
        <v>2083</v>
      </c>
      <c r="D787" s="192" t="s">
        <v>854</v>
      </c>
      <c r="E787" s="192" t="s">
        <v>134</v>
      </c>
      <c r="F787" s="195">
        <v>35028</v>
      </c>
      <c r="G787" s="192" t="s">
        <v>220</v>
      </c>
      <c r="H787" s="192" t="s">
        <v>561</v>
      </c>
      <c r="I787" s="192" t="s">
        <v>817</v>
      </c>
      <c r="J787" s="192" t="s">
        <v>235</v>
      </c>
      <c r="K787" s="192">
        <v>2013</v>
      </c>
      <c r="L787" s="192" t="s">
        <v>225</v>
      </c>
    </row>
    <row r="788" spans="1:12" ht="17.25" customHeight="1" x14ac:dyDescent="0.2">
      <c r="A788" s="192">
        <v>811425</v>
      </c>
      <c r="B788" s="192" t="s">
        <v>1718</v>
      </c>
      <c r="C788" s="192" t="s">
        <v>1815</v>
      </c>
      <c r="D788" s="192" t="s">
        <v>617</v>
      </c>
      <c r="E788" s="192" t="s">
        <v>133</v>
      </c>
      <c r="F788" s="195">
        <v>30899</v>
      </c>
      <c r="G788" s="192" t="s">
        <v>623</v>
      </c>
      <c r="H788" s="192" t="s">
        <v>562</v>
      </c>
      <c r="I788" s="192" t="s">
        <v>817</v>
      </c>
      <c r="J788" s="192" t="s">
        <v>235</v>
      </c>
      <c r="K788" s="192">
        <v>2002</v>
      </c>
      <c r="L788" s="192" t="s">
        <v>231</v>
      </c>
    </row>
    <row r="789" spans="1:12" ht="17.25" customHeight="1" x14ac:dyDescent="0.2">
      <c r="A789" s="192">
        <v>811528</v>
      </c>
      <c r="B789" s="192" t="s">
        <v>1721</v>
      </c>
      <c r="C789" s="192" t="s">
        <v>532</v>
      </c>
      <c r="D789" s="192" t="s">
        <v>370</v>
      </c>
      <c r="E789" s="192" t="s">
        <v>133</v>
      </c>
      <c r="F789" s="195">
        <v>34716</v>
      </c>
      <c r="G789" s="192" t="s">
        <v>220</v>
      </c>
      <c r="H789" s="192" t="s">
        <v>561</v>
      </c>
      <c r="I789" s="192" t="s">
        <v>817</v>
      </c>
      <c r="J789" s="192" t="s">
        <v>961</v>
      </c>
      <c r="K789" s="192">
        <v>2016</v>
      </c>
      <c r="L789" s="192" t="s">
        <v>220</v>
      </c>
    </row>
    <row r="790" spans="1:12" ht="17.25" customHeight="1" x14ac:dyDescent="0.2">
      <c r="A790" s="192">
        <v>811557</v>
      </c>
      <c r="B790" s="192" t="s">
        <v>1722</v>
      </c>
      <c r="C790" s="192" t="s">
        <v>2048</v>
      </c>
      <c r="D790" s="192" t="s">
        <v>153</v>
      </c>
      <c r="E790" s="192" t="s">
        <v>133</v>
      </c>
      <c r="F790" s="195">
        <v>31099</v>
      </c>
      <c r="G790" s="192" t="s">
        <v>220</v>
      </c>
      <c r="H790" s="192" t="s">
        <v>561</v>
      </c>
      <c r="I790" s="192" t="s">
        <v>817</v>
      </c>
      <c r="J790" s="192" t="s">
        <v>961</v>
      </c>
      <c r="K790" s="192">
        <v>2002</v>
      </c>
      <c r="L790" s="192" t="s">
        <v>220</v>
      </c>
    </row>
    <row r="791" spans="1:12" ht="17.25" customHeight="1" x14ac:dyDescent="0.2">
      <c r="A791" s="192">
        <v>811563</v>
      </c>
      <c r="B791" s="192" t="s">
        <v>590</v>
      </c>
      <c r="C791" s="192" t="s">
        <v>78</v>
      </c>
      <c r="D791" s="192" t="s">
        <v>1780</v>
      </c>
      <c r="E791" s="192" t="s">
        <v>133</v>
      </c>
      <c r="F791" s="195">
        <v>28600</v>
      </c>
      <c r="G791" s="192" t="s">
        <v>593</v>
      </c>
      <c r="H791" s="192" t="s">
        <v>561</v>
      </c>
      <c r="I791" s="192" t="s">
        <v>817</v>
      </c>
      <c r="J791" s="192" t="s">
        <v>961</v>
      </c>
      <c r="K791" s="192">
        <v>1997</v>
      </c>
      <c r="L791" s="192" t="s">
        <v>232</v>
      </c>
    </row>
    <row r="792" spans="1:12" ht="17.25" customHeight="1" x14ac:dyDescent="0.2">
      <c r="A792" s="192">
        <v>811588</v>
      </c>
      <c r="B792" s="192" t="s">
        <v>1723</v>
      </c>
      <c r="C792" s="192" t="s">
        <v>281</v>
      </c>
      <c r="D792" s="192" t="s">
        <v>153</v>
      </c>
      <c r="E792" s="192" t="s">
        <v>133</v>
      </c>
      <c r="F792" s="195">
        <v>28741</v>
      </c>
      <c r="G792" s="192" t="s">
        <v>220</v>
      </c>
      <c r="H792" s="192" t="s">
        <v>561</v>
      </c>
      <c r="I792" s="192" t="s">
        <v>817</v>
      </c>
      <c r="J792" s="192" t="s">
        <v>961</v>
      </c>
      <c r="K792" s="192">
        <v>2000</v>
      </c>
      <c r="L792" s="192" t="s">
        <v>220</v>
      </c>
    </row>
    <row r="793" spans="1:12" ht="17.25" customHeight="1" x14ac:dyDescent="0.2">
      <c r="A793" s="192">
        <v>811597</v>
      </c>
      <c r="B793" s="192" t="s">
        <v>1724</v>
      </c>
      <c r="C793" s="192" t="s">
        <v>2050</v>
      </c>
      <c r="D793" s="192" t="s">
        <v>1940</v>
      </c>
      <c r="E793" s="192" t="s">
        <v>134</v>
      </c>
      <c r="F793" s="195">
        <v>35440</v>
      </c>
      <c r="G793" s="192" t="s">
        <v>564</v>
      </c>
      <c r="H793" s="192" t="s">
        <v>561</v>
      </c>
      <c r="I793" s="192" t="s">
        <v>817</v>
      </c>
      <c r="J793" s="192" t="s">
        <v>235</v>
      </c>
      <c r="K793" s="192">
        <v>2016</v>
      </c>
      <c r="L793" s="192" t="s">
        <v>220</v>
      </c>
    </row>
    <row r="794" spans="1:12" ht="17.25" customHeight="1" x14ac:dyDescent="0.2">
      <c r="A794" s="192">
        <v>811609</v>
      </c>
      <c r="B794" s="192" t="s">
        <v>1726</v>
      </c>
      <c r="C794" s="192" t="s">
        <v>718</v>
      </c>
      <c r="D794" s="192" t="s">
        <v>858</v>
      </c>
      <c r="E794" s="192" t="s">
        <v>134</v>
      </c>
      <c r="F794" s="195">
        <v>31636</v>
      </c>
      <c r="G794" s="192" t="s">
        <v>220</v>
      </c>
      <c r="H794" s="192" t="s">
        <v>561</v>
      </c>
      <c r="I794" s="192" t="s">
        <v>817</v>
      </c>
      <c r="J794" s="192" t="s">
        <v>961</v>
      </c>
      <c r="K794" s="192">
        <v>2008</v>
      </c>
      <c r="L794" s="192" t="s">
        <v>220</v>
      </c>
    </row>
    <row r="795" spans="1:12" ht="17.25" customHeight="1" x14ac:dyDescent="0.2">
      <c r="A795" s="192">
        <v>811633</v>
      </c>
      <c r="B795" s="192" t="s">
        <v>1727</v>
      </c>
      <c r="C795" s="192" t="s">
        <v>93</v>
      </c>
      <c r="D795" s="192" t="s">
        <v>154</v>
      </c>
      <c r="E795" s="192" t="s">
        <v>134</v>
      </c>
      <c r="F795" s="195">
        <v>29587</v>
      </c>
      <c r="G795" s="192" t="s">
        <v>220</v>
      </c>
      <c r="H795" s="192" t="s">
        <v>561</v>
      </c>
      <c r="I795" s="192" t="s">
        <v>817</v>
      </c>
    </row>
    <row r="796" spans="1:12" ht="17.25" customHeight="1" x14ac:dyDescent="0.2">
      <c r="A796" s="192">
        <v>811638</v>
      </c>
      <c r="B796" s="192" t="s">
        <v>1730</v>
      </c>
      <c r="C796" s="192" t="s">
        <v>409</v>
      </c>
      <c r="D796" s="192" t="s">
        <v>128</v>
      </c>
      <c r="E796" s="192" t="s">
        <v>133</v>
      </c>
      <c r="F796" s="195">
        <v>34601</v>
      </c>
      <c r="G796" s="192" t="s">
        <v>220</v>
      </c>
      <c r="H796" s="192" t="s">
        <v>561</v>
      </c>
      <c r="I796" s="192" t="s">
        <v>817</v>
      </c>
    </row>
    <row r="797" spans="1:12" ht="17.25" customHeight="1" x14ac:dyDescent="0.2">
      <c r="A797" s="192">
        <v>811667</v>
      </c>
      <c r="B797" s="192" t="s">
        <v>1732</v>
      </c>
      <c r="C797" s="192" t="s">
        <v>718</v>
      </c>
      <c r="D797" s="192" t="s">
        <v>858</v>
      </c>
      <c r="E797" s="192" t="s">
        <v>134</v>
      </c>
      <c r="F797" s="195">
        <v>32760</v>
      </c>
      <c r="G797" s="192" t="s">
        <v>220</v>
      </c>
      <c r="H797" s="192" t="s">
        <v>561</v>
      </c>
      <c r="I797" s="192" t="s">
        <v>817</v>
      </c>
      <c r="J797" s="192" t="s">
        <v>235</v>
      </c>
      <c r="K797" s="192">
        <v>2007</v>
      </c>
      <c r="L797" s="192" t="s">
        <v>220</v>
      </c>
    </row>
    <row r="798" spans="1:12" ht="17.25" customHeight="1" x14ac:dyDescent="0.2">
      <c r="A798" s="192">
        <v>811678</v>
      </c>
      <c r="B798" s="192" t="s">
        <v>1734</v>
      </c>
      <c r="C798" s="192" t="s">
        <v>124</v>
      </c>
      <c r="D798" s="192" t="s">
        <v>128</v>
      </c>
      <c r="E798" s="192" t="s">
        <v>134</v>
      </c>
      <c r="F798" s="195">
        <v>35648</v>
      </c>
      <c r="G798" s="192" t="s">
        <v>220</v>
      </c>
      <c r="H798" s="192" t="s">
        <v>561</v>
      </c>
      <c r="I798" s="192" t="s">
        <v>817</v>
      </c>
      <c r="J798" s="192" t="s">
        <v>585</v>
      </c>
      <c r="K798" s="192">
        <v>2015</v>
      </c>
      <c r="L798" s="192" t="s">
        <v>225</v>
      </c>
    </row>
    <row r="799" spans="1:12" ht="17.25" customHeight="1" x14ac:dyDescent="0.2">
      <c r="A799" s="192">
        <v>811679</v>
      </c>
      <c r="B799" s="192" t="s">
        <v>1735</v>
      </c>
      <c r="C799" s="192" t="s">
        <v>519</v>
      </c>
      <c r="D799" s="192" t="s">
        <v>385</v>
      </c>
      <c r="E799" s="192" t="s">
        <v>134</v>
      </c>
      <c r="F799" s="195">
        <v>32790</v>
      </c>
      <c r="G799" s="192" t="s">
        <v>566</v>
      </c>
      <c r="H799" s="192" t="s">
        <v>561</v>
      </c>
      <c r="I799" s="192" t="s">
        <v>817</v>
      </c>
      <c r="J799" s="192" t="s">
        <v>235</v>
      </c>
      <c r="K799" s="192">
        <v>2008</v>
      </c>
      <c r="L799" s="192" t="s">
        <v>225</v>
      </c>
    </row>
    <row r="800" spans="1:12" ht="17.25" customHeight="1" x14ac:dyDescent="0.2">
      <c r="A800" s="192">
        <v>811685</v>
      </c>
      <c r="B800" s="192" t="s">
        <v>1736</v>
      </c>
      <c r="C800" s="192" t="s">
        <v>701</v>
      </c>
      <c r="D800" s="192" t="s">
        <v>323</v>
      </c>
      <c r="E800" s="192" t="s">
        <v>134</v>
      </c>
      <c r="F800" s="195">
        <v>31549</v>
      </c>
      <c r="G800" s="192" t="s">
        <v>220</v>
      </c>
      <c r="H800" s="192" t="s">
        <v>561</v>
      </c>
      <c r="I800" s="192" t="s">
        <v>817</v>
      </c>
      <c r="J800" s="192" t="s">
        <v>235</v>
      </c>
      <c r="K800" s="192">
        <v>2005</v>
      </c>
      <c r="L800" s="192" t="s">
        <v>220</v>
      </c>
    </row>
    <row r="801" spans="1:12" ht="17.25" customHeight="1" x14ac:dyDescent="0.2">
      <c r="A801" s="192">
        <v>811707</v>
      </c>
      <c r="B801" s="192" t="s">
        <v>1737</v>
      </c>
      <c r="C801" s="192" t="s">
        <v>1889</v>
      </c>
      <c r="D801" s="192" t="s">
        <v>1890</v>
      </c>
      <c r="E801" s="192" t="s">
        <v>134</v>
      </c>
      <c r="F801" s="195">
        <v>35245</v>
      </c>
      <c r="G801" s="192" t="s">
        <v>564</v>
      </c>
      <c r="H801" s="192" t="s">
        <v>561</v>
      </c>
      <c r="I801" s="192" t="s">
        <v>817</v>
      </c>
      <c r="J801" s="192" t="s">
        <v>961</v>
      </c>
      <c r="K801" s="192">
        <v>2014</v>
      </c>
      <c r="L801" s="192" t="s">
        <v>220</v>
      </c>
    </row>
    <row r="802" spans="1:12" ht="17.25" customHeight="1" x14ac:dyDescent="0.2">
      <c r="A802" s="192">
        <v>811712</v>
      </c>
      <c r="B802" s="192" t="s">
        <v>1738</v>
      </c>
      <c r="C802" s="192" t="s">
        <v>631</v>
      </c>
      <c r="D802" s="192" t="s">
        <v>648</v>
      </c>
      <c r="E802" s="192" t="s">
        <v>134</v>
      </c>
      <c r="F802" s="195">
        <v>33256</v>
      </c>
      <c r="G802" s="192" t="s">
        <v>222</v>
      </c>
      <c r="H802" s="192" t="s">
        <v>561</v>
      </c>
      <c r="I802" s="192" t="s">
        <v>817</v>
      </c>
      <c r="J802" s="192" t="s">
        <v>235</v>
      </c>
      <c r="K802" s="192">
        <v>2009</v>
      </c>
      <c r="L802" s="192" t="s">
        <v>222</v>
      </c>
    </row>
    <row r="803" spans="1:12" ht="17.25" customHeight="1" x14ac:dyDescent="0.2">
      <c r="A803" s="192">
        <v>811728</v>
      </c>
      <c r="B803" s="192" t="s">
        <v>1739</v>
      </c>
      <c r="C803" s="192" t="s">
        <v>372</v>
      </c>
      <c r="D803" s="192" t="s">
        <v>179</v>
      </c>
      <c r="E803" s="192" t="s">
        <v>134</v>
      </c>
      <c r="F803" s="195">
        <v>33310</v>
      </c>
      <c r="G803" s="192" t="s">
        <v>220</v>
      </c>
      <c r="H803" s="192" t="s">
        <v>561</v>
      </c>
      <c r="I803" s="192" t="s">
        <v>817</v>
      </c>
      <c r="J803" s="192" t="s">
        <v>235</v>
      </c>
      <c r="K803" s="192">
        <v>2009</v>
      </c>
      <c r="L803" s="192" t="s">
        <v>220</v>
      </c>
    </row>
    <row r="804" spans="1:12" ht="17.25" customHeight="1" x14ac:dyDescent="0.2">
      <c r="A804" s="192">
        <v>811736</v>
      </c>
      <c r="B804" s="192" t="s">
        <v>1740</v>
      </c>
      <c r="C804" s="192" t="s">
        <v>2059</v>
      </c>
      <c r="D804" s="192" t="s">
        <v>288</v>
      </c>
      <c r="E804" s="192" t="s">
        <v>134</v>
      </c>
      <c r="F804" s="195">
        <v>34704</v>
      </c>
      <c r="G804" s="192" t="s">
        <v>220</v>
      </c>
      <c r="H804" s="192" t="s">
        <v>561</v>
      </c>
      <c r="I804" s="192" t="s">
        <v>817</v>
      </c>
      <c r="J804" s="192" t="s">
        <v>235</v>
      </c>
      <c r="K804" s="192">
        <v>2014</v>
      </c>
      <c r="L804" s="192" t="s">
        <v>220</v>
      </c>
    </row>
    <row r="805" spans="1:12" ht="17.25" customHeight="1" x14ac:dyDescent="0.2">
      <c r="A805" s="192">
        <v>811742</v>
      </c>
      <c r="B805" s="192" t="s">
        <v>1741</v>
      </c>
      <c r="C805" s="192" t="s">
        <v>96</v>
      </c>
      <c r="D805" s="192" t="s">
        <v>871</v>
      </c>
      <c r="E805" s="192" t="s">
        <v>134</v>
      </c>
      <c r="F805" s="195">
        <v>29545</v>
      </c>
      <c r="G805" s="192" t="s">
        <v>220</v>
      </c>
      <c r="H805" s="192" t="s">
        <v>574</v>
      </c>
      <c r="I805" s="192" t="s">
        <v>817</v>
      </c>
      <c r="J805" s="192" t="s">
        <v>235</v>
      </c>
      <c r="K805" s="192">
        <v>1997</v>
      </c>
      <c r="L805" s="192" t="s">
        <v>220</v>
      </c>
    </row>
    <row r="806" spans="1:12" ht="17.25" customHeight="1" x14ac:dyDescent="0.2">
      <c r="A806" s="192">
        <v>811755</v>
      </c>
      <c r="B806" s="192" t="s">
        <v>1742</v>
      </c>
      <c r="C806" s="192" t="s">
        <v>1823</v>
      </c>
      <c r="D806" s="192" t="s">
        <v>919</v>
      </c>
      <c r="E806" s="192" t="s">
        <v>134</v>
      </c>
      <c r="F806" s="195">
        <v>31578</v>
      </c>
      <c r="G806" s="192" t="s">
        <v>1824</v>
      </c>
      <c r="H806" s="192" t="s">
        <v>561</v>
      </c>
      <c r="I806" s="192" t="s">
        <v>817</v>
      </c>
    </row>
    <row r="807" spans="1:12" ht="17.25" customHeight="1" x14ac:dyDescent="0.2">
      <c r="A807" s="192">
        <v>811758</v>
      </c>
      <c r="B807" s="192" t="s">
        <v>1743</v>
      </c>
      <c r="C807" s="192" t="s">
        <v>921</v>
      </c>
      <c r="D807" s="192" t="s">
        <v>1885</v>
      </c>
      <c r="E807" s="192" t="s">
        <v>133</v>
      </c>
      <c r="F807" s="195">
        <v>32290</v>
      </c>
      <c r="G807" s="192" t="s">
        <v>564</v>
      </c>
      <c r="H807" s="192" t="s">
        <v>561</v>
      </c>
      <c r="I807" s="192" t="s">
        <v>817</v>
      </c>
      <c r="J807" s="192" t="s">
        <v>961</v>
      </c>
      <c r="K807" s="192">
        <v>2006</v>
      </c>
      <c r="L807" s="192" t="s">
        <v>220</v>
      </c>
    </row>
    <row r="808" spans="1:12" ht="17.25" customHeight="1" x14ac:dyDescent="0.2">
      <c r="A808" s="192">
        <v>811775</v>
      </c>
      <c r="B808" s="192" t="s">
        <v>1744</v>
      </c>
      <c r="C808" s="192" t="s">
        <v>354</v>
      </c>
      <c r="D808" s="192" t="s">
        <v>1998</v>
      </c>
      <c r="E808" s="192" t="s">
        <v>134</v>
      </c>
      <c r="F808" s="195">
        <v>36180</v>
      </c>
      <c r="G808" s="192" t="s">
        <v>643</v>
      </c>
      <c r="H808" s="192" t="s">
        <v>561</v>
      </c>
      <c r="I808" s="192" t="s">
        <v>817</v>
      </c>
      <c r="J808" s="192" t="s">
        <v>235</v>
      </c>
      <c r="K808" s="192">
        <v>2017</v>
      </c>
      <c r="L808" s="192" t="s">
        <v>220</v>
      </c>
    </row>
    <row r="809" spans="1:12" ht="17.25" customHeight="1" x14ac:dyDescent="0.2">
      <c r="A809" s="192">
        <v>811808</v>
      </c>
      <c r="B809" s="192" t="s">
        <v>1746</v>
      </c>
      <c r="C809" s="192" t="s">
        <v>979</v>
      </c>
      <c r="D809" s="192" t="s">
        <v>2086</v>
      </c>
      <c r="E809" s="192" t="s">
        <v>134</v>
      </c>
      <c r="F809" s="195">
        <v>32726</v>
      </c>
      <c r="G809" s="192" t="s">
        <v>1822</v>
      </c>
      <c r="H809" s="192" t="s">
        <v>561</v>
      </c>
      <c r="I809" s="192" t="s">
        <v>817</v>
      </c>
      <c r="J809" s="192" t="s">
        <v>235</v>
      </c>
      <c r="K809" s="192">
        <v>2006</v>
      </c>
      <c r="L809" s="192" t="s">
        <v>225</v>
      </c>
    </row>
    <row r="810" spans="1:12" ht="17.25" customHeight="1" x14ac:dyDescent="0.2">
      <c r="A810" s="192">
        <v>811821</v>
      </c>
      <c r="B810" s="192" t="s">
        <v>1749</v>
      </c>
      <c r="C810" s="192" t="s">
        <v>80</v>
      </c>
      <c r="D810" s="192" t="s">
        <v>458</v>
      </c>
      <c r="E810" s="192" t="s">
        <v>134</v>
      </c>
      <c r="F810" s="195">
        <v>35490</v>
      </c>
      <c r="G810" s="192" t="s">
        <v>643</v>
      </c>
      <c r="H810" s="192" t="s">
        <v>561</v>
      </c>
      <c r="I810" s="192" t="s">
        <v>817</v>
      </c>
      <c r="J810" s="192" t="s">
        <v>961</v>
      </c>
      <c r="K810" s="192">
        <v>2015</v>
      </c>
      <c r="L810" s="192" t="s">
        <v>225</v>
      </c>
    </row>
    <row r="811" spans="1:12" ht="17.25" customHeight="1" x14ac:dyDescent="0.2">
      <c r="A811" s="192">
        <v>811826</v>
      </c>
      <c r="B811" s="192" t="s">
        <v>1750</v>
      </c>
      <c r="C811" s="192" t="s">
        <v>1850</v>
      </c>
      <c r="D811" s="192" t="s">
        <v>840</v>
      </c>
      <c r="E811" s="192" t="s">
        <v>134</v>
      </c>
      <c r="F811" s="195">
        <v>28891</v>
      </c>
      <c r="G811" s="192" t="s">
        <v>610</v>
      </c>
      <c r="H811" s="192" t="s">
        <v>562</v>
      </c>
      <c r="I811" s="192" t="s">
        <v>817</v>
      </c>
      <c r="J811" s="192" t="s">
        <v>961</v>
      </c>
      <c r="K811" s="192">
        <v>1997</v>
      </c>
      <c r="L811" s="192" t="s">
        <v>220</v>
      </c>
    </row>
    <row r="812" spans="1:12" ht="17.25" customHeight="1" x14ac:dyDescent="0.2">
      <c r="A812" s="192">
        <v>811846</v>
      </c>
      <c r="B812" s="192" t="s">
        <v>1753</v>
      </c>
      <c r="C812" s="192" t="s">
        <v>387</v>
      </c>
      <c r="D812" s="192" t="s">
        <v>344</v>
      </c>
      <c r="E812" s="192" t="s">
        <v>134</v>
      </c>
      <c r="F812" s="195">
        <v>36185</v>
      </c>
      <c r="G812" s="192" t="s">
        <v>220</v>
      </c>
      <c r="H812" s="192" t="s">
        <v>562</v>
      </c>
      <c r="I812" s="192" t="s">
        <v>817</v>
      </c>
      <c r="J812" s="192" t="s">
        <v>961</v>
      </c>
      <c r="K812" s="192">
        <v>2016</v>
      </c>
      <c r="L812" s="192" t="s">
        <v>220</v>
      </c>
    </row>
    <row r="813" spans="1:12" ht="17.25" customHeight="1" x14ac:dyDescent="0.2">
      <c r="A813" s="192">
        <v>811850</v>
      </c>
      <c r="B813" s="192" t="s">
        <v>1756</v>
      </c>
      <c r="C813" s="192" t="s">
        <v>676</v>
      </c>
      <c r="D813" s="192" t="s">
        <v>401</v>
      </c>
      <c r="E813" s="192" t="s">
        <v>134</v>
      </c>
      <c r="F813" s="195">
        <v>32025</v>
      </c>
      <c r="G813" s="192" t="s">
        <v>220</v>
      </c>
      <c r="H813" s="192" t="s">
        <v>561</v>
      </c>
      <c r="I813" s="192" t="s">
        <v>817</v>
      </c>
      <c r="J813" s="192" t="s">
        <v>961</v>
      </c>
      <c r="K813" s="192">
        <v>2005</v>
      </c>
      <c r="L813" s="192" t="s">
        <v>220</v>
      </c>
    </row>
    <row r="814" spans="1:12" ht="17.25" customHeight="1" x14ac:dyDescent="0.2">
      <c r="A814" s="192">
        <v>811860</v>
      </c>
      <c r="B814" s="192" t="s">
        <v>1759</v>
      </c>
      <c r="C814" s="192" t="s">
        <v>62</v>
      </c>
      <c r="D814" s="192" t="s">
        <v>361</v>
      </c>
      <c r="E814" s="192" t="s">
        <v>134</v>
      </c>
      <c r="F814" s="195">
        <v>32989</v>
      </c>
      <c r="G814" s="192" t="s">
        <v>666</v>
      </c>
      <c r="H814" s="192" t="s">
        <v>561</v>
      </c>
      <c r="I814" s="192" t="s">
        <v>817</v>
      </c>
      <c r="J814" s="192" t="s">
        <v>235</v>
      </c>
      <c r="K814" s="192">
        <v>2008</v>
      </c>
      <c r="L814" s="192" t="s">
        <v>227</v>
      </c>
    </row>
    <row r="815" spans="1:12" ht="17.25" customHeight="1" x14ac:dyDescent="0.2">
      <c r="A815" s="192">
        <v>811861</v>
      </c>
      <c r="B815" s="192" t="s">
        <v>1760</v>
      </c>
      <c r="C815" s="192" t="s">
        <v>522</v>
      </c>
      <c r="D815" s="192" t="s">
        <v>313</v>
      </c>
      <c r="E815" s="192" t="s">
        <v>134</v>
      </c>
      <c r="F815" s="195">
        <v>33499</v>
      </c>
      <c r="G815" s="192" t="s">
        <v>220</v>
      </c>
      <c r="H815" s="192" t="s">
        <v>561</v>
      </c>
      <c r="I815" s="192" t="s">
        <v>817</v>
      </c>
      <c r="J815" s="192" t="s">
        <v>961</v>
      </c>
      <c r="K815" s="192">
        <v>2009</v>
      </c>
      <c r="L815" s="192" t="s">
        <v>220</v>
      </c>
    </row>
    <row r="816" spans="1:12" ht="17.25" customHeight="1" x14ac:dyDescent="0.2">
      <c r="A816" s="192">
        <v>811871</v>
      </c>
      <c r="B816" s="192" t="s">
        <v>1761</v>
      </c>
      <c r="C816" s="192" t="s">
        <v>60</v>
      </c>
      <c r="D816" s="192" t="s">
        <v>154</v>
      </c>
      <c r="E816" s="192" t="s">
        <v>133</v>
      </c>
      <c r="F816" s="195">
        <v>35264</v>
      </c>
      <c r="G816" s="192" t="s">
        <v>220</v>
      </c>
      <c r="H816" s="192" t="s">
        <v>562</v>
      </c>
      <c r="I816" s="192" t="s">
        <v>817</v>
      </c>
      <c r="J816" s="192" t="s">
        <v>961</v>
      </c>
      <c r="K816" s="192">
        <v>2016</v>
      </c>
      <c r="L816" s="192" t="s">
        <v>220</v>
      </c>
    </row>
    <row r="817" spans="1:12" ht="17.25" customHeight="1" x14ac:dyDescent="0.2">
      <c r="A817" s="192">
        <v>811876</v>
      </c>
      <c r="B817" s="192" t="s">
        <v>1762</v>
      </c>
      <c r="C817" s="192" t="s">
        <v>57</v>
      </c>
      <c r="D817" s="192" t="s">
        <v>163</v>
      </c>
      <c r="E817" s="192" t="s">
        <v>134</v>
      </c>
      <c r="F817" s="195">
        <v>31304</v>
      </c>
      <c r="G817" s="192" t="s">
        <v>230</v>
      </c>
      <c r="H817" s="192" t="s">
        <v>561</v>
      </c>
      <c r="I817" s="192" t="s">
        <v>817</v>
      </c>
    </row>
    <row r="818" spans="1:12" ht="17.25" customHeight="1" x14ac:dyDescent="0.2">
      <c r="A818" s="192">
        <v>811878</v>
      </c>
      <c r="B818" s="192" t="s">
        <v>1763</v>
      </c>
      <c r="C818" s="192" t="s">
        <v>2070</v>
      </c>
      <c r="D818" s="192" t="s">
        <v>1907</v>
      </c>
      <c r="E818" s="192" t="s">
        <v>134</v>
      </c>
      <c r="F818" s="195">
        <v>33299</v>
      </c>
      <c r="G818" s="192" t="s">
        <v>641</v>
      </c>
      <c r="H818" s="192" t="s">
        <v>561</v>
      </c>
      <c r="I818" s="192" t="s">
        <v>817</v>
      </c>
    </row>
    <row r="819" spans="1:12" ht="17.25" customHeight="1" x14ac:dyDescent="0.2">
      <c r="A819" s="192">
        <v>811885</v>
      </c>
      <c r="B819" s="192" t="s">
        <v>1764</v>
      </c>
      <c r="C819" s="192" t="s">
        <v>308</v>
      </c>
      <c r="D819" s="192" t="s">
        <v>1951</v>
      </c>
      <c r="E819" s="192" t="s">
        <v>133</v>
      </c>
      <c r="F819" s="195">
        <v>35721</v>
      </c>
      <c r="G819" s="192" t="s">
        <v>220</v>
      </c>
      <c r="H819" s="192" t="s">
        <v>561</v>
      </c>
      <c r="I819" s="192" t="s">
        <v>817</v>
      </c>
      <c r="J819" s="192" t="s">
        <v>961</v>
      </c>
      <c r="K819" s="192">
        <v>2015</v>
      </c>
      <c r="L819" s="192" t="s">
        <v>220</v>
      </c>
    </row>
    <row r="820" spans="1:12" ht="17.25" customHeight="1" x14ac:dyDescent="0.2">
      <c r="A820" s="192">
        <v>811890</v>
      </c>
      <c r="B820" s="192" t="s">
        <v>1765</v>
      </c>
      <c r="C820" s="192" t="s">
        <v>299</v>
      </c>
      <c r="D820" s="192" t="s">
        <v>392</v>
      </c>
      <c r="E820" s="192" t="s">
        <v>133</v>
      </c>
      <c r="F820" s="195">
        <v>35796</v>
      </c>
      <c r="G820" s="192" t="s">
        <v>699</v>
      </c>
      <c r="H820" s="192" t="s">
        <v>561</v>
      </c>
      <c r="I820" s="192" t="s">
        <v>817</v>
      </c>
      <c r="J820" s="192" t="s">
        <v>585</v>
      </c>
      <c r="K820" s="192">
        <v>2016</v>
      </c>
      <c r="L820" s="192" t="s">
        <v>220</v>
      </c>
    </row>
    <row r="821" spans="1:12" ht="17.25" customHeight="1" x14ac:dyDescent="0.2">
      <c r="A821" s="192">
        <v>811903</v>
      </c>
      <c r="B821" s="192" t="s">
        <v>1767</v>
      </c>
      <c r="C821" s="192" t="s">
        <v>65</v>
      </c>
      <c r="D821" s="192" t="s">
        <v>2090</v>
      </c>
      <c r="E821" s="192" t="s">
        <v>134</v>
      </c>
      <c r="F821" s="195">
        <v>33388</v>
      </c>
      <c r="G821" s="192" t="s">
        <v>220</v>
      </c>
      <c r="H821" s="192" t="s">
        <v>561</v>
      </c>
      <c r="I821" s="192" t="s">
        <v>817</v>
      </c>
      <c r="J821" s="192" t="s">
        <v>235</v>
      </c>
      <c r="K821" s="192">
        <v>2009</v>
      </c>
      <c r="L821" s="192" t="s">
        <v>220</v>
      </c>
    </row>
    <row r="822" spans="1:12" ht="17.25" customHeight="1" x14ac:dyDescent="0.2">
      <c r="A822" s="192">
        <v>811904</v>
      </c>
      <c r="B822" s="192" t="s">
        <v>1768</v>
      </c>
      <c r="C822" s="192" t="s">
        <v>1807</v>
      </c>
      <c r="D822" s="192" t="s">
        <v>913</v>
      </c>
      <c r="E822" s="192" t="s">
        <v>134</v>
      </c>
      <c r="F822" s="195">
        <v>29495</v>
      </c>
      <c r="G822" s="192" t="s">
        <v>220</v>
      </c>
      <c r="H822" s="192" t="s">
        <v>561</v>
      </c>
      <c r="I822" s="192" t="s">
        <v>817</v>
      </c>
      <c r="J822" s="192" t="s">
        <v>235</v>
      </c>
      <c r="K822" s="192">
        <v>1996</v>
      </c>
      <c r="L822" s="192" t="s">
        <v>220</v>
      </c>
    </row>
    <row r="823" spans="1:12" ht="17.25" customHeight="1" x14ac:dyDescent="0.2">
      <c r="A823" s="192">
        <v>811905</v>
      </c>
      <c r="B823" s="192" t="s">
        <v>1769</v>
      </c>
      <c r="C823" s="192" t="s">
        <v>464</v>
      </c>
      <c r="D823" s="192" t="s">
        <v>764</v>
      </c>
      <c r="E823" s="192" t="s">
        <v>133</v>
      </c>
      <c r="F823" s="195">
        <v>35744</v>
      </c>
      <c r="G823" s="192" t="s">
        <v>699</v>
      </c>
      <c r="H823" s="192" t="s">
        <v>561</v>
      </c>
      <c r="I823" s="192" t="s">
        <v>817</v>
      </c>
      <c r="J823" s="192" t="s">
        <v>585</v>
      </c>
      <c r="K823" s="192">
        <v>2015</v>
      </c>
      <c r="L823" s="192" t="s">
        <v>220</v>
      </c>
    </row>
    <row r="824" spans="1:12" ht="17.25" customHeight="1" x14ac:dyDescent="0.2">
      <c r="A824" s="192">
        <v>811907</v>
      </c>
      <c r="B824" s="192" t="s">
        <v>1770</v>
      </c>
      <c r="C824" s="192" t="s">
        <v>60</v>
      </c>
      <c r="D824" s="192" t="s">
        <v>322</v>
      </c>
      <c r="E824" s="192" t="s">
        <v>134</v>
      </c>
      <c r="F824" s="195">
        <v>33486</v>
      </c>
      <c r="G824" s="192" t="s">
        <v>220</v>
      </c>
      <c r="H824" s="192" t="s">
        <v>561</v>
      </c>
      <c r="I824" s="192" t="s">
        <v>817</v>
      </c>
      <c r="J824" s="192" t="s">
        <v>959</v>
      </c>
      <c r="K824" s="192">
        <v>2009</v>
      </c>
      <c r="L824" s="192" t="s">
        <v>220</v>
      </c>
    </row>
    <row r="825" spans="1:12" ht="17.25" customHeight="1" x14ac:dyDescent="0.2">
      <c r="A825" s="192">
        <v>811916</v>
      </c>
      <c r="B825" s="192" t="s">
        <v>1772</v>
      </c>
      <c r="C825" s="192" t="s">
        <v>62</v>
      </c>
      <c r="D825" s="192" t="s">
        <v>333</v>
      </c>
      <c r="E825" s="192" t="s">
        <v>134</v>
      </c>
      <c r="F825" s="195">
        <v>33239</v>
      </c>
      <c r="G825" s="192" t="s">
        <v>220</v>
      </c>
      <c r="H825" s="192" t="s">
        <v>562</v>
      </c>
      <c r="I825" s="192" t="s">
        <v>817</v>
      </c>
      <c r="J825" s="192" t="s">
        <v>961</v>
      </c>
      <c r="K825" s="192">
        <v>2010</v>
      </c>
      <c r="L825" s="192" t="s">
        <v>220</v>
      </c>
    </row>
    <row r="826" spans="1:12" ht="17.25" customHeight="1" x14ac:dyDescent="0.2">
      <c r="A826" s="192">
        <v>811921</v>
      </c>
      <c r="B826" s="192" t="s">
        <v>1774</v>
      </c>
      <c r="C826" s="192" t="s">
        <v>327</v>
      </c>
      <c r="D826" s="192" t="s">
        <v>188</v>
      </c>
      <c r="E826" s="192" t="s">
        <v>134</v>
      </c>
      <c r="F826" s="195">
        <v>32721</v>
      </c>
      <c r="G826" s="192" t="s">
        <v>230</v>
      </c>
      <c r="H826" s="192" t="s">
        <v>561</v>
      </c>
      <c r="I826" s="192" t="s">
        <v>817</v>
      </c>
      <c r="J826" s="192" t="s">
        <v>585</v>
      </c>
      <c r="K826" s="192">
        <v>2007</v>
      </c>
      <c r="L826" s="192" t="s">
        <v>225</v>
      </c>
    </row>
    <row r="827" spans="1:12" ht="17.25" customHeight="1" x14ac:dyDescent="0.2">
      <c r="A827" s="192">
        <v>811962</v>
      </c>
      <c r="B827" s="192" t="s">
        <v>820</v>
      </c>
      <c r="C827" s="192" t="s">
        <v>78</v>
      </c>
      <c r="D827" s="192" t="s">
        <v>844</v>
      </c>
      <c r="E827" s="192" t="s">
        <v>134</v>
      </c>
      <c r="F827" s="195">
        <v>31048</v>
      </c>
      <c r="G827" s="192" t="s">
        <v>634</v>
      </c>
      <c r="H827" s="192" t="s">
        <v>561</v>
      </c>
      <c r="I827" s="192" t="s">
        <v>817</v>
      </c>
      <c r="J827" s="192" t="s">
        <v>959</v>
      </c>
      <c r="K827" s="192">
        <v>2002</v>
      </c>
      <c r="L827" s="192" t="s">
        <v>220</v>
      </c>
    </row>
    <row r="828" spans="1:12" ht="17.25" customHeight="1" x14ac:dyDescent="0.2">
      <c r="A828" s="192">
        <v>811967</v>
      </c>
      <c r="B828" s="192" t="s">
        <v>821</v>
      </c>
      <c r="C828" s="192" t="s">
        <v>410</v>
      </c>
      <c r="D828" s="192" t="s">
        <v>707</v>
      </c>
      <c r="E828" s="192" t="s">
        <v>134</v>
      </c>
      <c r="F828" s="195">
        <v>30686</v>
      </c>
      <c r="G828" s="192" t="s">
        <v>227</v>
      </c>
      <c r="H828" s="192" t="s">
        <v>561</v>
      </c>
      <c r="I828" s="192" t="s">
        <v>817</v>
      </c>
      <c r="J828" s="192" t="s">
        <v>961</v>
      </c>
      <c r="K828" s="192">
        <v>2008</v>
      </c>
      <c r="L828" s="192" t="s">
        <v>220</v>
      </c>
    </row>
    <row r="829" spans="1:12" ht="17.25" customHeight="1" x14ac:dyDescent="0.2">
      <c r="A829" s="192">
        <v>811969</v>
      </c>
      <c r="B829" s="192" t="s">
        <v>822</v>
      </c>
      <c r="C829" s="192" t="s">
        <v>78</v>
      </c>
      <c r="D829" s="192" t="s">
        <v>845</v>
      </c>
      <c r="E829" s="192" t="s">
        <v>133</v>
      </c>
      <c r="F829" s="195">
        <v>29645</v>
      </c>
      <c r="G829" s="192" t="s">
        <v>220</v>
      </c>
      <c r="H829" s="192" t="s">
        <v>561</v>
      </c>
      <c r="I829" s="192" t="s">
        <v>817</v>
      </c>
      <c r="J829" s="192" t="s">
        <v>960</v>
      </c>
      <c r="K829" s="192">
        <v>2000</v>
      </c>
      <c r="L829" s="192" t="s">
        <v>220</v>
      </c>
    </row>
    <row r="830" spans="1:12" ht="17.25" customHeight="1" x14ac:dyDescent="0.2">
      <c r="A830" s="192">
        <v>813390</v>
      </c>
      <c r="B830" s="192" t="s">
        <v>828</v>
      </c>
      <c r="C830" s="192" t="s">
        <v>923</v>
      </c>
      <c r="D830" s="192" t="s">
        <v>160</v>
      </c>
      <c r="E830" s="192" t="s">
        <v>134</v>
      </c>
      <c r="F830" s="195">
        <v>35221</v>
      </c>
      <c r="G830" s="192" t="s">
        <v>670</v>
      </c>
      <c r="H830" s="192" t="s">
        <v>561</v>
      </c>
      <c r="I830" s="192" t="s">
        <v>817</v>
      </c>
      <c r="J830" s="192" t="s">
        <v>235</v>
      </c>
      <c r="K830" s="192">
        <v>2013</v>
      </c>
      <c r="L830" s="192" t="s">
        <v>220</v>
      </c>
    </row>
    <row r="831" spans="1:12" ht="17.25" customHeight="1" x14ac:dyDescent="0.2">
      <c r="A831" s="192">
        <v>813411</v>
      </c>
      <c r="B831" s="192" t="s">
        <v>831</v>
      </c>
      <c r="C831" s="192" t="s">
        <v>373</v>
      </c>
      <c r="D831" s="192" t="s">
        <v>924</v>
      </c>
      <c r="E831" s="192" t="s">
        <v>133</v>
      </c>
      <c r="F831" s="195">
        <v>43762</v>
      </c>
      <c r="G831" s="192" t="s">
        <v>220</v>
      </c>
      <c r="H831" s="192" t="s">
        <v>561</v>
      </c>
      <c r="I831" s="192" t="s">
        <v>817</v>
      </c>
      <c r="J831" s="192" t="s">
        <v>961</v>
      </c>
      <c r="K831" s="192">
        <v>2008</v>
      </c>
      <c r="L831" s="192" t="s">
        <v>220</v>
      </c>
    </row>
    <row r="832" spans="1:12" ht="17.25" customHeight="1" x14ac:dyDescent="0.2">
      <c r="A832" s="192">
        <v>813417</v>
      </c>
      <c r="B832" s="192" t="s">
        <v>832</v>
      </c>
      <c r="C832" s="192" t="s">
        <v>307</v>
      </c>
      <c r="D832" s="192" t="s">
        <v>377</v>
      </c>
      <c r="E832" s="192" t="s">
        <v>133</v>
      </c>
      <c r="F832" s="195">
        <v>36161</v>
      </c>
      <c r="G832" s="192" t="s">
        <v>922</v>
      </c>
      <c r="H832" s="192" t="s">
        <v>561</v>
      </c>
      <c r="I832" s="192" t="s">
        <v>817</v>
      </c>
      <c r="J832" s="192" t="s">
        <v>961</v>
      </c>
      <c r="K832" s="192">
        <v>2013</v>
      </c>
      <c r="L832" s="192" t="s">
        <v>226</v>
      </c>
    </row>
    <row r="833" spans="1:12" ht="17.25" customHeight="1" x14ac:dyDescent="0.2">
      <c r="A833" s="192">
        <v>811941</v>
      </c>
      <c r="B833" s="192" t="s">
        <v>2147</v>
      </c>
      <c r="C833" s="192" t="s">
        <v>67</v>
      </c>
      <c r="D833" s="192" t="s">
        <v>524</v>
      </c>
      <c r="E833" s="192" t="s">
        <v>134</v>
      </c>
      <c r="F833" s="195">
        <v>33970</v>
      </c>
      <c r="G833" s="192" t="s">
        <v>227</v>
      </c>
      <c r="H833" s="192" t="s">
        <v>561</v>
      </c>
      <c r="I833" s="192" t="s">
        <v>818</v>
      </c>
      <c r="J833" s="192" t="s">
        <v>235</v>
      </c>
      <c r="K833" s="192">
        <v>2013</v>
      </c>
      <c r="L833" s="192" t="s">
        <v>227</v>
      </c>
    </row>
    <row r="834" spans="1:12" ht="17.25" customHeight="1" x14ac:dyDescent="0.2">
      <c r="A834" s="192">
        <v>807308</v>
      </c>
      <c r="B834" s="192" t="s">
        <v>2148</v>
      </c>
      <c r="C834" s="192" t="s">
        <v>107</v>
      </c>
      <c r="D834" s="192" t="s">
        <v>2149</v>
      </c>
      <c r="E834" s="192" t="s">
        <v>134</v>
      </c>
      <c r="F834" s="195">
        <v>35132</v>
      </c>
      <c r="G834" s="192" t="s">
        <v>564</v>
      </c>
      <c r="H834" s="192" t="s">
        <v>561</v>
      </c>
      <c r="I834" s="192" t="s">
        <v>817</v>
      </c>
      <c r="J834" s="192" t="s">
        <v>961</v>
      </c>
      <c r="K834" s="192">
        <v>2011</v>
      </c>
      <c r="L834" s="192" t="s">
        <v>220</v>
      </c>
    </row>
    <row r="835" spans="1:12" ht="17.25" customHeight="1" x14ac:dyDescent="0.2"/>
    <row r="836" spans="1:12" ht="17.25" customHeight="1" x14ac:dyDescent="0.2"/>
    <row r="837" spans="1:12" ht="17.25" customHeight="1" x14ac:dyDescent="0.2"/>
    <row r="838" spans="1:12" ht="17.25" customHeight="1" x14ac:dyDescent="0.2"/>
    <row r="839" spans="1:12" ht="17.25" customHeight="1" x14ac:dyDescent="0.2"/>
    <row r="840" spans="1:12" ht="17.25" customHeight="1" x14ac:dyDescent="0.2"/>
    <row r="841" spans="1:12" ht="17.25" customHeight="1" x14ac:dyDescent="0.2"/>
    <row r="842" spans="1:12" ht="17.25" customHeight="1" x14ac:dyDescent="0.2"/>
    <row r="843" spans="1:12" ht="17.25" customHeight="1" x14ac:dyDescent="0.2"/>
    <row r="844" spans="1:12" ht="17.25" customHeight="1" x14ac:dyDescent="0.2"/>
    <row r="845" spans="1:12" ht="17.25" customHeight="1" x14ac:dyDescent="0.2"/>
    <row r="846" spans="1:12" ht="17.25" customHeight="1" x14ac:dyDescent="0.2"/>
    <row r="847" spans="1:12" ht="17.25" customHeight="1" x14ac:dyDescent="0.2"/>
    <row r="848" spans="1:12" ht="17.25" customHeight="1" x14ac:dyDescent="0.2"/>
    <row r="849" ht="17.25" customHeight="1" x14ac:dyDescent="0.2"/>
    <row r="850" ht="17.25" customHeight="1" x14ac:dyDescent="0.2"/>
    <row r="851" ht="17.25" customHeight="1" x14ac:dyDescent="0.2"/>
    <row r="852" ht="17.25" customHeight="1" x14ac:dyDescent="0.2"/>
    <row r="853" ht="17.25" customHeight="1" x14ac:dyDescent="0.2"/>
    <row r="854" ht="17.25" customHeight="1" x14ac:dyDescent="0.2"/>
    <row r="855" ht="17.25" customHeight="1" x14ac:dyDescent="0.2"/>
    <row r="856" ht="17.25" customHeight="1" x14ac:dyDescent="0.2"/>
    <row r="857" ht="17.25" customHeight="1" x14ac:dyDescent="0.2"/>
    <row r="858" ht="17.25" customHeight="1" x14ac:dyDescent="0.2"/>
    <row r="859" ht="17.25" customHeight="1" x14ac:dyDescent="0.2"/>
    <row r="860" ht="17.25" customHeight="1" x14ac:dyDescent="0.2"/>
    <row r="861" ht="17.25" customHeight="1" x14ac:dyDescent="0.2"/>
    <row r="862" ht="17.25" customHeight="1" x14ac:dyDescent="0.2"/>
    <row r="863" ht="17.25" customHeight="1" x14ac:dyDescent="0.2"/>
    <row r="864" ht="17.25" customHeight="1" x14ac:dyDescent="0.2"/>
    <row r="865" ht="17.25" customHeight="1" x14ac:dyDescent="0.2"/>
    <row r="866" ht="17.25" customHeight="1" x14ac:dyDescent="0.2"/>
    <row r="867" ht="17.25" customHeight="1" x14ac:dyDescent="0.2"/>
    <row r="868" ht="17.25" customHeight="1" x14ac:dyDescent="0.2"/>
    <row r="869" ht="17.25" customHeight="1" x14ac:dyDescent="0.2"/>
    <row r="870" ht="17.25" customHeight="1" x14ac:dyDescent="0.2"/>
    <row r="871" ht="17.25" customHeight="1" x14ac:dyDescent="0.2"/>
    <row r="872" ht="17.25" customHeight="1" x14ac:dyDescent="0.2"/>
    <row r="873" ht="17.25" customHeight="1" x14ac:dyDescent="0.2"/>
    <row r="874" ht="17.25" customHeight="1" x14ac:dyDescent="0.2"/>
    <row r="875" ht="17.25" customHeight="1" x14ac:dyDescent="0.2"/>
    <row r="876" ht="17.25" customHeight="1" x14ac:dyDescent="0.2"/>
    <row r="877" ht="17.25" customHeight="1" x14ac:dyDescent="0.2"/>
    <row r="878" ht="17.25" customHeight="1" x14ac:dyDescent="0.2"/>
    <row r="879" ht="17.25" customHeight="1" x14ac:dyDescent="0.2"/>
    <row r="880" ht="17.25" customHeight="1" x14ac:dyDescent="0.2"/>
    <row r="881" ht="17.25" customHeight="1" x14ac:dyDescent="0.2"/>
    <row r="882" ht="17.25" customHeight="1" x14ac:dyDescent="0.2"/>
    <row r="883" ht="17.25" customHeight="1" x14ac:dyDescent="0.2"/>
    <row r="884" ht="17.25" customHeight="1" x14ac:dyDescent="0.2"/>
    <row r="885" ht="17.25" customHeight="1" x14ac:dyDescent="0.2"/>
    <row r="886" ht="17.25" customHeight="1" x14ac:dyDescent="0.2"/>
    <row r="887" ht="17.25" customHeight="1" x14ac:dyDescent="0.2"/>
    <row r="888" ht="17.25" customHeight="1" x14ac:dyDescent="0.2"/>
    <row r="889" ht="17.25" customHeight="1" x14ac:dyDescent="0.2"/>
    <row r="890" ht="17.25" customHeight="1" x14ac:dyDescent="0.2"/>
    <row r="891" ht="17.25" customHeight="1" x14ac:dyDescent="0.2"/>
    <row r="892" ht="17.25" customHeight="1" x14ac:dyDescent="0.2"/>
    <row r="893" ht="17.25" customHeight="1" x14ac:dyDescent="0.2"/>
    <row r="894" ht="17.25" customHeight="1" x14ac:dyDescent="0.2"/>
    <row r="895" ht="17.25" customHeight="1" x14ac:dyDescent="0.2"/>
    <row r="896" ht="17.25" customHeight="1" x14ac:dyDescent="0.2"/>
    <row r="897" ht="17.25" customHeight="1" x14ac:dyDescent="0.2"/>
    <row r="898" ht="17.25" customHeight="1" x14ac:dyDescent="0.2"/>
    <row r="899" ht="17.25" customHeight="1" x14ac:dyDescent="0.2"/>
    <row r="900" ht="17.25" customHeight="1" x14ac:dyDescent="0.2"/>
    <row r="901" ht="17.25" customHeight="1" x14ac:dyDescent="0.2"/>
    <row r="902" ht="17.25" customHeight="1" x14ac:dyDescent="0.2"/>
    <row r="903" ht="17.25" customHeight="1" x14ac:dyDescent="0.2"/>
    <row r="904" ht="17.25" customHeight="1" x14ac:dyDescent="0.2"/>
    <row r="905" ht="17.25" customHeight="1" x14ac:dyDescent="0.2"/>
    <row r="906" ht="17.25" customHeight="1" x14ac:dyDescent="0.2"/>
    <row r="907" ht="17.25" customHeight="1" x14ac:dyDescent="0.2"/>
    <row r="908" ht="17.25" customHeight="1" x14ac:dyDescent="0.2"/>
    <row r="909" ht="17.25" customHeight="1" x14ac:dyDescent="0.2"/>
    <row r="910" ht="17.25" customHeight="1" x14ac:dyDescent="0.2"/>
    <row r="911" ht="17.25" customHeight="1" x14ac:dyDescent="0.2"/>
    <row r="912" ht="17.25" customHeight="1" x14ac:dyDescent="0.2"/>
    <row r="913" ht="17.25" customHeight="1" x14ac:dyDescent="0.2"/>
    <row r="914" ht="17.25" customHeight="1" x14ac:dyDescent="0.2"/>
    <row r="915" ht="17.25" customHeight="1" x14ac:dyDescent="0.2"/>
    <row r="916" ht="17.25" customHeight="1" x14ac:dyDescent="0.2"/>
    <row r="917" ht="17.25" customHeight="1" x14ac:dyDescent="0.2"/>
    <row r="918" ht="17.25" customHeight="1" x14ac:dyDescent="0.2"/>
    <row r="919" ht="17.25" customHeight="1" x14ac:dyDescent="0.2"/>
    <row r="920" ht="17.25" customHeight="1" x14ac:dyDescent="0.2"/>
    <row r="921" ht="17.25" customHeight="1" x14ac:dyDescent="0.2"/>
    <row r="922" ht="17.25" customHeight="1" x14ac:dyDescent="0.2"/>
    <row r="923" ht="17.25" customHeight="1" x14ac:dyDescent="0.2"/>
    <row r="924" ht="17.25" customHeight="1" x14ac:dyDescent="0.2"/>
    <row r="925" ht="17.25" customHeight="1" x14ac:dyDescent="0.2"/>
    <row r="926" ht="17.25" customHeight="1" x14ac:dyDescent="0.2"/>
    <row r="927" ht="17.25" customHeight="1" x14ac:dyDescent="0.2"/>
    <row r="928" ht="17.25" customHeight="1" x14ac:dyDescent="0.2"/>
    <row r="929" ht="17.25" customHeight="1" x14ac:dyDescent="0.2"/>
    <row r="930" ht="17.25" customHeight="1" x14ac:dyDescent="0.2"/>
    <row r="931" ht="17.25" customHeight="1" x14ac:dyDescent="0.2"/>
    <row r="932" ht="17.25" customHeight="1" x14ac:dyDescent="0.2"/>
    <row r="933" ht="17.25" customHeight="1" x14ac:dyDescent="0.2"/>
    <row r="934" ht="17.25" customHeight="1" x14ac:dyDescent="0.2"/>
    <row r="935" ht="17.25" customHeight="1" x14ac:dyDescent="0.2"/>
    <row r="936" ht="17.25" customHeight="1" x14ac:dyDescent="0.2"/>
    <row r="937" ht="17.25" customHeight="1" x14ac:dyDescent="0.2"/>
    <row r="938" ht="17.25" customHeight="1" x14ac:dyDescent="0.2"/>
    <row r="939" ht="17.25" customHeight="1" x14ac:dyDescent="0.2"/>
    <row r="940" ht="17.25" customHeight="1" x14ac:dyDescent="0.2"/>
    <row r="941" ht="17.25" customHeight="1" x14ac:dyDescent="0.2"/>
    <row r="942" ht="17.25" customHeight="1" x14ac:dyDescent="0.2"/>
    <row r="943" ht="17.25" customHeight="1" x14ac:dyDescent="0.2"/>
    <row r="944" ht="17.25" customHeight="1" x14ac:dyDescent="0.2"/>
    <row r="945" ht="17.25" customHeight="1" x14ac:dyDescent="0.2"/>
    <row r="946" ht="17.25" customHeight="1" x14ac:dyDescent="0.2"/>
    <row r="947" ht="17.25" customHeight="1" x14ac:dyDescent="0.2"/>
    <row r="948" ht="17.25" customHeight="1" x14ac:dyDescent="0.2"/>
    <row r="949" ht="17.25" customHeight="1" x14ac:dyDescent="0.2"/>
    <row r="950" ht="17.25" customHeight="1" x14ac:dyDescent="0.2"/>
    <row r="951" ht="17.25" customHeight="1" x14ac:dyDescent="0.2"/>
    <row r="952" ht="17.25" customHeight="1" x14ac:dyDescent="0.2"/>
    <row r="953" ht="17.25" customHeight="1" x14ac:dyDescent="0.2"/>
    <row r="954" ht="17.25" customHeight="1" x14ac:dyDescent="0.2"/>
    <row r="955" ht="17.25" customHeight="1" x14ac:dyDescent="0.2"/>
    <row r="956" ht="17.25" customHeight="1" x14ac:dyDescent="0.2"/>
    <row r="957" ht="17.25" customHeight="1" x14ac:dyDescent="0.2"/>
    <row r="958" ht="17.25" customHeight="1" x14ac:dyDescent="0.2"/>
    <row r="959" ht="17.25" customHeight="1" x14ac:dyDescent="0.2"/>
    <row r="960" ht="17.25" customHeight="1" x14ac:dyDescent="0.2"/>
    <row r="961" ht="17.25" customHeight="1" x14ac:dyDescent="0.2"/>
    <row r="962" ht="17.25" customHeight="1" x14ac:dyDescent="0.2"/>
    <row r="963" ht="17.25" customHeight="1" x14ac:dyDescent="0.2"/>
    <row r="964" ht="17.25" customHeight="1" x14ac:dyDescent="0.2"/>
    <row r="965" ht="17.25" customHeight="1" x14ac:dyDescent="0.2"/>
    <row r="966" ht="17.25" customHeight="1" x14ac:dyDescent="0.2"/>
    <row r="967" ht="17.25" customHeight="1" x14ac:dyDescent="0.2"/>
    <row r="968" ht="17.25" customHeight="1" x14ac:dyDescent="0.2"/>
    <row r="969" ht="17.25" customHeight="1" x14ac:dyDescent="0.2"/>
    <row r="970" ht="17.25" customHeight="1" x14ac:dyDescent="0.2"/>
    <row r="971" ht="17.25" customHeight="1" x14ac:dyDescent="0.2"/>
    <row r="972" ht="17.25" customHeight="1" x14ac:dyDescent="0.2"/>
    <row r="973" ht="17.25" customHeight="1" x14ac:dyDescent="0.2"/>
    <row r="974" ht="17.25" customHeight="1" x14ac:dyDescent="0.2"/>
    <row r="975" ht="17.25" customHeight="1" x14ac:dyDescent="0.2"/>
    <row r="976" ht="17.25" customHeight="1" x14ac:dyDescent="0.2"/>
    <row r="977" ht="17.25" customHeight="1" x14ac:dyDescent="0.2"/>
    <row r="978" ht="17.25" customHeight="1" x14ac:dyDescent="0.2"/>
    <row r="979" ht="17.25" customHeight="1" x14ac:dyDescent="0.2"/>
    <row r="980" ht="17.25" customHeight="1" x14ac:dyDescent="0.2"/>
    <row r="981" ht="17.25" customHeight="1" x14ac:dyDescent="0.2"/>
    <row r="982" ht="17.25" customHeight="1" x14ac:dyDescent="0.2"/>
    <row r="983" ht="17.25" customHeight="1" x14ac:dyDescent="0.2"/>
    <row r="984" ht="17.25" customHeight="1" x14ac:dyDescent="0.2"/>
    <row r="985" ht="17.25" customHeight="1" x14ac:dyDescent="0.2"/>
    <row r="986" ht="17.25" customHeight="1" x14ac:dyDescent="0.2"/>
    <row r="987" ht="17.25" customHeight="1" x14ac:dyDescent="0.2"/>
    <row r="988" ht="17.25" customHeight="1" x14ac:dyDescent="0.2"/>
    <row r="989" ht="17.25" customHeight="1" x14ac:dyDescent="0.2"/>
    <row r="990" ht="17.25" customHeight="1" x14ac:dyDescent="0.2"/>
    <row r="991" ht="17.25" customHeight="1" x14ac:dyDescent="0.2"/>
    <row r="992" ht="17.25" customHeight="1" x14ac:dyDescent="0.2"/>
    <row r="993" ht="17.25" customHeight="1" x14ac:dyDescent="0.2"/>
    <row r="994" ht="17.25" customHeight="1" x14ac:dyDescent="0.2"/>
    <row r="995" ht="17.25" customHeight="1" x14ac:dyDescent="0.2"/>
    <row r="996" ht="17.25" customHeight="1" x14ac:dyDescent="0.2"/>
    <row r="997" ht="17.25" customHeight="1" x14ac:dyDescent="0.2"/>
    <row r="998" ht="17.25" customHeight="1" x14ac:dyDescent="0.2"/>
    <row r="999" ht="17.25" customHeight="1" x14ac:dyDescent="0.2"/>
    <row r="1000" ht="17.25" customHeight="1" x14ac:dyDescent="0.2"/>
    <row r="1001" ht="17.25" customHeight="1" x14ac:dyDescent="0.2"/>
    <row r="1002" ht="17.25" customHeight="1" x14ac:dyDescent="0.2"/>
    <row r="1003" ht="17.25" customHeight="1" x14ac:dyDescent="0.2"/>
    <row r="1004" ht="17.25" customHeight="1" x14ac:dyDescent="0.2"/>
    <row r="1005" ht="17.25" customHeight="1" x14ac:dyDescent="0.2"/>
    <row r="1006" ht="17.25" customHeight="1" x14ac:dyDescent="0.2"/>
    <row r="1007" ht="17.25" customHeight="1" x14ac:dyDescent="0.2"/>
    <row r="1008" ht="17.25" customHeight="1" x14ac:dyDescent="0.2"/>
    <row r="1009" ht="17.25" customHeight="1" x14ac:dyDescent="0.2"/>
    <row r="1010" ht="17.25" customHeight="1" x14ac:dyDescent="0.2"/>
    <row r="1011" ht="17.25" customHeight="1" x14ac:dyDescent="0.2"/>
    <row r="1012" ht="17.25" customHeight="1" x14ac:dyDescent="0.2"/>
    <row r="1013" ht="17.25" customHeight="1" x14ac:dyDescent="0.2"/>
    <row r="1014" ht="17.25" customHeight="1" x14ac:dyDescent="0.2"/>
    <row r="1015" ht="17.25" customHeight="1" x14ac:dyDescent="0.2"/>
    <row r="1016" ht="17.25" customHeight="1" x14ac:dyDescent="0.2"/>
    <row r="1017" ht="17.25" customHeight="1" x14ac:dyDescent="0.2"/>
    <row r="1018" ht="17.25" customHeight="1" x14ac:dyDescent="0.2"/>
    <row r="1019" ht="17.25" customHeight="1" x14ac:dyDescent="0.2"/>
    <row r="1020" ht="17.25" customHeight="1" x14ac:dyDescent="0.2"/>
    <row r="1021" ht="17.25" customHeight="1" x14ac:dyDescent="0.2"/>
    <row r="1022" ht="17.25" customHeight="1" x14ac:dyDescent="0.2"/>
    <row r="1023" ht="17.25" customHeight="1" x14ac:dyDescent="0.2"/>
    <row r="1024" ht="17.25" customHeight="1" x14ac:dyDescent="0.2"/>
    <row r="1025" ht="17.25" customHeight="1" x14ac:dyDescent="0.2"/>
    <row r="1026" ht="17.25" customHeight="1" x14ac:dyDescent="0.2"/>
    <row r="1027" ht="17.25" customHeight="1" x14ac:dyDescent="0.2"/>
    <row r="1028" ht="17.25" customHeight="1" x14ac:dyDescent="0.2"/>
    <row r="1029" ht="17.25" customHeight="1" x14ac:dyDescent="0.2"/>
    <row r="1030" ht="17.25" customHeight="1" x14ac:dyDescent="0.2"/>
    <row r="1031" ht="17.25" customHeight="1" x14ac:dyDescent="0.2"/>
    <row r="1032" ht="17.25" customHeight="1" x14ac:dyDescent="0.2"/>
    <row r="1033" ht="17.25" customHeight="1" x14ac:dyDescent="0.2"/>
    <row r="1034" ht="17.25" customHeight="1" x14ac:dyDescent="0.2"/>
    <row r="1035" ht="17.25" customHeight="1" x14ac:dyDescent="0.2"/>
    <row r="1036" ht="17.25" customHeight="1" x14ac:dyDescent="0.2"/>
    <row r="1037" ht="17.25" customHeight="1" x14ac:dyDescent="0.2"/>
    <row r="1038" ht="17.25" customHeight="1" x14ac:dyDescent="0.2"/>
    <row r="1039" ht="17.25" customHeight="1" x14ac:dyDescent="0.2"/>
    <row r="1040" ht="17.25" customHeight="1" x14ac:dyDescent="0.2"/>
    <row r="1041" ht="17.25" customHeight="1" x14ac:dyDescent="0.2"/>
    <row r="1042" ht="17.25" customHeight="1" x14ac:dyDescent="0.2"/>
    <row r="1043" ht="17.25" customHeight="1" x14ac:dyDescent="0.2"/>
    <row r="1044" ht="17.25" customHeight="1" x14ac:dyDescent="0.2"/>
    <row r="1045" ht="17.25" customHeight="1" x14ac:dyDescent="0.2"/>
    <row r="1046" ht="17.25" customHeight="1" x14ac:dyDescent="0.2"/>
    <row r="1047" ht="17.25" customHeight="1" x14ac:dyDescent="0.2"/>
    <row r="1048" ht="17.25" customHeight="1" x14ac:dyDescent="0.2"/>
    <row r="1049" ht="17.25" customHeight="1" x14ac:dyDescent="0.2"/>
    <row r="1050" ht="17.25" customHeight="1" x14ac:dyDescent="0.2"/>
    <row r="1051" ht="17.25" customHeight="1" x14ac:dyDescent="0.2"/>
    <row r="1052" ht="17.25" customHeight="1" x14ac:dyDescent="0.2"/>
    <row r="1053" ht="17.25" customHeight="1" x14ac:dyDescent="0.2"/>
    <row r="1054" ht="17.25" customHeight="1" x14ac:dyDescent="0.2"/>
    <row r="1055" ht="17.25" customHeight="1" x14ac:dyDescent="0.2"/>
    <row r="1056" ht="17.25" customHeight="1" x14ac:dyDescent="0.2"/>
    <row r="1057" ht="17.25" customHeight="1" x14ac:dyDescent="0.2"/>
    <row r="1058" ht="17.25" customHeight="1" x14ac:dyDescent="0.2"/>
    <row r="1059" ht="17.25" customHeight="1" x14ac:dyDescent="0.2"/>
    <row r="1060" ht="17.25" customHeight="1" x14ac:dyDescent="0.2"/>
    <row r="1061" ht="17.25" customHeight="1" x14ac:dyDescent="0.2"/>
    <row r="1062" ht="17.25" customHeight="1" x14ac:dyDescent="0.2"/>
    <row r="1063" ht="17.25" customHeight="1" x14ac:dyDescent="0.2"/>
    <row r="1064" ht="17.25" customHeight="1" x14ac:dyDescent="0.2"/>
    <row r="1065" ht="17.25" customHeight="1" x14ac:dyDescent="0.2"/>
    <row r="1066" ht="17.25" customHeight="1" x14ac:dyDescent="0.2"/>
    <row r="1067" ht="17.25" customHeight="1" x14ac:dyDescent="0.2"/>
    <row r="1068" ht="17.25" customHeight="1" x14ac:dyDescent="0.2"/>
    <row r="1069" ht="17.25" customHeight="1" x14ac:dyDescent="0.2"/>
    <row r="1070" ht="17.25" customHeight="1" x14ac:dyDescent="0.2"/>
    <row r="1071" ht="17.25" customHeight="1" x14ac:dyDescent="0.2"/>
    <row r="1072" ht="17.25" customHeight="1" x14ac:dyDescent="0.2"/>
    <row r="1073" ht="17.25" customHeight="1" x14ac:dyDescent="0.2"/>
    <row r="1074" ht="17.25" customHeight="1" x14ac:dyDescent="0.2"/>
    <row r="1075" ht="17.25" customHeight="1" x14ac:dyDescent="0.2"/>
    <row r="1076" ht="17.25" customHeight="1" x14ac:dyDescent="0.2"/>
    <row r="1077" ht="17.25" customHeight="1" x14ac:dyDescent="0.2"/>
    <row r="1078" ht="17.25" customHeight="1" x14ac:dyDescent="0.2"/>
    <row r="1079" ht="17.25" customHeight="1" x14ac:dyDescent="0.2"/>
    <row r="1080" ht="17.25" customHeight="1" x14ac:dyDescent="0.2"/>
    <row r="1081" ht="17.25" customHeight="1" x14ac:dyDescent="0.2"/>
    <row r="1082" ht="17.25" customHeight="1" x14ac:dyDescent="0.2"/>
    <row r="1083" ht="17.25" customHeight="1" x14ac:dyDescent="0.2"/>
    <row r="1084" ht="17.25" customHeight="1" x14ac:dyDescent="0.2"/>
    <row r="1085" ht="17.25" customHeight="1" x14ac:dyDescent="0.2"/>
    <row r="1086" ht="17.25" customHeight="1" x14ac:dyDescent="0.2"/>
    <row r="1087" ht="17.25" customHeight="1" x14ac:dyDescent="0.2"/>
    <row r="1088" ht="17.25" customHeight="1" x14ac:dyDescent="0.2"/>
    <row r="1089" ht="17.25" customHeight="1" x14ac:dyDescent="0.2"/>
    <row r="1090" ht="17.25" customHeight="1" x14ac:dyDescent="0.2"/>
    <row r="1091" ht="17.25" customHeight="1" x14ac:dyDescent="0.2"/>
    <row r="1092" ht="17.25" customHeight="1" x14ac:dyDescent="0.2"/>
    <row r="1093" ht="17.25" customHeight="1" x14ac:dyDescent="0.2"/>
    <row r="1094" ht="17.25" customHeight="1" x14ac:dyDescent="0.2"/>
    <row r="1095" ht="17.25" customHeight="1" x14ac:dyDescent="0.2"/>
    <row r="1096" ht="17.25" customHeight="1" x14ac:dyDescent="0.2"/>
    <row r="1097" ht="17.25" customHeight="1" x14ac:dyDescent="0.2"/>
    <row r="1098" ht="17.25" customHeight="1" x14ac:dyDescent="0.2"/>
    <row r="1099" ht="17.25" customHeight="1" x14ac:dyDescent="0.2"/>
    <row r="1100" ht="17.25" customHeight="1" x14ac:dyDescent="0.2"/>
    <row r="1101" ht="17.25" customHeight="1" x14ac:dyDescent="0.2"/>
    <row r="1102" ht="17.25" customHeight="1" x14ac:dyDescent="0.2"/>
    <row r="1103" ht="17.25" customHeight="1" x14ac:dyDescent="0.2"/>
    <row r="1104" ht="17.25" customHeight="1" x14ac:dyDescent="0.2"/>
    <row r="1105" ht="17.25" customHeight="1" x14ac:dyDescent="0.2"/>
    <row r="1106" ht="17.25" customHeight="1" x14ac:dyDescent="0.2"/>
    <row r="1107" ht="17.25" customHeight="1" x14ac:dyDescent="0.2"/>
    <row r="1108" ht="17.25" customHeight="1" x14ac:dyDescent="0.2"/>
    <row r="1109" ht="17.25" customHeight="1" x14ac:dyDescent="0.2"/>
    <row r="1110" ht="17.25" customHeight="1" x14ac:dyDescent="0.2"/>
    <row r="1111" ht="17.25" customHeight="1" x14ac:dyDescent="0.2"/>
    <row r="1112" ht="17.25" customHeight="1" x14ac:dyDescent="0.2"/>
    <row r="1113" ht="17.25" customHeight="1" x14ac:dyDescent="0.2"/>
    <row r="1114" ht="17.25" customHeight="1" x14ac:dyDescent="0.2"/>
    <row r="1115" ht="17.25" customHeight="1" x14ac:dyDescent="0.2"/>
    <row r="1116" ht="17.25" customHeight="1" x14ac:dyDescent="0.2"/>
    <row r="1117" ht="17.25" customHeight="1" x14ac:dyDescent="0.2"/>
    <row r="1118" ht="17.25" customHeight="1" x14ac:dyDescent="0.2"/>
    <row r="1119" ht="17.25" customHeight="1" x14ac:dyDescent="0.2"/>
    <row r="1120" ht="17.25" customHeight="1" x14ac:dyDescent="0.2"/>
    <row r="1121" ht="17.25" customHeight="1" x14ac:dyDescent="0.2"/>
    <row r="1122" ht="17.25" customHeight="1" x14ac:dyDescent="0.2"/>
    <row r="1123" ht="17.25" customHeight="1" x14ac:dyDescent="0.2"/>
    <row r="1124" ht="17.25" customHeight="1" x14ac:dyDescent="0.2"/>
    <row r="1125" ht="17.25" customHeight="1" x14ac:dyDescent="0.2"/>
    <row r="1126" ht="17.25" customHeight="1" x14ac:dyDescent="0.2"/>
    <row r="1127" ht="17.25" customHeight="1" x14ac:dyDescent="0.2"/>
    <row r="1128" ht="17.25" customHeight="1" x14ac:dyDescent="0.2"/>
    <row r="1129" ht="17.25" customHeight="1" x14ac:dyDescent="0.2"/>
    <row r="1130" ht="17.25" customHeight="1" x14ac:dyDescent="0.2"/>
    <row r="1131" ht="17.25" customHeight="1" x14ac:dyDescent="0.2"/>
    <row r="1132" ht="17.25" customHeight="1" x14ac:dyDescent="0.2"/>
    <row r="1133" ht="17.25" customHeight="1" x14ac:dyDescent="0.2"/>
    <row r="1134" ht="17.25" customHeight="1" x14ac:dyDescent="0.2"/>
    <row r="1135" ht="17.25" customHeight="1" x14ac:dyDescent="0.2"/>
    <row r="1136" ht="17.25" customHeight="1" x14ac:dyDescent="0.2"/>
    <row r="1137" ht="17.25" customHeight="1" x14ac:dyDescent="0.2"/>
    <row r="1138" ht="17.25" customHeight="1" x14ac:dyDescent="0.2"/>
    <row r="1139" ht="17.25" customHeight="1" x14ac:dyDescent="0.2"/>
    <row r="1140" ht="17.25" customHeight="1" x14ac:dyDescent="0.2"/>
    <row r="1141" ht="17.25" customHeight="1" x14ac:dyDescent="0.2"/>
    <row r="1142" ht="17.25" customHeight="1" x14ac:dyDescent="0.2"/>
    <row r="1143" ht="17.25" customHeight="1" x14ac:dyDescent="0.2"/>
    <row r="1144" ht="17.25" customHeight="1" x14ac:dyDescent="0.2"/>
    <row r="1145" ht="17.25" customHeight="1" x14ac:dyDescent="0.2"/>
    <row r="1146" ht="17.25" customHeight="1" x14ac:dyDescent="0.2"/>
    <row r="1147" ht="17.25" customHeight="1" x14ac:dyDescent="0.2"/>
    <row r="1148" ht="17.25" customHeight="1" x14ac:dyDescent="0.2"/>
    <row r="1149" ht="17.25" customHeight="1" x14ac:dyDescent="0.2"/>
    <row r="1150" ht="17.25" customHeight="1" x14ac:dyDescent="0.2"/>
    <row r="1151" ht="17.25" customHeight="1" x14ac:dyDescent="0.2"/>
    <row r="1152" ht="17.25" customHeight="1" x14ac:dyDescent="0.2"/>
    <row r="1153" ht="17.25" customHeight="1" x14ac:dyDescent="0.2"/>
    <row r="1154" ht="17.25" customHeight="1" x14ac:dyDescent="0.2"/>
    <row r="1155" ht="17.25" customHeight="1" x14ac:dyDescent="0.2"/>
    <row r="1156" ht="17.25" customHeight="1" x14ac:dyDescent="0.2"/>
    <row r="1157" ht="17.25" customHeight="1" x14ac:dyDescent="0.2"/>
    <row r="1158" ht="17.25" customHeight="1" x14ac:dyDescent="0.2"/>
    <row r="1159" ht="17.25" customHeight="1" x14ac:dyDescent="0.2"/>
    <row r="1160" ht="17.25" customHeight="1" x14ac:dyDescent="0.2"/>
    <row r="1161" ht="17.25" customHeight="1" x14ac:dyDescent="0.2"/>
    <row r="1162" ht="17.25" customHeight="1" x14ac:dyDescent="0.2"/>
    <row r="1163" ht="17.25" customHeight="1" x14ac:dyDescent="0.2"/>
    <row r="1164" ht="17.25" customHeight="1" x14ac:dyDescent="0.2"/>
    <row r="1165" ht="17.25" customHeight="1" x14ac:dyDescent="0.2"/>
    <row r="1166" ht="17.25" customHeight="1" x14ac:dyDescent="0.2"/>
    <row r="1167" ht="17.25" customHeight="1" x14ac:dyDescent="0.2"/>
    <row r="1168" ht="17.25" customHeight="1" x14ac:dyDescent="0.2"/>
    <row r="1169" ht="17.25" customHeight="1" x14ac:dyDescent="0.2"/>
    <row r="1170" ht="17.25" customHeight="1" x14ac:dyDescent="0.2"/>
    <row r="1171" ht="17.25" customHeight="1" x14ac:dyDescent="0.2"/>
    <row r="1172" ht="17.25" customHeight="1" x14ac:dyDescent="0.2"/>
    <row r="1173" ht="17.25" customHeight="1" x14ac:dyDescent="0.2"/>
    <row r="1174" ht="17.25" customHeight="1" x14ac:dyDescent="0.2"/>
    <row r="1175" ht="17.25" customHeight="1" x14ac:dyDescent="0.2"/>
    <row r="1176" ht="17.25" customHeight="1" x14ac:dyDescent="0.2"/>
    <row r="1177" ht="17.25" customHeight="1" x14ac:dyDescent="0.2"/>
    <row r="1178" ht="17.25" customHeight="1" x14ac:dyDescent="0.2"/>
    <row r="1179" ht="17.25" customHeight="1" x14ac:dyDescent="0.2"/>
    <row r="1180" ht="17.25" customHeight="1" x14ac:dyDescent="0.2"/>
    <row r="1181" ht="17.25" customHeight="1" x14ac:dyDescent="0.2"/>
    <row r="1182" ht="17.25" customHeight="1" x14ac:dyDescent="0.2"/>
    <row r="1183" ht="17.25" customHeight="1" x14ac:dyDescent="0.2"/>
    <row r="1184" ht="17.25" customHeight="1" x14ac:dyDescent="0.2"/>
    <row r="1185" ht="17.25" customHeight="1" x14ac:dyDescent="0.2"/>
    <row r="1186" ht="17.25" customHeight="1" x14ac:dyDescent="0.2"/>
    <row r="1187" ht="17.25" customHeight="1" x14ac:dyDescent="0.2"/>
    <row r="1188" ht="17.25" customHeight="1" x14ac:dyDescent="0.2"/>
    <row r="1189" ht="17.25" customHeight="1" x14ac:dyDescent="0.2"/>
    <row r="1190" ht="17.25" customHeight="1" x14ac:dyDescent="0.2"/>
    <row r="1191" ht="17.25" customHeight="1" x14ac:dyDescent="0.2"/>
    <row r="1192" ht="17.25" customHeight="1" x14ac:dyDescent="0.2"/>
    <row r="1193" ht="17.25" customHeight="1" x14ac:dyDescent="0.2"/>
    <row r="1194" ht="17.25" customHeight="1" x14ac:dyDescent="0.2"/>
    <row r="1195" ht="17.25" customHeight="1" x14ac:dyDescent="0.2"/>
    <row r="1196" ht="17.25" customHeight="1" x14ac:dyDescent="0.2"/>
    <row r="1197" ht="17.25" customHeight="1" x14ac:dyDescent="0.2"/>
    <row r="1198" ht="17.25" customHeight="1" x14ac:dyDescent="0.2"/>
    <row r="1199" ht="17.25" customHeight="1" x14ac:dyDescent="0.2"/>
    <row r="1200" ht="17.25" customHeight="1" x14ac:dyDescent="0.2"/>
    <row r="1201" ht="17.25" customHeight="1" x14ac:dyDescent="0.2"/>
    <row r="1202" ht="17.25" customHeight="1" x14ac:dyDescent="0.2"/>
    <row r="1203" ht="17.25" customHeight="1" x14ac:dyDescent="0.2"/>
    <row r="1204" ht="17.25" customHeight="1" x14ac:dyDescent="0.2"/>
    <row r="1205" ht="17.25" customHeight="1" x14ac:dyDescent="0.2"/>
    <row r="1206" ht="17.25" customHeight="1" x14ac:dyDescent="0.2"/>
    <row r="1207" ht="17.25" customHeight="1" x14ac:dyDescent="0.2"/>
    <row r="1208" ht="17.25" customHeight="1" x14ac:dyDescent="0.2"/>
    <row r="1209" ht="17.25" customHeight="1" x14ac:dyDescent="0.2"/>
    <row r="1210" ht="17.25" customHeight="1" x14ac:dyDescent="0.2"/>
    <row r="1211" ht="17.25" customHeight="1" x14ac:dyDescent="0.2"/>
    <row r="1212" ht="17.25" customHeight="1" x14ac:dyDescent="0.2"/>
    <row r="1213" ht="17.25" customHeight="1" x14ac:dyDescent="0.2"/>
    <row r="1214" ht="17.25" customHeight="1" x14ac:dyDescent="0.2"/>
    <row r="1215" ht="17.25" customHeight="1" x14ac:dyDescent="0.2"/>
    <row r="1216" ht="17.25" customHeight="1" x14ac:dyDescent="0.2"/>
    <row r="1217" ht="17.25" customHeight="1" x14ac:dyDescent="0.2"/>
    <row r="1218" ht="17.25" customHeight="1" x14ac:dyDescent="0.2"/>
    <row r="1219" ht="17.25" customHeight="1" x14ac:dyDescent="0.2"/>
    <row r="1220" ht="17.25" customHeight="1" x14ac:dyDescent="0.2"/>
    <row r="1221" ht="17.25" customHeight="1" x14ac:dyDescent="0.2"/>
    <row r="1222" ht="17.25" customHeight="1" x14ac:dyDescent="0.2"/>
    <row r="1223" ht="17.25" customHeight="1" x14ac:dyDescent="0.2"/>
    <row r="1224" ht="17.25" customHeight="1" x14ac:dyDescent="0.2"/>
    <row r="1225" ht="17.25" customHeight="1" x14ac:dyDescent="0.2"/>
    <row r="1226" ht="17.25" customHeight="1" x14ac:dyDescent="0.2"/>
    <row r="1227" ht="17.25" customHeight="1" x14ac:dyDescent="0.2"/>
    <row r="1228" ht="17.25" customHeight="1" x14ac:dyDescent="0.2"/>
    <row r="1229" ht="17.25" customHeight="1" x14ac:dyDescent="0.2"/>
    <row r="1230" ht="17.25" customHeight="1" x14ac:dyDescent="0.2"/>
    <row r="1231" ht="17.25" customHeight="1" x14ac:dyDescent="0.2"/>
    <row r="1232" ht="17.25" customHeight="1" x14ac:dyDescent="0.2"/>
    <row r="1233" ht="17.25" customHeight="1" x14ac:dyDescent="0.2"/>
    <row r="1234" ht="17.25" customHeight="1" x14ac:dyDescent="0.2"/>
    <row r="1235" ht="17.25" customHeight="1" x14ac:dyDescent="0.2"/>
    <row r="1236" ht="17.25" customHeight="1" x14ac:dyDescent="0.2"/>
    <row r="1237" ht="17.25" customHeight="1" x14ac:dyDescent="0.2"/>
    <row r="1238" ht="17.25" customHeight="1" x14ac:dyDescent="0.2"/>
    <row r="1239" ht="17.25" customHeight="1" x14ac:dyDescent="0.2"/>
    <row r="1240" ht="17.25" customHeight="1" x14ac:dyDescent="0.2"/>
    <row r="1241" ht="17.25" customHeight="1" x14ac:dyDescent="0.2"/>
    <row r="1242" ht="17.25" customHeight="1" x14ac:dyDescent="0.2"/>
    <row r="1243" ht="17.25" customHeight="1" x14ac:dyDescent="0.2"/>
    <row r="1244" ht="17.25" customHeight="1" x14ac:dyDescent="0.2"/>
    <row r="1245" ht="17.25" customHeight="1" x14ac:dyDescent="0.2"/>
    <row r="1246" ht="17.25" customHeight="1" x14ac:dyDescent="0.2"/>
    <row r="1247" ht="17.25" customHeight="1" x14ac:dyDescent="0.2"/>
    <row r="1248" ht="17.25" customHeight="1" x14ac:dyDescent="0.2"/>
    <row r="1249" ht="17.25" customHeight="1" x14ac:dyDescent="0.2"/>
    <row r="1250" ht="17.25" customHeight="1" x14ac:dyDescent="0.2"/>
    <row r="1251" ht="17.25" customHeight="1" x14ac:dyDescent="0.2"/>
    <row r="1252" ht="17.25" customHeight="1" x14ac:dyDescent="0.2"/>
    <row r="1253" ht="17.25" customHeight="1" x14ac:dyDescent="0.2"/>
    <row r="1254" ht="17.25" customHeight="1" x14ac:dyDescent="0.2"/>
    <row r="1255" ht="17.25" customHeight="1" x14ac:dyDescent="0.2"/>
    <row r="1256" ht="17.25" customHeight="1" x14ac:dyDescent="0.2"/>
    <row r="1257" ht="17.25" customHeight="1" x14ac:dyDescent="0.2"/>
    <row r="1258" ht="17.25" customHeight="1" x14ac:dyDescent="0.2"/>
    <row r="1259" ht="17.25" customHeight="1" x14ac:dyDescent="0.2"/>
    <row r="1260" ht="17.25" customHeight="1" x14ac:dyDescent="0.2"/>
    <row r="1261" ht="17.25" customHeight="1" x14ac:dyDescent="0.2"/>
    <row r="1262" ht="17.25" customHeight="1" x14ac:dyDescent="0.2"/>
    <row r="1263" ht="17.25" customHeight="1" x14ac:dyDescent="0.2"/>
    <row r="1264" ht="17.25" customHeight="1" x14ac:dyDescent="0.2"/>
    <row r="1265" ht="17.25" customHeight="1" x14ac:dyDescent="0.2"/>
    <row r="1266" ht="17.25" customHeight="1" x14ac:dyDescent="0.2"/>
    <row r="1267" ht="17.25" customHeight="1" x14ac:dyDescent="0.2"/>
    <row r="1268" ht="17.25" customHeight="1" x14ac:dyDescent="0.2"/>
    <row r="1269" ht="17.25" customHeight="1" x14ac:dyDescent="0.2"/>
    <row r="1270" ht="17.25" customHeight="1" x14ac:dyDescent="0.2"/>
    <row r="1271" ht="17.25" customHeight="1" x14ac:dyDescent="0.2"/>
    <row r="1272" ht="17.25" customHeight="1" x14ac:dyDescent="0.2"/>
    <row r="1273" ht="17.25" customHeight="1" x14ac:dyDescent="0.2"/>
    <row r="1274" ht="17.25" customHeight="1" x14ac:dyDescent="0.2"/>
    <row r="1275" ht="17.25" customHeight="1" x14ac:dyDescent="0.2"/>
    <row r="1276" ht="17.25" customHeight="1" x14ac:dyDescent="0.2"/>
    <row r="1277" ht="17.25" customHeight="1" x14ac:dyDescent="0.2"/>
    <row r="1278" ht="17.25" customHeight="1" x14ac:dyDescent="0.2"/>
    <row r="1279" ht="17.25" customHeight="1" x14ac:dyDescent="0.2"/>
    <row r="1280" ht="17.25" customHeight="1" x14ac:dyDescent="0.2"/>
    <row r="1281" ht="17.25" customHeight="1" x14ac:dyDescent="0.2"/>
    <row r="1282" ht="17.25" customHeight="1" x14ac:dyDescent="0.2"/>
    <row r="1283" ht="17.25" customHeight="1" x14ac:dyDescent="0.2"/>
    <row r="1284" ht="17.25" customHeight="1" x14ac:dyDescent="0.2"/>
    <row r="1285" ht="17.25" customHeight="1" x14ac:dyDescent="0.2"/>
    <row r="1286" ht="17.25" customHeight="1" x14ac:dyDescent="0.2"/>
    <row r="1287" ht="17.25" customHeight="1" x14ac:dyDescent="0.2"/>
    <row r="1288" ht="17.25" customHeight="1" x14ac:dyDescent="0.2"/>
    <row r="1289" ht="17.25" customHeight="1" x14ac:dyDescent="0.2"/>
    <row r="1290" ht="17.25" customHeight="1" x14ac:dyDescent="0.2"/>
    <row r="1291" ht="17.25" customHeight="1" x14ac:dyDescent="0.2"/>
    <row r="1292" ht="17.25" customHeight="1" x14ac:dyDescent="0.2"/>
    <row r="1293" ht="17.25" customHeight="1" x14ac:dyDescent="0.2"/>
    <row r="1294" ht="17.25" customHeight="1" x14ac:dyDescent="0.2"/>
    <row r="1295" ht="17.25" customHeight="1" x14ac:dyDescent="0.2"/>
    <row r="1296" ht="17.25" customHeight="1" x14ac:dyDescent="0.2"/>
    <row r="1297" ht="17.25" customHeight="1" x14ac:dyDescent="0.2"/>
    <row r="1298" ht="17.25" customHeight="1" x14ac:dyDescent="0.2"/>
    <row r="1299" ht="17.25" customHeight="1" x14ac:dyDescent="0.2"/>
    <row r="1300" ht="17.25" customHeight="1" x14ac:dyDescent="0.2"/>
    <row r="1301" ht="17.25" customHeight="1" x14ac:dyDescent="0.2"/>
    <row r="1302" ht="17.25" customHeight="1" x14ac:dyDescent="0.2"/>
    <row r="1303" ht="17.25" customHeight="1" x14ac:dyDescent="0.2"/>
    <row r="1304" ht="17.25" customHeight="1" x14ac:dyDescent="0.2"/>
    <row r="1305" ht="17.25" customHeight="1" x14ac:dyDescent="0.2"/>
    <row r="1306" ht="17.25" customHeight="1" x14ac:dyDescent="0.2"/>
    <row r="1307" ht="17.25" customHeight="1" x14ac:dyDescent="0.2"/>
    <row r="1308" ht="17.25" customHeight="1" x14ac:dyDescent="0.2"/>
    <row r="1309" ht="17.25" customHeight="1" x14ac:dyDescent="0.2"/>
    <row r="1310" ht="17.25" customHeight="1" x14ac:dyDescent="0.2"/>
    <row r="1311" ht="17.25" customHeight="1" x14ac:dyDescent="0.2"/>
    <row r="1312" ht="17.25" customHeight="1" x14ac:dyDescent="0.2"/>
    <row r="1313" ht="17.25" customHeight="1" x14ac:dyDescent="0.2"/>
    <row r="1314" ht="17.25" customHeight="1" x14ac:dyDescent="0.2"/>
    <row r="1315" ht="17.25" customHeight="1" x14ac:dyDescent="0.2"/>
    <row r="1316" ht="17.25" customHeight="1" x14ac:dyDescent="0.2"/>
    <row r="1317" ht="17.25" customHeight="1" x14ac:dyDescent="0.2"/>
    <row r="1318" ht="17.25" customHeight="1" x14ac:dyDescent="0.2"/>
    <row r="1319" ht="17.25" customHeight="1" x14ac:dyDescent="0.2"/>
    <row r="1320" ht="17.25" customHeight="1" x14ac:dyDescent="0.2"/>
    <row r="1321" ht="17.25" customHeight="1" x14ac:dyDescent="0.2"/>
    <row r="1322" ht="17.25" customHeight="1" x14ac:dyDescent="0.2"/>
    <row r="1323" ht="17.25" customHeight="1" x14ac:dyDescent="0.2"/>
    <row r="1324" ht="17.25" customHeight="1" x14ac:dyDescent="0.2"/>
    <row r="1325" ht="17.25" customHeight="1" x14ac:dyDescent="0.2"/>
    <row r="1326" ht="17.25" customHeight="1" x14ac:dyDescent="0.2"/>
    <row r="1327" ht="17.25" customHeight="1" x14ac:dyDescent="0.2"/>
    <row r="1328" ht="17.25" customHeight="1" x14ac:dyDescent="0.2"/>
    <row r="1329" ht="17.25" customHeight="1" x14ac:dyDescent="0.2"/>
    <row r="1330" ht="17.25" customHeight="1" x14ac:dyDescent="0.2"/>
    <row r="1331" ht="17.25" customHeight="1" x14ac:dyDescent="0.2"/>
    <row r="1332" ht="17.25" customHeight="1" x14ac:dyDescent="0.2"/>
    <row r="1333" ht="17.25" customHeight="1" x14ac:dyDescent="0.2"/>
    <row r="1334" ht="17.25" customHeight="1" x14ac:dyDescent="0.2"/>
    <row r="1335" ht="17.25" customHeight="1" x14ac:dyDescent="0.2"/>
    <row r="1336" ht="17.25" customHeight="1" x14ac:dyDescent="0.2"/>
    <row r="1337" ht="17.25" customHeight="1" x14ac:dyDescent="0.2"/>
    <row r="1338" ht="17.25" customHeight="1" x14ac:dyDescent="0.2"/>
    <row r="1339" ht="17.25" customHeight="1" x14ac:dyDescent="0.2"/>
    <row r="1340" ht="17.25" customHeight="1" x14ac:dyDescent="0.2"/>
    <row r="1341" ht="17.25" customHeight="1" x14ac:dyDescent="0.2"/>
    <row r="1342" ht="17.25" customHeight="1" x14ac:dyDescent="0.2"/>
    <row r="1343" ht="17.25" customHeight="1" x14ac:dyDescent="0.2"/>
    <row r="1344" ht="17.25" customHeight="1" x14ac:dyDescent="0.2"/>
    <row r="1345" ht="17.25" customHeight="1" x14ac:dyDescent="0.2"/>
    <row r="1346" ht="17.25" customHeight="1" x14ac:dyDescent="0.2"/>
    <row r="1347" ht="17.25" customHeight="1" x14ac:dyDescent="0.2"/>
    <row r="1348" ht="17.25" customHeight="1" x14ac:dyDescent="0.2"/>
    <row r="1349" ht="17.25" customHeight="1" x14ac:dyDescent="0.2"/>
    <row r="1350" ht="17.25" customHeight="1" x14ac:dyDescent="0.2"/>
    <row r="1351" ht="17.25" customHeight="1" x14ac:dyDescent="0.2"/>
    <row r="1352" ht="17.25" customHeight="1" x14ac:dyDescent="0.2"/>
    <row r="1353" ht="17.25" customHeight="1" x14ac:dyDescent="0.2"/>
    <row r="1354" ht="17.25" customHeight="1" x14ac:dyDescent="0.2"/>
    <row r="1355" ht="17.25" customHeight="1" x14ac:dyDescent="0.2"/>
    <row r="1356" ht="17.25" customHeight="1" x14ac:dyDescent="0.2"/>
    <row r="1357" ht="17.25" customHeight="1" x14ac:dyDescent="0.2"/>
    <row r="1358" ht="17.25" customHeight="1" x14ac:dyDescent="0.2"/>
    <row r="1359" ht="17.25" customHeight="1" x14ac:dyDescent="0.2"/>
    <row r="1360" ht="17.25" customHeight="1" x14ac:dyDescent="0.2"/>
    <row r="1361" ht="17.25" customHeight="1" x14ac:dyDescent="0.2"/>
    <row r="1362" ht="17.25" customHeight="1" x14ac:dyDescent="0.2"/>
    <row r="1363" ht="17.25" customHeight="1" x14ac:dyDescent="0.2"/>
    <row r="1364" ht="17.25" customHeight="1" x14ac:dyDescent="0.2"/>
    <row r="1365" ht="17.25" customHeight="1" x14ac:dyDescent="0.2"/>
    <row r="1366" ht="17.25" customHeight="1" x14ac:dyDescent="0.2"/>
    <row r="1367" ht="17.25" customHeight="1" x14ac:dyDescent="0.2"/>
    <row r="1368" ht="17.25" customHeight="1" x14ac:dyDescent="0.2"/>
    <row r="1369" ht="17.25" customHeight="1" x14ac:dyDescent="0.2"/>
    <row r="1370" ht="17.25" customHeight="1" x14ac:dyDescent="0.2"/>
    <row r="1371" ht="17.25" customHeight="1" x14ac:dyDescent="0.2"/>
    <row r="1372" ht="17.25" customHeight="1" x14ac:dyDescent="0.2"/>
    <row r="1373" ht="17.25" customHeight="1" x14ac:dyDescent="0.2"/>
    <row r="1374" ht="17.25" customHeight="1" x14ac:dyDescent="0.2"/>
    <row r="1375" ht="17.25" customHeight="1" x14ac:dyDescent="0.2"/>
    <row r="1376" ht="17.25" customHeight="1" x14ac:dyDescent="0.2"/>
    <row r="1377" ht="17.25" customHeight="1" x14ac:dyDescent="0.2"/>
    <row r="1378" ht="17.25" customHeight="1" x14ac:dyDescent="0.2"/>
    <row r="1379" ht="17.25" customHeight="1" x14ac:dyDescent="0.2"/>
    <row r="1380" ht="17.25" customHeight="1" x14ac:dyDescent="0.2"/>
    <row r="1381" ht="17.25" customHeight="1" x14ac:dyDescent="0.2"/>
    <row r="1382" ht="17.25" customHeight="1" x14ac:dyDescent="0.2"/>
    <row r="1383" ht="17.25" customHeight="1" x14ac:dyDescent="0.2"/>
    <row r="1384" ht="17.25" customHeight="1" x14ac:dyDescent="0.2"/>
    <row r="1385" ht="17.25" customHeight="1" x14ac:dyDescent="0.2"/>
    <row r="1386" ht="17.25" customHeight="1" x14ac:dyDescent="0.2"/>
    <row r="1387" ht="17.25" customHeight="1" x14ac:dyDescent="0.2"/>
    <row r="1388" ht="17.25" customHeight="1" x14ac:dyDescent="0.2"/>
    <row r="1389" ht="17.25" customHeight="1" x14ac:dyDescent="0.2"/>
    <row r="1390" ht="17.25" customHeight="1" x14ac:dyDescent="0.2"/>
    <row r="1391" ht="17.25" customHeight="1" x14ac:dyDescent="0.2"/>
    <row r="1392" ht="17.25" customHeight="1" x14ac:dyDescent="0.2"/>
    <row r="1393" ht="17.25" customHeight="1" x14ac:dyDescent="0.2"/>
    <row r="1394" ht="17.25" customHeight="1" x14ac:dyDescent="0.2"/>
    <row r="1395" ht="17.25" customHeight="1" x14ac:dyDescent="0.2"/>
    <row r="1396" ht="17.25" customHeight="1" x14ac:dyDescent="0.2"/>
    <row r="1397" ht="17.25" customHeight="1" x14ac:dyDescent="0.2"/>
    <row r="1398" ht="17.25" customHeight="1" x14ac:dyDescent="0.2"/>
    <row r="1399" ht="17.25" customHeight="1" x14ac:dyDescent="0.2"/>
    <row r="1400" ht="17.25" customHeight="1" x14ac:dyDescent="0.2"/>
    <row r="1401" ht="17.25" customHeight="1" x14ac:dyDescent="0.2"/>
    <row r="1402" ht="17.25" customHeight="1" x14ac:dyDescent="0.2"/>
    <row r="1403" ht="17.25" customHeight="1" x14ac:dyDescent="0.2"/>
    <row r="1404" ht="17.25" customHeight="1" x14ac:dyDescent="0.2"/>
    <row r="1405" ht="17.25" customHeight="1" x14ac:dyDescent="0.2"/>
    <row r="1406" ht="17.25" customHeight="1" x14ac:dyDescent="0.2"/>
    <row r="1407" ht="17.25" customHeight="1" x14ac:dyDescent="0.2"/>
    <row r="1408" ht="17.25" customHeight="1" x14ac:dyDescent="0.2"/>
    <row r="1409" ht="17.25" customHeight="1" x14ac:dyDescent="0.2"/>
    <row r="1410" ht="17.25" customHeight="1" x14ac:dyDescent="0.2"/>
    <row r="1411" ht="17.25" customHeight="1" x14ac:dyDescent="0.2"/>
    <row r="1412" ht="17.25" customHeight="1" x14ac:dyDescent="0.2"/>
    <row r="1413" ht="17.25" customHeight="1" x14ac:dyDescent="0.2"/>
    <row r="1414" ht="17.25" customHeight="1" x14ac:dyDescent="0.2"/>
    <row r="1415" ht="17.25" customHeight="1" x14ac:dyDescent="0.2"/>
    <row r="1416" ht="17.25" customHeight="1" x14ac:dyDescent="0.2"/>
    <row r="1417" ht="17.25" customHeight="1" x14ac:dyDescent="0.2"/>
    <row r="1418" ht="17.25" customHeight="1" x14ac:dyDescent="0.2"/>
    <row r="1419" ht="17.25" customHeight="1" x14ac:dyDescent="0.2"/>
    <row r="1420" ht="17.25" customHeight="1" x14ac:dyDescent="0.2"/>
    <row r="1421" ht="17.25" customHeight="1" x14ac:dyDescent="0.2"/>
    <row r="1422" ht="17.25" customHeight="1" x14ac:dyDescent="0.2"/>
    <row r="1423" ht="17.25" customHeight="1" x14ac:dyDescent="0.2"/>
    <row r="1424" ht="17.25" customHeight="1" x14ac:dyDescent="0.2"/>
    <row r="1425" ht="17.25" customHeight="1" x14ac:dyDescent="0.2"/>
    <row r="1426" ht="17.25" customHeight="1" x14ac:dyDescent="0.2"/>
    <row r="1427" ht="17.25" customHeight="1" x14ac:dyDescent="0.2"/>
    <row r="1428" ht="17.25" customHeight="1" x14ac:dyDescent="0.2"/>
    <row r="1429" ht="17.25" customHeight="1" x14ac:dyDescent="0.2"/>
    <row r="1430" ht="17.25" customHeight="1" x14ac:dyDescent="0.2"/>
    <row r="1431" ht="17.25" customHeight="1" x14ac:dyDescent="0.2"/>
    <row r="1432" ht="17.25" customHeight="1" x14ac:dyDescent="0.2"/>
    <row r="1433" ht="17.25" customHeight="1" x14ac:dyDescent="0.2"/>
    <row r="1434" ht="17.25" customHeight="1" x14ac:dyDescent="0.2"/>
    <row r="1435" ht="17.25" customHeight="1" x14ac:dyDescent="0.2"/>
    <row r="1436" ht="17.25" customHeight="1" x14ac:dyDescent="0.2"/>
    <row r="1437" ht="17.25" customHeight="1" x14ac:dyDescent="0.2"/>
    <row r="1438" ht="17.25" customHeight="1" x14ac:dyDescent="0.2"/>
    <row r="1439" ht="17.25" customHeight="1" x14ac:dyDescent="0.2"/>
    <row r="1440" ht="17.25" customHeight="1" x14ac:dyDescent="0.2"/>
    <row r="1441" ht="17.25" customHeight="1" x14ac:dyDescent="0.2"/>
    <row r="1442" ht="17.25" customHeight="1" x14ac:dyDescent="0.2"/>
    <row r="1443" ht="17.25" customHeight="1" x14ac:dyDescent="0.2"/>
    <row r="1444" ht="17.25" customHeight="1" x14ac:dyDescent="0.2"/>
    <row r="1445" ht="17.25" customHeight="1" x14ac:dyDescent="0.2"/>
    <row r="1446" ht="17.25" customHeight="1" x14ac:dyDescent="0.2"/>
    <row r="1447" ht="17.25" customHeight="1" x14ac:dyDescent="0.2"/>
    <row r="1448" ht="17.25" customHeight="1" x14ac:dyDescent="0.2"/>
    <row r="1449" ht="17.25" customHeight="1" x14ac:dyDescent="0.2"/>
    <row r="1450" ht="17.25" customHeight="1" x14ac:dyDescent="0.2"/>
    <row r="1451" ht="17.25" customHeight="1" x14ac:dyDescent="0.2"/>
    <row r="1452" ht="17.25" customHeight="1" x14ac:dyDescent="0.2"/>
    <row r="1453" ht="17.25" customHeight="1" x14ac:dyDescent="0.2"/>
    <row r="1454" ht="17.25" customHeight="1" x14ac:dyDescent="0.2"/>
    <row r="1455" ht="17.25" customHeight="1" x14ac:dyDescent="0.2"/>
    <row r="1456" ht="17.25" customHeight="1" x14ac:dyDescent="0.2"/>
    <row r="1457" ht="17.25" customHeight="1" x14ac:dyDescent="0.2"/>
    <row r="1458" ht="17.25" customHeight="1" x14ac:dyDescent="0.2"/>
    <row r="1459" ht="17.25" customHeight="1" x14ac:dyDescent="0.2"/>
    <row r="1460" ht="17.25" customHeight="1" x14ac:dyDescent="0.2"/>
    <row r="1461" ht="17.25" customHeight="1" x14ac:dyDescent="0.2"/>
    <row r="1462" ht="17.25" customHeight="1" x14ac:dyDescent="0.2"/>
    <row r="1463" ht="17.25" customHeight="1" x14ac:dyDescent="0.2"/>
    <row r="1464" ht="17.25" customHeight="1" x14ac:dyDescent="0.2"/>
    <row r="1465" ht="17.25" customHeight="1" x14ac:dyDescent="0.2"/>
    <row r="1466" ht="17.25" customHeight="1" x14ac:dyDescent="0.2"/>
    <row r="1467" ht="17.25" customHeight="1" x14ac:dyDescent="0.2"/>
    <row r="1468" ht="17.25" customHeight="1" x14ac:dyDescent="0.2"/>
    <row r="1469" ht="17.25" customHeight="1" x14ac:dyDescent="0.2"/>
    <row r="1470" ht="17.25" customHeight="1" x14ac:dyDescent="0.2"/>
    <row r="1471" ht="17.25" customHeight="1" x14ac:dyDescent="0.2"/>
    <row r="1472" ht="17.25" customHeight="1" x14ac:dyDescent="0.2"/>
    <row r="1473" ht="17.25" customHeight="1" x14ac:dyDescent="0.2"/>
    <row r="1474" ht="17.25" customHeight="1" x14ac:dyDescent="0.2"/>
    <row r="1475" ht="17.25" customHeight="1" x14ac:dyDescent="0.2"/>
    <row r="1476" ht="17.25" customHeight="1" x14ac:dyDescent="0.2"/>
    <row r="1477" ht="17.25" customHeight="1" x14ac:dyDescent="0.2"/>
    <row r="1478" ht="17.25" customHeight="1" x14ac:dyDescent="0.2"/>
    <row r="1479" ht="17.25" customHeight="1" x14ac:dyDescent="0.2"/>
    <row r="1480" ht="17.25" customHeight="1" x14ac:dyDescent="0.2"/>
    <row r="1481" ht="17.25" customHeight="1" x14ac:dyDescent="0.2"/>
    <row r="1482" ht="17.25" customHeight="1" x14ac:dyDescent="0.2"/>
    <row r="1483" ht="17.25" customHeight="1" x14ac:dyDescent="0.2"/>
    <row r="1484" ht="17.25" customHeight="1" x14ac:dyDescent="0.2"/>
    <row r="1485" ht="17.25" customHeight="1" x14ac:dyDescent="0.2"/>
    <row r="1486" ht="17.25" customHeight="1" x14ac:dyDescent="0.2"/>
    <row r="1487" ht="17.25" customHeight="1" x14ac:dyDescent="0.2"/>
    <row r="1488" ht="17.25" customHeight="1" x14ac:dyDescent="0.2"/>
    <row r="1489" ht="17.25" customHeight="1" x14ac:dyDescent="0.2"/>
    <row r="1490" ht="17.25" customHeight="1" x14ac:dyDescent="0.2"/>
    <row r="1491" ht="17.25" customHeight="1" x14ac:dyDescent="0.2"/>
    <row r="1492" ht="17.25" customHeight="1" x14ac:dyDescent="0.2"/>
    <row r="1493" ht="17.25" customHeight="1" x14ac:dyDescent="0.2"/>
    <row r="1494" ht="17.25" customHeight="1" x14ac:dyDescent="0.2"/>
    <row r="1495" ht="17.25" customHeight="1" x14ac:dyDescent="0.2"/>
    <row r="1496" ht="17.25" customHeight="1" x14ac:dyDescent="0.2"/>
    <row r="1497" ht="17.25" customHeight="1" x14ac:dyDescent="0.2"/>
    <row r="1498" ht="17.25" customHeight="1" x14ac:dyDescent="0.2"/>
    <row r="1499" ht="17.25" customHeight="1" x14ac:dyDescent="0.2"/>
    <row r="1500" ht="17.25" customHeight="1" x14ac:dyDescent="0.2"/>
    <row r="1501" ht="17.25" customHeight="1" x14ac:dyDescent="0.2"/>
    <row r="1502" ht="17.25" customHeight="1" x14ac:dyDescent="0.2"/>
    <row r="1503" ht="17.25" customHeight="1" x14ac:dyDescent="0.2"/>
    <row r="1504" ht="17.25" customHeight="1" x14ac:dyDescent="0.2"/>
    <row r="1505" ht="17.25" customHeight="1" x14ac:dyDescent="0.2"/>
    <row r="1506" ht="17.25" customHeight="1" x14ac:dyDescent="0.2"/>
    <row r="1507" ht="17.25" customHeight="1" x14ac:dyDescent="0.2"/>
    <row r="1508" ht="17.25" customHeight="1" x14ac:dyDescent="0.2"/>
    <row r="1509" ht="17.25" customHeight="1" x14ac:dyDescent="0.2"/>
    <row r="1510" ht="17.25" customHeight="1" x14ac:dyDescent="0.2"/>
    <row r="1511" ht="17.25" customHeight="1" x14ac:dyDescent="0.2"/>
    <row r="1512" ht="17.25" customHeight="1" x14ac:dyDescent="0.2"/>
    <row r="1513" ht="17.25" customHeight="1" x14ac:dyDescent="0.2"/>
    <row r="1514" ht="17.25" customHeight="1" x14ac:dyDescent="0.2"/>
    <row r="1515" ht="17.25" customHeight="1" x14ac:dyDescent="0.2"/>
    <row r="1516" ht="17.25" customHeight="1" x14ac:dyDescent="0.2"/>
    <row r="1517" ht="17.25" customHeight="1" x14ac:dyDescent="0.2"/>
    <row r="1518" ht="17.25" customHeight="1" x14ac:dyDescent="0.2"/>
    <row r="1519" ht="17.25" customHeight="1" x14ac:dyDescent="0.2"/>
    <row r="1520" ht="17.25" customHeight="1" x14ac:dyDescent="0.2"/>
    <row r="1521" ht="17.25" customHeight="1" x14ac:dyDescent="0.2"/>
    <row r="1522" ht="17.25" customHeight="1" x14ac:dyDescent="0.2"/>
    <row r="1523" ht="17.25" customHeight="1" x14ac:dyDescent="0.2"/>
    <row r="1524" ht="17.25" customHeight="1" x14ac:dyDescent="0.2"/>
    <row r="1525" ht="17.25" customHeight="1" x14ac:dyDescent="0.2"/>
    <row r="1526" ht="17.25" customHeight="1" x14ac:dyDescent="0.2"/>
    <row r="1527" ht="17.25" customHeight="1" x14ac:dyDescent="0.2"/>
    <row r="1528" ht="17.25" customHeight="1" x14ac:dyDescent="0.2"/>
    <row r="1529" ht="17.25" customHeight="1" x14ac:dyDescent="0.2"/>
    <row r="1530" ht="17.25" customHeight="1" x14ac:dyDescent="0.2"/>
    <row r="1531" ht="17.25" customHeight="1" x14ac:dyDescent="0.2"/>
    <row r="1532" ht="17.25" customHeight="1" x14ac:dyDescent="0.2"/>
    <row r="1533" ht="17.25" customHeight="1" x14ac:dyDescent="0.2"/>
    <row r="1534" ht="17.25" customHeight="1" x14ac:dyDescent="0.2"/>
    <row r="1535" ht="17.25" customHeight="1" x14ac:dyDescent="0.2"/>
    <row r="1536" ht="17.25" customHeight="1" x14ac:dyDescent="0.2"/>
    <row r="1537" ht="17.25" customHeight="1" x14ac:dyDescent="0.2"/>
    <row r="1538" ht="17.25" customHeight="1" x14ac:dyDescent="0.2"/>
    <row r="1539" ht="17.25" customHeight="1" x14ac:dyDescent="0.2"/>
    <row r="1540" ht="17.25" customHeight="1" x14ac:dyDescent="0.2"/>
    <row r="1541" ht="17.25" customHeight="1" x14ac:dyDescent="0.2"/>
    <row r="1542" ht="17.25" customHeight="1" x14ac:dyDescent="0.2"/>
    <row r="1543" ht="17.25" customHeight="1" x14ac:dyDescent="0.2"/>
    <row r="1544" ht="17.25" customHeight="1" x14ac:dyDescent="0.2"/>
    <row r="1545" ht="17.25" customHeight="1" x14ac:dyDescent="0.2"/>
    <row r="1546" ht="17.25" customHeight="1" x14ac:dyDescent="0.2"/>
    <row r="1547" ht="17.25" customHeight="1" x14ac:dyDescent="0.2"/>
    <row r="1548" ht="17.25" customHeight="1" x14ac:dyDescent="0.2"/>
    <row r="1549" ht="17.25" customHeight="1" x14ac:dyDescent="0.2"/>
    <row r="1550" ht="17.25" customHeight="1" x14ac:dyDescent="0.2"/>
    <row r="1551" ht="17.25" customHeight="1" x14ac:dyDescent="0.2"/>
    <row r="1552" ht="17.25" customHeight="1" x14ac:dyDescent="0.2"/>
    <row r="1553" ht="17.25" customHeight="1" x14ac:dyDescent="0.2"/>
    <row r="1554" ht="17.25" customHeight="1" x14ac:dyDescent="0.2"/>
    <row r="1555" ht="17.25" customHeight="1" x14ac:dyDescent="0.2"/>
    <row r="1556" ht="17.25" customHeight="1" x14ac:dyDescent="0.2"/>
    <row r="1557" ht="17.25" customHeight="1" x14ac:dyDescent="0.2"/>
    <row r="1558" ht="17.25" customHeight="1" x14ac:dyDescent="0.2"/>
    <row r="1559" ht="17.25" customHeight="1" x14ac:dyDescent="0.2"/>
    <row r="1560" ht="17.25" customHeight="1" x14ac:dyDescent="0.2"/>
    <row r="1561" ht="17.25" customHeight="1" x14ac:dyDescent="0.2"/>
    <row r="1562" ht="17.25" customHeight="1" x14ac:dyDescent="0.2"/>
    <row r="1563" ht="17.25" customHeight="1" x14ac:dyDescent="0.2"/>
    <row r="1564" ht="17.25" customHeight="1" x14ac:dyDescent="0.2"/>
    <row r="1565" ht="17.25" customHeight="1" x14ac:dyDescent="0.2"/>
    <row r="1566" ht="17.25" customHeight="1" x14ac:dyDescent="0.2"/>
    <row r="1567" ht="17.25" customHeight="1" x14ac:dyDescent="0.2"/>
    <row r="1568" ht="17.25" customHeight="1" x14ac:dyDescent="0.2"/>
    <row r="1569" ht="17.25" customHeight="1" x14ac:dyDescent="0.2"/>
    <row r="1570" ht="17.25" customHeight="1" x14ac:dyDescent="0.2"/>
    <row r="1571" ht="17.25" customHeight="1" x14ac:dyDescent="0.2"/>
    <row r="1572" ht="17.25" customHeight="1" x14ac:dyDescent="0.2"/>
    <row r="1573" ht="17.25" customHeight="1" x14ac:dyDescent="0.2"/>
    <row r="1574" ht="17.25" customHeight="1" x14ac:dyDescent="0.2"/>
    <row r="1575" ht="17.25" customHeight="1" x14ac:dyDescent="0.2"/>
    <row r="1576" ht="17.25" customHeight="1" x14ac:dyDescent="0.2"/>
    <row r="1577" ht="17.25" customHeight="1" x14ac:dyDescent="0.2"/>
    <row r="1578" ht="17.25" customHeight="1" x14ac:dyDescent="0.2"/>
    <row r="1579" ht="17.25" customHeight="1" x14ac:dyDescent="0.2"/>
    <row r="1580" ht="17.25" customHeight="1" x14ac:dyDescent="0.2"/>
    <row r="1581" ht="17.25" customHeight="1" x14ac:dyDescent="0.2"/>
    <row r="1582" ht="17.25" customHeight="1" x14ac:dyDescent="0.2"/>
    <row r="1583" ht="17.25" customHeight="1" x14ac:dyDescent="0.2"/>
    <row r="1584" ht="17.25" customHeight="1" x14ac:dyDescent="0.2"/>
    <row r="1585" ht="17.25" customHeight="1" x14ac:dyDescent="0.2"/>
    <row r="1586" ht="17.25" customHeight="1" x14ac:dyDescent="0.2"/>
    <row r="1587" ht="17.25" customHeight="1" x14ac:dyDescent="0.2"/>
    <row r="1588" ht="17.25" customHeight="1" x14ac:dyDescent="0.2"/>
    <row r="1589" ht="17.25" customHeight="1" x14ac:dyDescent="0.2"/>
    <row r="1590" ht="17.25" customHeight="1" x14ac:dyDescent="0.2"/>
    <row r="1591" ht="17.25" customHeight="1" x14ac:dyDescent="0.2"/>
    <row r="1592" ht="17.25" customHeight="1" x14ac:dyDescent="0.2"/>
    <row r="1593" ht="17.25" customHeight="1" x14ac:dyDescent="0.2"/>
    <row r="1594" ht="17.25" customHeight="1" x14ac:dyDescent="0.2"/>
    <row r="1595" ht="17.25" customHeight="1" x14ac:dyDescent="0.2"/>
    <row r="1596" ht="17.25" customHeight="1" x14ac:dyDescent="0.2"/>
    <row r="1597" ht="17.25" customHeight="1" x14ac:dyDescent="0.2"/>
    <row r="1598" ht="17.25" customHeight="1" x14ac:dyDescent="0.2"/>
    <row r="1599" ht="17.25" customHeight="1" x14ac:dyDescent="0.2"/>
    <row r="1600" ht="17.25" customHeight="1" x14ac:dyDescent="0.2"/>
    <row r="1601" ht="17.25" customHeight="1" x14ac:dyDescent="0.2"/>
    <row r="1602" ht="17.25" customHeight="1" x14ac:dyDescent="0.2"/>
    <row r="1603" ht="17.25" customHeight="1" x14ac:dyDescent="0.2"/>
    <row r="1604" ht="17.25" customHeight="1" x14ac:dyDescent="0.2"/>
    <row r="1605" ht="17.25" customHeight="1" x14ac:dyDescent="0.2"/>
    <row r="1606" ht="17.25" customHeight="1" x14ac:dyDescent="0.2"/>
    <row r="1607" ht="17.25" customHeight="1" x14ac:dyDescent="0.2"/>
    <row r="1608" ht="17.25" customHeight="1" x14ac:dyDescent="0.2"/>
    <row r="1609" ht="17.25" customHeight="1" x14ac:dyDescent="0.2"/>
    <row r="1610" ht="17.25" customHeight="1" x14ac:dyDescent="0.2"/>
    <row r="1611" ht="17.25" customHeight="1" x14ac:dyDescent="0.2"/>
    <row r="1612" ht="17.25" customHeight="1" x14ac:dyDescent="0.2"/>
    <row r="1613" ht="17.25" customHeight="1" x14ac:dyDescent="0.2"/>
    <row r="1614" ht="17.25" customHeight="1" x14ac:dyDescent="0.2"/>
    <row r="1615" ht="17.25" customHeight="1" x14ac:dyDescent="0.2"/>
    <row r="1616" ht="17.25" customHeight="1" x14ac:dyDescent="0.2"/>
    <row r="1617" ht="17.25" customHeight="1" x14ac:dyDescent="0.2"/>
    <row r="1618" ht="17.25" customHeight="1" x14ac:dyDescent="0.2"/>
    <row r="1619" ht="17.25" customHeight="1" x14ac:dyDescent="0.2"/>
    <row r="1620" ht="17.25" customHeight="1" x14ac:dyDescent="0.2"/>
    <row r="1621" ht="17.25" customHeight="1" x14ac:dyDescent="0.2"/>
    <row r="1622" ht="17.25" customHeight="1" x14ac:dyDescent="0.2"/>
    <row r="1623" ht="17.25" customHeight="1" x14ac:dyDescent="0.2"/>
    <row r="1624" ht="17.25" customHeight="1" x14ac:dyDescent="0.2"/>
    <row r="1625" ht="17.25" customHeight="1" x14ac:dyDescent="0.2"/>
    <row r="1626" ht="17.25" customHeight="1" x14ac:dyDescent="0.2"/>
    <row r="1627" ht="17.25" customHeight="1" x14ac:dyDescent="0.2"/>
    <row r="1628" ht="17.25" customHeight="1" x14ac:dyDescent="0.2"/>
    <row r="1629" ht="17.25" customHeight="1" x14ac:dyDescent="0.2"/>
    <row r="1630" ht="17.25" customHeight="1" x14ac:dyDescent="0.2"/>
    <row r="1631" ht="17.25" customHeight="1" x14ac:dyDescent="0.2"/>
    <row r="1632" ht="17.25" customHeight="1" x14ac:dyDescent="0.2"/>
    <row r="1633" ht="17.25" customHeight="1" x14ac:dyDescent="0.2"/>
    <row r="1634" ht="17.25" customHeight="1" x14ac:dyDescent="0.2"/>
    <row r="1635" ht="17.25" customHeight="1" x14ac:dyDescent="0.2"/>
    <row r="1636" ht="17.25" customHeight="1" x14ac:dyDescent="0.2"/>
    <row r="1637" ht="17.25" customHeight="1" x14ac:dyDescent="0.2"/>
    <row r="1638" ht="17.25" customHeight="1" x14ac:dyDescent="0.2"/>
    <row r="1639" ht="17.25" customHeight="1" x14ac:dyDescent="0.2"/>
    <row r="1640" ht="17.25" customHeight="1" x14ac:dyDescent="0.2"/>
    <row r="1641" ht="17.25" customHeight="1" x14ac:dyDescent="0.2"/>
    <row r="1642" ht="17.25" customHeight="1" x14ac:dyDescent="0.2"/>
    <row r="1643" ht="17.25" customHeight="1" x14ac:dyDescent="0.2"/>
    <row r="1644" ht="17.25" customHeight="1" x14ac:dyDescent="0.2"/>
    <row r="1645" ht="17.25" customHeight="1" x14ac:dyDescent="0.2"/>
    <row r="1646" ht="17.25" customHeight="1" x14ac:dyDescent="0.2"/>
    <row r="1647" ht="17.25" customHeight="1" x14ac:dyDescent="0.2"/>
    <row r="1648" ht="17.25" customHeight="1" x14ac:dyDescent="0.2"/>
    <row r="1649" ht="17.25" customHeight="1" x14ac:dyDescent="0.2"/>
    <row r="1650" ht="17.25" customHeight="1" x14ac:dyDescent="0.2"/>
    <row r="1651" ht="17.25" customHeight="1" x14ac:dyDescent="0.2"/>
    <row r="1652" ht="17.25" customHeight="1" x14ac:dyDescent="0.2"/>
    <row r="1653" ht="17.25" customHeight="1" x14ac:dyDescent="0.2"/>
    <row r="1654" ht="17.25" customHeight="1" x14ac:dyDescent="0.2"/>
    <row r="1655" ht="17.25" customHeight="1" x14ac:dyDescent="0.2"/>
    <row r="1656" ht="17.25" customHeight="1" x14ac:dyDescent="0.2"/>
    <row r="1657" ht="17.25" customHeight="1" x14ac:dyDescent="0.2"/>
    <row r="1658" ht="17.25" customHeight="1" x14ac:dyDescent="0.2"/>
    <row r="1659" ht="17.25" customHeight="1" x14ac:dyDescent="0.2"/>
    <row r="1660" ht="17.25" customHeight="1" x14ac:dyDescent="0.2"/>
    <row r="1661" ht="17.25" customHeight="1" x14ac:dyDescent="0.2"/>
    <row r="1662" ht="17.25" customHeight="1" x14ac:dyDescent="0.2"/>
    <row r="1663" ht="17.25" customHeight="1" x14ac:dyDescent="0.2"/>
    <row r="1664" ht="17.25" customHeight="1" x14ac:dyDescent="0.2"/>
    <row r="1665" ht="17.25" customHeight="1" x14ac:dyDescent="0.2"/>
    <row r="1666" ht="17.25" customHeight="1" x14ac:dyDescent="0.2"/>
    <row r="1667" ht="17.25" customHeight="1" x14ac:dyDescent="0.2"/>
    <row r="1668" ht="17.25" customHeight="1" x14ac:dyDescent="0.2"/>
    <row r="1669" ht="17.25" customHeight="1" x14ac:dyDescent="0.2"/>
    <row r="1670" ht="17.25" customHeight="1" x14ac:dyDescent="0.2"/>
    <row r="1671" ht="17.25" customHeight="1" x14ac:dyDescent="0.2"/>
    <row r="1672" ht="17.25" customHeight="1" x14ac:dyDescent="0.2"/>
    <row r="1673" ht="17.25" customHeight="1" x14ac:dyDescent="0.2"/>
    <row r="1674" ht="17.25" customHeight="1" x14ac:dyDescent="0.2"/>
    <row r="1675" ht="17.25" customHeight="1" x14ac:dyDescent="0.2"/>
    <row r="1676" ht="17.25" customHeight="1" x14ac:dyDescent="0.2"/>
    <row r="1677" ht="17.25" customHeight="1" x14ac:dyDescent="0.2"/>
    <row r="1678" ht="17.25" customHeight="1" x14ac:dyDescent="0.2"/>
    <row r="1679" ht="17.25" customHeight="1" x14ac:dyDescent="0.2"/>
    <row r="1680" ht="17.25" customHeight="1" x14ac:dyDescent="0.2"/>
    <row r="1681" ht="17.25" customHeight="1" x14ac:dyDescent="0.2"/>
    <row r="1682" ht="17.25" customHeight="1" x14ac:dyDescent="0.2"/>
    <row r="1683" ht="17.25" customHeight="1" x14ac:dyDescent="0.2"/>
    <row r="1684" ht="17.25" customHeight="1" x14ac:dyDescent="0.2"/>
    <row r="1685" ht="17.25" customHeight="1" x14ac:dyDescent="0.2"/>
    <row r="1686" ht="17.25" customHeight="1" x14ac:dyDescent="0.2"/>
    <row r="1687" ht="17.25" customHeight="1" x14ac:dyDescent="0.2"/>
    <row r="1688" ht="17.25" customHeight="1" x14ac:dyDescent="0.2"/>
    <row r="1689" ht="17.25" customHeight="1" x14ac:dyDescent="0.2"/>
    <row r="1690" ht="17.25" customHeight="1" x14ac:dyDescent="0.2"/>
    <row r="1691" ht="17.25" customHeight="1" x14ac:dyDescent="0.2"/>
    <row r="1692" ht="17.25" customHeight="1" x14ac:dyDescent="0.2"/>
    <row r="1693" ht="17.25" customHeight="1" x14ac:dyDescent="0.2"/>
    <row r="1694" ht="17.25" customHeight="1" x14ac:dyDescent="0.2"/>
    <row r="1695" ht="17.25" customHeight="1" x14ac:dyDescent="0.2"/>
    <row r="1696" ht="17.25" customHeight="1" x14ac:dyDescent="0.2"/>
    <row r="1697" ht="17.25" customHeight="1" x14ac:dyDescent="0.2"/>
    <row r="1698" ht="17.25" customHeight="1" x14ac:dyDescent="0.2"/>
    <row r="1699" ht="17.25" customHeight="1" x14ac:dyDescent="0.2"/>
    <row r="1700" ht="17.25" customHeight="1" x14ac:dyDescent="0.2"/>
    <row r="1701" ht="17.25" customHeight="1" x14ac:dyDescent="0.2"/>
    <row r="1702" ht="17.25" customHeight="1" x14ac:dyDescent="0.2"/>
    <row r="1703" ht="17.25" customHeight="1" x14ac:dyDescent="0.2"/>
    <row r="1704" ht="17.25" customHeight="1" x14ac:dyDescent="0.2"/>
    <row r="1705" ht="17.25" customHeight="1" x14ac:dyDescent="0.2"/>
    <row r="1706" ht="17.25" customHeight="1" x14ac:dyDescent="0.2"/>
    <row r="1707" ht="17.25" customHeight="1" x14ac:dyDescent="0.2"/>
    <row r="1708" ht="17.25" customHeight="1" x14ac:dyDescent="0.2"/>
    <row r="1709" ht="17.25" customHeight="1" x14ac:dyDescent="0.2"/>
    <row r="1710" ht="17.25" customHeight="1" x14ac:dyDescent="0.2"/>
    <row r="1711" ht="17.25" customHeight="1" x14ac:dyDescent="0.2"/>
    <row r="1712" ht="17.25" customHeight="1" x14ac:dyDescent="0.2"/>
    <row r="1713" ht="17.25" customHeight="1" x14ac:dyDescent="0.2"/>
    <row r="1714" ht="17.25" customHeight="1" x14ac:dyDescent="0.2"/>
    <row r="1715" ht="17.25" customHeight="1" x14ac:dyDescent="0.2"/>
    <row r="1716" ht="17.25" customHeight="1" x14ac:dyDescent="0.2"/>
    <row r="1717" ht="17.25" customHeight="1" x14ac:dyDescent="0.2"/>
    <row r="1718" ht="17.25" customHeight="1" x14ac:dyDescent="0.2"/>
    <row r="1719" ht="17.25" customHeight="1" x14ac:dyDescent="0.2"/>
    <row r="1720" ht="17.25" customHeight="1" x14ac:dyDescent="0.2"/>
    <row r="1721" ht="17.25" customHeight="1" x14ac:dyDescent="0.2"/>
    <row r="1722" ht="17.25" customHeight="1" x14ac:dyDescent="0.2"/>
    <row r="1723" ht="17.25" customHeight="1" x14ac:dyDescent="0.2"/>
    <row r="1724" ht="17.25" customHeight="1" x14ac:dyDescent="0.2"/>
    <row r="1725" ht="17.25" customHeight="1" x14ac:dyDescent="0.2"/>
    <row r="1726" ht="17.25" customHeight="1" x14ac:dyDescent="0.2"/>
    <row r="1727" ht="17.25" customHeight="1" x14ac:dyDescent="0.2"/>
    <row r="1728" ht="17.25" customHeight="1" x14ac:dyDescent="0.2"/>
    <row r="1729" ht="17.25" customHeight="1" x14ac:dyDescent="0.2"/>
    <row r="1730" ht="17.25" customHeight="1" x14ac:dyDescent="0.2"/>
    <row r="1731" ht="17.25" customHeight="1" x14ac:dyDescent="0.2"/>
    <row r="1732" ht="17.25" customHeight="1" x14ac:dyDescent="0.2"/>
    <row r="1733" ht="17.25" customHeight="1" x14ac:dyDescent="0.2"/>
    <row r="1734" ht="17.25" customHeight="1" x14ac:dyDescent="0.2"/>
    <row r="1735" ht="17.25" customHeight="1" x14ac:dyDescent="0.2"/>
    <row r="1736" ht="17.25" customHeight="1" x14ac:dyDescent="0.2"/>
    <row r="1737" ht="17.25" customHeight="1" x14ac:dyDescent="0.2"/>
    <row r="1738" ht="17.25" customHeight="1" x14ac:dyDescent="0.2"/>
    <row r="1739" ht="17.25" customHeight="1" x14ac:dyDescent="0.2"/>
    <row r="1740" ht="17.25" customHeight="1" x14ac:dyDescent="0.2"/>
    <row r="1741" ht="17.25" customHeight="1" x14ac:dyDescent="0.2"/>
    <row r="1742" ht="17.25" customHeight="1" x14ac:dyDescent="0.2"/>
    <row r="1743" ht="17.25" customHeight="1" x14ac:dyDescent="0.2"/>
    <row r="1744" ht="17.25" customHeight="1" x14ac:dyDescent="0.2"/>
    <row r="1745" ht="17.25" customHeight="1" x14ac:dyDescent="0.2"/>
    <row r="1746" ht="17.25" customHeight="1" x14ac:dyDescent="0.2"/>
    <row r="1747" ht="17.25" customHeight="1" x14ac:dyDescent="0.2"/>
    <row r="1748" ht="17.25" customHeight="1" x14ac:dyDescent="0.2"/>
    <row r="1749" ht="17.25" customHeight="1" x14ac:dyDescent="0.2"/>
    <row r="1750" ht="17.25" customHeight="1" x14ac:dyDescent="0.2"/>
    <row r="1751" ht="17.25" customHeight="1" x14ac:dyDescent="0.2"/>
    <row r="1752" ht="17.25" customHeight="1" x14ac:dyDescent="0.2"/>
    <row r="1753" ht="17.25" customHeight="1" x14ac:dyDescent="0.2"/>
    <row r="1754" ht="17.25" customHeight="1" x14ac:dyDescent="0.2"/>
    <row r="1755" ht="17.25" customHeight="1" x14ac:dyDescent="0.2"/>
    <row r="1756" ht="17.25" customHeight="1" x14ac:dyDescent="0.2"/>
    <row r="1757" ht="17.25" customHeight="1" x14ac:dyDescent="0.2"/>
    <row r="1758" ht="17.25" customHeight="1" x14ac:dyDescent="0.2"/>
    <row r="1759" ht="17.25" customHeight="1" x14ac:dyDescent="0.2"/>
    <row r="1760" ht="17.25" customHeight="1" x14ac:dyDescent="0.2"/>
    <row r="1761" ht="17.25" customHeight="1" x14ac:dyDescent="0.2"/>
    <row r="1762" ht="17.25" customHeight="1" x14ac:dyDescent="0.2"/>
    <row r="1763" ht="17.25" customHeight="1" x14ac:dyDescent="0.2"/>
    <row r="1764" ht="17.25" customHeight="1" x14ac:dyDescent="0.2"/>
    <row r="1765" ht="17.25" customHeight="1" x14ac:dyDescent="0.2"/>
    <row r="1766" ht="17.25" customHeight="1" x14ac:dyDescent="0.2"/>
    <row r="1767" ht="17.25" customHeight="1" x14ac:dyDescent="0.2"/>
    <row r="1768" ht="17.25" customHeight="1" x14ac:dyDescent="0.2"/>
    <row r="1769" ht="17.25" customHeight="1" x14ac:dyDescent="0.2"/>
    <row r="1770" ht="17.25" customHeight="1" x14ac:dyDescent="0.2"/>
    <row r="1771" ht="17.25" customHeight="1" x14ac:dyDescent="0.2"/>
    <row r="1772" ht="17.25" customHeight="1" x14ac:dyDescent="0.2"/>
    <row r="1773" ht="17.25" customHeight="1" x14ac:dyDescent="0.2"/>
    <row r="1774" ht="17.25" customHeight="1" x14ac:dyDescent="0.2"/>
    <row r="1775" ht="17.25" customHeight="1" x14ac:dyDescent="0.2"/>
    <row r="1776" ht="17.25" customHeight="1" x14ac:dyDescent="0.2"/>
    <row r="1777" ht="17.25" customHeight="1" x14ac:dyDescent="0.2"/>
    <row r="1778" ht="17.25" customHeight="1" x14ac:dyDescent="0.2"/>
    <row r="1779" ht="17.25" customHeight="1" x14ac:dyDescent="0.2"/>
    <row r="1780" ht="17.25" customHeight="1" x14ac:dyDescent="0.2"/>
    <row r="1781" ht="17.25" customHeight="1" x14ac:dyDescent="0.2"/>
    <row r="1782" ht="17.25" customHeight="1" x14ac:dyDescent="0.2"/>
    <row r="1783" ht="17.25" customHeight="1" x14ac:dyDescent="0.2"/>
    <row r="1784" ht="17.25" customHeight="1" x14ac:dyDescent="0.2"/>
    <row r="1785" ht="17.25" customHeight="1" x14ac:dyDescent="0.2"/>
    <row r="1786" ht="17.25" customHeight="1" x14ac:dyDescent="0.2"/>
    <row r="1787" ht="17.25" customHeight="1" x14ac:dyDescent="0.2"/>
    <row r="1788" ht="17.25" customHeight="1" x14ac:dyDescent="0.2"/>
    <row r="1789" ht="17.25" customHeight="1" x14ac:dyDescent="0.2"/>
    <row r="1790" ht="17.25" customHeight="1" x14ac:dyDescent="0.2"/>
    <row r="1791" ht="17.25" customHeight="1" x14ac:dyDescent="0.2"/>
    <row r="1792" ht="17.25" customHeight="1" x14ac:dyDescent="0.2"/>
    <row r="1793" ht="17.25" customHeight="1" x14ac:dyDescent="0.2"/>
    <row r="1794" ht="17.25" customHeight="1" x14ac:dyDescent="0.2"/>
    <row r="1795" ht="17.25" customHeight="1" x14ac:dyDescent="0.2"/>
    <row r="1796" ht="17.25" customHeight="1" x14ac:dyDescent="0.2"/>
    <row r="1797" ht="17.25" customHeight="1" x14ac:dyDescent="0.2"/>
    <row r="1798" ht="17.25" customHeight="1" x14ac:dyDescent="0.2"/>
    <row r="1799" ht="17.25" customHeight="1" x14ac:dyDescent="0.2"/>
    <row r="1800" ht="17.25" customHeight="1" x14ac:dyDescent="0.2"/>
    <row r="1801" ht="17.25" customHeight="1" x14ac:dyDescent="0.2"/>
    <row r="1802" ht="17.25" customHeight="1" x14ac:dyDescent="0.2"/>
    <row r="1803" ht="17.25" customHeight="1" x14ac:dyDescent="0.2"/>
    <row r="1804" ht="17.25" customHeight="1" x14ac:dyDescent="0.2"/>
    <row r="1805" ht="17.25" customHeight="1" x14ac:dyDescent="0.2"/>
    <row r="1806" ht="17.25" customHeight="1" x14ac:dyDescent="0.2"/>
    <row r="1807" ht="17.25" customHeight="1" x14ac:dyDescent="0.2"/>
    <row r="1808" ht="17.25" customHeight="1" x14ac:dyDescent="0.2"/>
    <row r="1809" ht="17.25" customHeight="1" x14ac:dyDescent="0.2"/>
    <row r="1810" ht="17.25" customHeight="1" x14ac:dyDescent="0.2"/>
    <row r="1811" ht="17.25" customHeight="1" x14ac:dyDescent="0.2"/>
    <row r="1812" ht="17.25" customHeight="1" x14ac:dyDescent="0.2"/>
    <row r="1813" ht="17.25" customHeight="1" x14ac:dyDescent="0.2"/>
    <row r="1814" ht="17.25" customHeight="1" x14ac:dyDescent="0.2"/>
    <row r="1815" ht="17.25" customHeight="1" x14ac:dyDescent="0.2"/>
    <row r="1816" ht="17.25" customHeight="1" x14ac:dyDescent="0.2"/>
    <row r="1817" ht="17.25" customHeight="1" x14ac:dyDescent="0.2"/>
    <row r="1818" ht="17.25" customHeight="1" x14ac:dyDescent="0.2"/>
    <row r="1819" ht="17.25" customHeight="1" x14ac:dyDescent="0.2"/>
    <row r="1820" ht="17.25" customHeight="1" x14ac:dyDescent="0.2"/>
    <row r="1821" ht="17.25" customHeight="1" x14ac:dyDescent="0.2"/>
    <row r="1822" ht="17.25" customHeight="1" x14ac:dyDescent="0.2"/>
    <row r="1823" ht="17.25" customHeight="1" x14ac:dyDescent="0.2"/>
    <row r="1824" ht="17.25" customHeight="1" x14ac:dyDescent="0.2"/>
    <row r="1825" ht="17.25" customHeight="1" x14ac:dyDescent="0.2"/>
    <row r="1826" ht="17.25" customHeight="1" x14ac:dyDescent="0.2"/>
    <row r="1827" ht="17.25" customHeight="1" x14ac:dyDescent="0.2"/>
    <row r="1828" ht="17.25" customHeight="1" x14ac:dyDescent="0.2"/>
    <row r="1829" ht="17.25" customHeight="1" x14ac:dyDescent="0.2"/>
    <row r="1830" ht="17.25" customHeight="1" x14ac:dyDescent="0.2"/>
    <row r="1831" ht="17.25" customHeight="1" x14ac:dyDescent="0.2"/>
    <row r="1832" ht="17.25" customHeight="1" x14ac:dyDescent="0.2"/>
    <row r="1833" ht="17.25" customHeight="1" x14ac:dyDescent="0.2"/>
    <row r="1834" ht="17.25" customHeight="1" x14ac:dyDescent="0.2"/>
    <row r="1835" ht="17.25" customHeight="1" x14ac:dyDescent="0.2"/>
    <row r="1836" ht="17.25" customHeight="1" x14ac:dyDescent="0.2"/>
    <row r="1837" ht="17.25" customHeight="1" x14ac:dyDescent="0.2"/>
    <row r="1838" ht="17.25" customHeight="1" x14ac:dyDescent="0.2"/>
    <row r="1839" ht="17.25" customHeight="1" x14ac:dyDescent="0.2"/>
    <row r="1840" ht="17.25" customHeight="1" x14ac:dyDescent="0.2"/>
    <row r="1841" ht="17.25" customHeight="1" x14ac:dyDescent="0.2"/>
    <row r="1842" ht="17.25" customHeight="1" x14ac:dyDescent="0.2"/>
    <row r="1843" ht="17.25" customHeight="1" x14ac:dyDescent="0.2"/>
    <row r="1844" ht="17.25" customHeight="1" x14ac:dyDescent="0.2"/>
    <row r="1845" ht="17.25" customHeight="1" x14ac:dyDescent="0.2"/>
    <row r="1846" ht="17.25" customHeight="1" x14ac:dyDescent="0.2"/>
    <row r="1847" ht="17.25" customHeight="1" x14ac:dyDescent="0.2"/>
    <row r="1848" ht="17.25" customHeight="1" x14ac:dyDescent="0.2"/>
    <row r="1849" ht="17.25" customHeight="1" x14ac:dyDescent="0.2"/>
    <row r="1850" ht="17.25" customHeight="1" x14ac:dyDescent="0.2"/>
    <row r="1851" ht="17.25" customHeight="1" x14ac:dyDescent="0.2"/>
    <row r="1852" ht="17.25" customHeight="1" x14ac:dyDescent="0.2"/>
    <row r="1853" ht="17.25" customHeight="1" x14ac:dyDescent="0.2"/>
    <row r="1854" ht="17.25" customHeight="1" x14ac:dyDescent="0.2"/>
    <row r="1855" ht="17.25" customHeight="1" x14ac:dyDescent="0.2"/>
    <row r="1856" ht="17.25" customHeight="1" x14ac:dyDescent="0.2"/>
    <row r="1857" ht="17.25" customHeight="1" x14ac:dyDescent="0.2"/>
    <row r="1858" ht="17.25" customHeight="1" x14ac:dyDescent="0.2"/>
    <row r="1859" ht="17.25" customHeight="1" x14ac:dyDescent="0.2"/>
    <row r="1860" ht="17.25" customHeight="1" x14ac:dyDescent="0.2"/>
    <row r="1861" ht="17.25" customHeight="1" x14ac:dyDescent="0.2"/>
    <row r="1862" ht="17.25" customHeight="1" x14ac:dyDescent="0.2"/>
    <row r="1863" ht="17.25" customHeight="1" x14ac:dyDescent="0.2"/>
    <row r="1864" ht="17.25" customHeight="1" x14ac:dyDescent="0.2"/>
    <row r="1865" ht="17.25" customHeight="1" x14ac:dyDescent="0.2"/>
    <row r="1866" ht="17.25" customHeight="1" x14ac:dyDescent="0.2"/>
    <row r="1867" ht="17.25" customHeight="1" x14ac:dyDescent="0.2"/>
    <row r="1868" ht="17.25" customHeight="1" x14ac:dyDescent="0.2"/>
    <row r="1869" ht="17.25" customHeight="1" x14ac:dyDescent="0.2"/>
    <row r="1870" ht="17.25" customHeight="1" x14ac:dyDescent="0.2"/>
    <row r="1871" ht="17.25" customHeight="1" x14ac:dyDescent="0.2"/>
    <row r="1872" ht="17.25" customHeight="1" x14ac:dyDescent="0.2"/>
    <row r="1873" ht="17.25" customHeight="1" x14ac:dyDescent="0.2"/>
    <row r="1874" ht="17.25" customHeight="1" x14ac:dyDescent="0.2"/>
    <row r="1875" ht="17.25" customHeight="1" x14ac:dyDescent="0.2"/>
    <row r="1876" ht="17.25" customHeight="1" x14ac:dyDescent="0.2"/>
    <row r="1877" ht="17.25" customHeight="1" x14ac:dyDescent="0.2"/>
    <row r="1878" ht="17.25" customHeight="1" x14ac:dyDescent="0.2"/>
    <row r="1879" ht="17.25" customHeight="1" x14ac:dyDescent="0.2"/>
    <row r="1880" ht="17.25" customHeight="1" x14ac:dyDescent="0.2"/>
    <row r="1881" ht="17.25" customHeight="1" x14ac:dyDescent="0.2"/>
    <row r="1882" ht="17.25" customHeight="1" x14ac:dyDescent="0.2"/>
    <row r="1883" ht="17.25" customHeight="1" x14ac:dyDescent="0.2"/>
    <row r="1884" ht="17.25" customHeight="1" x14ac:dyDescent="0.2"/>
    <row r="1885" ht="17.25" customHeight="1" x14ac:dyDescent="0.2"/>
    <row r="1886" ht="17.25" customHeight="1" x14ac:dyDescent="0.2"/>
    <row r="1887" ht="17.25" customHeight="1" x14ac:dyDescent="0.2"/>
    <row r="1888" ht="17.25" customHeight="1" x14ac:dyDescent="0.2"/>
    <row r="1889" ht="17.25" customHeight="1" x14ac:dyDescent="0.2"/>
    <row r="1890" ht="17.25" customHeight="1" x14ac:dyDescent="0.2"/>
    <row r="1891" ht="17.25" customHeight="1" x14ac:dyDescent="0.2"/>
    <row r="1892" ht="17.25" customHeight="1" x14ac:dyDescent="0.2"/>
    <row r="1893" ht="17.25" customHeight="1" x14ac:dyDescent="0.2"/>
    <row r="1894" ht="17.25" customHeight="1" x14ac:dyDescent="0.2"/>
    <row r="1895" ht="17.25" customHeight="1" x14ac:dyDescent="0.2"/>
    <row r="1896" ht="17.25" customHeight="1" x14ac:dyDescent="0.2"/>
    <row r="1897" ht="17.25" customHeight="1" x14ac:dyDescent="0.2"/>
    <row r="1898" ht="17.25" customHeight="1" x14ac:dyDescent="0.2"/>
    <row r="1899" ht="17.25" customHeight="1" x14ac:dyDescent="0.2"/>
    <row r="1900" ht="17.25" customHeight="1" x14ac:dyDescent="0.2"/>
    <row r="1901" ht="17.25" customHeight="1" x14ac:dyDescent="0.2"/>
    <row r="1902" ht="17.25" customHeight="1" x14ac:dyDescent="0.2"/>
    <row r="1903" ht="17.25" customHeight="1" x14ac:dyDescent="0.2"/>
    <row r="1904" ht="17.25" customHeight="1" x14ac:dyDescent="0.2"/>
    <row r="1905" ht="17.25" customHeight="1" x14ac:dyDescent="0.2"/>
    <row r="1906" ht="17.25" customHeight="1" x14ac:dyDescent="0.2"/>
    <row r="1907" ht="17.25" customHeight="1" x14ac:dyDescent="0.2"/>
    <row r="1908" ht="17.25" customHeight="1" x14ac:dyDescent="0.2"/>
    <row r="1909" ht="17.25" customHeight="1" x14ac:dyDescent="0.2"/>
    <row r="1910" ht="17.25" customHeight="1" x14ac:dyDescent="0.2"/>
    <row r="1911" ht="17.25" customHeight="1" x14ac:dyDescent="0.2"/>
    <row r="1912" ht="17.25" customHeight="1" x14ac:dyDescent="0.2"/>
    <row r="1913" ht="17.25" customHeight="1" x14ac:dyDescent="0.2"/>
    <row r="1914" ht="17.25" customHeight="1" x14ac:dyDescent="0.2"/>
    <row r="1915" ht="17.25" customHeight="1" x14ac:dyDescent="0.2"/>
    <row r="1916" ht="17.25" customHeight="1" x14ac:dyDescent="0.2"/>
    <row r="1917" ht="17.25" customHeight="1" x14ac:dyDescent="0.2"/>
    <row r="1918" ht="17.25" customHeight="1" x14ac:dyDescent="0.2"/>
    <row r="1919" ht="17.25" customHeight="1" x14ac:dyDescent="0.2"/>
    <row r="1920" ht="17.25" customHeight="1" x14ac:dyDescent="0.2"/>
    <row r="1921" ht="17.25" customHeight="1" x14ac:dyDescent="0.2"/>
    <row r="1922" ht="17.25" customHeight="1" x14ac:dyDescent="0.2"/>
    <row r="1923" ht="17.25" customHeight="1" x14ac:dyDescent="0.2"/>
    <row r="1924" ht="17.25" customHeight="1" x14ac:dyDescent="0.2"/>
    <row r="1925" ht="17.25" customHeight="1" x14ac:dyDescent="0.2"/>
    <row r="1926" ht="17.25" customHeight="1" x14ac:dyDescent="0.2"/>
    <row r="1927" ht="17.25" customHeight="1" x14ac:dyDescent="0.2"/>
    <row r="1928" ht="17.25" customHeight="1" x14ac:dyDescent="0.2"/>
    <row r="1929" ht="17.25" customHeight="1" x14ac:dyDescent="0.2"/>
    <row r="1930" ht="17.25" customHeight="1" x14ac:dyDescent="0.2"/>
    <row r="1931" ht="17.25" customHeight="1" x14ac:dyDescent="0.2"/>
    <row r="1932" ht="17.25" customHeight="1" x14ac:dyDescent="0.2"/>
    <row r="1933" ht="17.25" customHeight="1" x14ac:dyDescent="0.2"/>
    <row r="1934" ht="17.25" customHeight="1" x14ac:dyDescent="0.2"/>
    <row r="1935" ht="17.25" customHeight="1" x14ac:dyDescent="0.2"/>
    <row r="1936" ht="17.25" customHeight="1" x14ac:dyDescent="0.2"/>
    <row r="1937" ht="17.25" customHeight="1" x14ac:dyDescent="0.2"/>
    <row r="1938" ht="17.25" customHeight="1" x14ac:dyDescent="0.2"/>
    <row r="1939" ht="17.25" customHeight="1" x14ac:dyDescent="0.2"/>
    <row r="1940" ht="17.25" customHeight="1" x14ac:dyDescent="0.2"/>
    <row r="1941" ht="17.25" customHeight="1" x14ac:dyDescent="0.2"/>
    <row r="1942" ht="17.25" customHeight="1" x14ac:dyDescent="0.2"/>
    <row r="1943" ht="17.25" customHeight="1" x14ac:dyDescent="0.2"/>
    <row r="1944" ht="17.25" customHeight="1" x14ac:dyDescent="0.2"/>
    <row r="1945" ht="17.25" customHeight="1" x14ac:dyDescent="0.2"/>
    <row r="1946" ht="17.25" customHeight="1" x14ac:dyDescent="0.2"/>
    <row r="1947" ht="17.25" customHeight="1" x14ac:dyDescent="0.2"/>
    <row r="1948" ht="17.25" customHeight="1" x14ac:dyDescent="0.2"/>
    <row r="1949" ht="17.25" customHeight="1" x14ac:dyDescent="0.2"/>
    <row r="1950" ht="17.25" customHeight="1" x14ac:dyDescent="0.2"/>
    <row r="1951" ht="17.25" customHeight="1" x14ac:dyDescent="0.2"/>
    <row r="1952" ht="17.25" customHeight="1" x14ac:dyDescent="0.2"/>
    <row r="1953" ht="17.25" customHeight="1" x14ac:dyDescent="0.2"/>
    <row r="1954" ht="17.25" customHeight="1" x14ac:dyDescent="0.2"/>
    <row r="1955" ht="17.25" customHeight="1" x14ac:dyDescent="0.2"/>
    <row r="1956" ht="17.25" customHeight="1" x14ac:dyDescent="0.2"/>
    <row r="1957" ht="17.25" customHeight="1" x14ac:dyDescent="0.2"/>
    <row r="1958" ht="17.25" customHeight="1" x14ac:dyDescent="0.2"/>
    <row r="1959" ht="17.25" customHeight="1" x14ac:dyDescent="0.2"/>
    <row r="1960" ht="17.25" customHeight="1" x14ac:dyDescent="0.2"/>
    <row r="1961" ht="17.25" customHeight="1" x14ac:dyDescent="0.2"/>
    <row r="1962" ht="17.25" customHeight="1" x14ac:dyDescent="0.2"/>
    <row r="1963" ht="17.25" customHeight="1" x14ac:dyDescent="0.2"/>
    <row r="1964" ht="17.25" customHeight="1" x14ac:dyDescent="0.2"/>
    <row r="1965" ht="17.25" customHeight="1" x14ac:dyDescent="0.2"/>
    <row r="1966" ht="17.25" customHeight="1" x14ac:dyDescent="0.2"/>
    <row r="1967" ht="17.25" customHeight="1" x14ac:dyDescent="0.2"/>
    <row r="1968" ht="17.25" customHeight="1" x14ac:dyDescent="0.2"/>
    <row r="1969" ht="17.25" customHeight="1" x14ac:dyDescent="0.2"/>
    <row r="1970" ht="17.25" customHeight="1" x14ac:dyDescent="0.2"/>
    <row r="1971" ht="17.25" customHeight="1" x14ac:dyDescent="0.2"/>
    <row r="1972" ht="17.25" customHeight="1" x14ac:dyDescent="0.2"/>
    <row r="1973" ht="17.25" customHeight="1" x14ac:dyDescent="0.2"/>
    <row r="1974" ht="17.25" customHeight="1" x14ac:dyDescent="0.2"/>
    <row r="1975" ht="17.25" customHeight="1" x14ac:dyDescent="0.2"/>
    <row r="1976" ht="17.25" customHeight="1" x14ac:dyDescent="0.2"/>
    <row r="1977" ht="17.25" customHeight="1" x14ac:dyDescent="0.2"/>
    <row r="1978" ht="17.25" customHeight="1" x14ac:dyDescent="0.2"/>
    <row r="1979" ht="17.25" customHeight="1" x14ac:dyDescent="0.2"/>
    <row r="1980" ht="17.25" customHeight="1" x14ac:dyDescent="0.2"/>
    <row r="1981" ht="17.25" customHeight="1" x14ac:dyDescent="0.2"/>
    <row r="1982" ht="17.25" customHeight="1" x14ac:dyDescent="0.2"/>
    <row r="1983" ht="17.25" customHeight="1" x14ac:dyDescent="0.2"/>
    <row r="1984" ht="17.25" customHeight="1" x14ac:dyDescent="0.2"/>
    <row r="1985" ht="17.25" customHeight="1" x14ac:dyDescent="0.2"/>
    <row r="1986" ht="17.25" customHeight="1" x14ac:dyDescent="0.2"/>
    <row r="1987" ht="17.25" customHeight="1" x14ac:dyDescent="0.2"/>
    <row r="1988" ht="17.25" customHeight="1" x14ac:dyDescent="0.2"/>
    <row r="1989" ht="17.25" customHeight="1" x14ac:dyDescent="0.2"/>
    <row r="1990" ht="17.25" customHeight="1" x14ac:dyDescent="0.2"/>
    <row r="1991" ht="17.25" customHeight="1" x14ac:dyDescent="0.2"/>
    <row r="1992" ht="17.25" customHeight="1" x14ac:dyDescent="0.2"/>
    <row r="1993" ht="17.25" customHeight="1" x14ac:dyDescent="0.2"/>
    <row r="1994" ht="17.25" customHeight="1" x14ac:dyDescent="0.2"/>
    <row r="1995" ht="17.25" customHeight="1" x14ac:dyDescent="0.2"/>
    <row r="1996" ht="17.25" customHeight="1" x14ac:dyDescent="0.2"/>
    <row r="1997" ht="17.25" customHeight="1" x14ac:dyDescent="0.2"/>
    <row r="1998" ht="17.25" customHeight="1" x14ac:dyDescent="0.2"/>
    <row r="1999" ht="17.25" customHeight="1" x14ac:dyDescent="0.2"/>
    <row r="2000" ht="17.25" customHeight="1" x14ac:dyDescent="0.2"/>
    <row r="2001" ht="17.25" customHeight="1" x14ac:dyDescent="0.2"/>
    <row r="2002" ht="17.25" customHeight="1" x14ac:dyDescent="0.2"/>
    <row r="2003" ht="17.25" customHeight="1" x14ac:dyDescent="0.2"/>
    <row r="2004" ht="17.25" customHeight="1" x14ac:dyDescent="0.2"/>
    <row r="2005" ht="17.25" customHeight="1" x14ac:dyDescent="0.2"/>
    <row r="2006" ht="17.25" customHeight="1" x14ac:dyDescent="0.2"/>
    <row r="2007" ht="17.25" customHeight="1" x14ac:dyDescent="0.2"/>
    <row r="2008" ht="17.25" customHeight="1" x14ac:dyDescent="0.2"/>
    <row r="2009" ht="17.25" customHeight="1" x14ac:dyDescent="0.2"/>
    <row r="2010" ht="17.25" customHeight="1" x14ac:dyDescent="0.2"/>
    <row r="2011" ht="17.25" customHeight="1" x14ac:dyDescent="0.2"/>
    <row r="2012" ht="17.25" customHeight="1" x14ac:dyDescent="0.2"/>
    <row r="2013" ht="17.25" customHeight="1" x14ac:dyDescent="0.2"/>
    <row r="2014" ht="17.25" customHeight="1" x14ac:dyDescent="0.2"/>
    <row r="2015" ht="17.25" customHeight="1" x14ac:dyDescent="0.2"/>
    <row r="2016" ht="17.25" customHeight="1" x14ac:dyDescent="0.2"/>
    <row r="2017" ht="17.25" customHeight="1" x14ac:dyDescent="0.2"/>
    <row r="2018" ht="17.25" customHeight="1" x14ac:dyDescent="0.2"/>
    <row r="2019" ht="17.25" customHeight="1" x14ac:dyDescent="0.2"/>
    <row r="2020" ht="17.25" customHeight="1" x14ac:dyDescent="0.2"/>
    <row r="2021" ht="17.25" customHeight="1" x14ac:dyDescent="0.2"/>
    <row r="2022" ht="17.25" customHeight="1" x14ac:dyDescent="0.2"/>
    <row r="2023" ht="17.25" customHeight="1" x14ac:dyDescent="0.2"/>
    <row r="2024" ht="17.25" customHeight="1" x14ac:dyDescent="0.2"/>
    <row r="2025" ht="17.25" customHeight="1" x14ac:dyDescent="0.2"/>
    <row r="2026" ht="17.25" customHeight="1" x14ac:dyDescent="0.2"/>
    <row r="2027" ht="17.25" customHeight="1" x14ac:dyDescent="0.2"/>
    <row r="2028" ht="17.25" customHeight="1" x14ac:dyDescent="0.2"/>
    <row r="2029" ht="17.25" customHeight="1" x14ac:dyDescent="0.2"/>
    <row r="2030" ht="17.25" customHeight="1" x14ac:dyDescent="0.2"/>
    <row r="2031" ht="17.25" customHeight="1" x14ac:dyDescent="0.2"/>
    <row r="2032" ht="17.25" customHeight="1" x14ac:dyDescent="0.2"/>
    <row r="2033" ht="17.25" customHeight="1" x14ac:dyDescent="0.2"/>
    <row r="2034" ht="17.25" customHeight="1" x14ac:dyDescent="0.2"/>
    <row r="2035" ht="17.25" customHeight="1" x14ac:dyDescent="0.2"/>
    <row r="2036" ht="17.25" customHeight="1" x14ac:dyDescent="0.2"/>
    <row r="2037" ht="17.25" customHeight="1" x14ac:dyDescent="0.2"/>
    <row r="2038" ht="17.25" customHeight="1" x14ac:dyDescent="0.2"/>
    <row r="2039" ht="17.25" customHeight="1" x14ac:dyDescent="0.2"/>
    <row r="2040" ht="17.25" customHeight="1" x14ac:dyDescent="0.2"/>
    <row r="2041" ht="17.25" customHeight="1" x14ac:dyDescent="0.2"/>
    <row r="2042" ht="17.25" customHeight="1" x14ac:dyDescent="0.2"/>
    <row r="2043" ht="17.25" customHeight="1" x14ac:dyDescent="0.2"/>
    <row r="2044" ht="17.25" customHeight="1" x14ac:dyDescent="0.2"/>
    <row r="2045" ht="17.25" customHeight="1" x14ac:dyDescent="0.2"/>
    <row r="2046" ht="17.25" customHeight="1" x14ac:dyDescent="0.2"/>
    <row r="2047" ht="17.25" customHeight="1" x14ac:dyDescent="0.2"/>
    <row r="2048" ht="17.25" customHeight="1" x14ac:dyDescent="0.2"/>
    <row r="2049" ht="17.25" customHeight="1" x14ac:dyDescent="0.2"/>
    <row r="2050" ht="17.25" customHeight="1" x14ac:dyDescent="0.2"/>
    <row r="2051" ht="17.25" customHeight="1" x14ac:dyDescent="0.2"/>
    <row r="2052" ht="17.25" customHeight="1" x14ac:dyDescent="0.2"/>
    <row r="2053" ht="17.25" customHeight="1" x14ac:dyDescent="0.2"/>
    <row r="2054" ht="17.25" customHeight="1" x14ac:dyDescent="0.2"/>
    <row r="2055" ht="17.25" customHeight="1" x14ac:dyDescent="0.2"/>
    <row r="2056" ht="17.25" customHeight="1" x14ac:dyDescent="0.2"/>
    <row r="2057" ht="17.25" customHeight="1" x14ac:dyDescent="0.2"/>
    <row r="2058" ht="17.25" customHeight="1" x14ac:dyDescent="0.2"/>
    <row r="2059" ht="17.25" customHeight="1" x14ac:dyDescent="0.2"/>
    <row r="2060" ht="17.25" customHeight="1" x14ac:dyDescent="0.2"/>
    <row r="2061" ht="17.25" customHeight="1" x14ac:dyDescent="0.2"/>
    <row r="2062" ht="17.25" customHeight="1" x14ac:dyDescent="0.2"/>
    <row r="2063" ht="17.25" customHeight="1" x14ac:dyDescent="0.2"/>
    <row r="2064" ht="17.25" customHeight="1" x14ac:dyDescent="0.2"/>
    <row r="2065" ht="17.25" customHeight="1" x14ac:dyDescent="0.2"/>
    <row r="2066" ht="17.25" customHeight="1" x14ac:dyDescent="0.2"/>
    <row r="2067" ht="17.25" customHeight="1" x14ac:dyDescent="0.2"/>
    <row r="2068" ht="17.25" customHeight="1" x14ac:dyDescent="0.2"/>
    <row r="2069" ht="17.25" customHeight="1" x14ac:dyDescent="0.2"/>
    <row r="2070" ht="17.25" customHeight="1" x14ac:dyDescent="0.2"/>
    <row r="2071" ht="17.25" customHeight="1" x14ac:dyDescent="0.2"/>
    <row r="2072" ht="17.25" customHeight="1" x14ac:dyDescent="0.2"/>
    <row r="2073" ht="17.25" customHeight="1" x14ac:dyDescent="0.2"/>
    <row r="2074" ht="17.25" customHeight="1" x14ac:dyDescent="0.2"/>
    <row r="2075" ht="17.25" customHeight="1" x14ac:dyDescent="0.2"/>
    <row r="2076" ht="17.25" customHeight="1" x14ac:dyDescent="0.2"/>
    <row r="2077" ht="17.25" customHeight="1" x14ac:dyDescent="0.2"/>
    <row r="2078" ht="17.25" customHeight="1" x14ac:dyDescent="0.2"/>
    <row r="2079" ht="17.25" customHeight="1" x14ac:dyDescent="0.2"/>
    <row r="2080" ht="17.25" customHeight="1" x14ac:dyDescent="0.2"/>
    <row r="2081" ht="17.25" customHeight="1" x14ac:dyDescent="0.2"/>
    <row r="2082" ht="17.25" customHeight="1" x14ac:dyDescent="0.2"/>
    <row r="2083" ht="17.25" customHeight="1" x14ac:dyDescent="0.2"/>
    <row r="2084" ht="17.25" customHeight="1" x14ac:dyDescent="0.2"/>
    <row r="2085" ht="17.25" customHeight="1" x14ac:dyDescent="0.2"/>
    <row r="2086" ht="17.25" customHeight="1" x14ac:dyDescent="0.2"/>
    <row r="2087" ht="17.25" customHeight="1" x14ac:dyDescent="0.2"/>
    <row r="2088" ht="17.25" customHeight="1" x14ac:dyDescent="0.2"/>
    <row r="2089" ht="17.25" customHeight="1" x14ac:dyDescent="0.2"/>
    <row r="2090" ht="17.25" customHeight="1" x14ac:dyDescent="0.2"/>
    <row r="2091" ht="17.25" customHeight="1" x14ac:dyDescent="0.2"/>
    <row r="2092" ht="17.25" customHeight="1" x14ac:dyDescent="0.2"/>
    <row r="2093" ht="17.25" customHeight="1" x14ac:dyDescent="0.2"/>
    <row r="2094" ht="17.25" customHeight="1" x14ac:dyDescent="0.2"/>
    <row r="2095" ht="17.25" customHeight="1" x14ac:dyDescent="0.2"/>
    <row r="2096" ht="17.25" customHeight="1" x14ac:dyDescent="0.2"/>
    <row r="2097" ht="17.25" customHeight="1" x14ac:dyDescent="0.2"/>
    <row r="2098" ht="17.25" customHeight="1" x14ac:dyDescent="0.2"/>
    <row r="2099" ht="17.25" customHeight="1" x14ac:dyDescent="0.2"/>
    <row r="2100" ht="17.25" customHeight="1" x14ac:dyDescent="0.2"/>
    <row r="2101" ht="17.25" customHeight="1" x14ac:dyDescent="0.2"/>
    <row r="2102" ht="17.25" customHeight="1" x14ac:dyDescent="0.2"/>
    <row r="2103" ht="17.25" customHeight="1" x14ac:dyDescent="0.2"/>
    <row r="2104" ht="17.25" customHeight="1" x14ac:dyDescent="0.2"/>
    <row r="2105" ht="17.25" customHeight="1" x14ac:dyDescent="0.2"/>
    <row r="2106" ht="17.25" customHeight="1" x14ac:dyDescent="0.2"/>
    <row r="2107" ht="17.25" customHeight="1" x14ac:dyDescent="0.2"/>
    <row r="2108" ht="17.25" customHeight="1" x14ac:dyDescent="0.2"/>
    <row r="2109" ht="17.25" customHeight="1" x14ac:dyDescent="0.2"/>
    <row r="2110" ht="17.25" customHeight="1" x14ac:dyDescent="0.2"/>
    <row r="2111" ht="17.25" customHeight="1" x14ac:dyDescent="0.2"/>
    <row r="2112" ht="17.25" customHeight="1" x14ac:dyDescent="0.2"/>
    <row r="2113" ht="17.25" customHeight="1" x14ac:dyDescent="0.2"/>
    <row r="2114" ht="17.25" customHeight="1" x14ac:dyDescent="0.2"/>
    <row r="2115" ht="17.25" customHeight="1" x14ac:dyDescent="0.2"/>
    <row r="2116" ht="17.25" customHeight="1" x14ac:dyDescent="0.2"/>
    <row r="2117" ht="17.25" customHeight="1" x14ac:dyDescent="0.2"/>
    <row r="2118" ht="17.25" customHeight="1" x14ac:dyDescent="0.2"/>
    <row r="2119" ht="17.25" customHeight="1" x14ac:dyDescent="0.2"/>
    <row r="2120" ht="17.25" customHeight="1" x14ac:dyDescent="0.2"/>
    <row r="2121" ht="17.25" customHeight="1" x14ac:dyDescent="0.2"/>
    <row r="2122" ht="17.25" customHeight="1" x14ac:dyDescent="0.2"/>
    <row r="2123" ht="17.25" customHeight="1" x14ac:dyDescent="0.2"/>
    <row r="2124" ht="17.25" customHeight="1" x14ac:dyDescent="0.2"/>
    <row r="2125" ht="17.25" customHeight="1" x14ac:dyDescent="0.2"/>
    <row r="2126" ht="17.25" customHeight="1" x14ac:dyDescent="0.2"/>
    <row r="2127" ht="17.25" customHeight="1" x14ac:dyDescent="0.2"/>
    <row r="2128" ht="17.25" customHeight="1" x14ac:dyDescent="0.2"/>
    <row r="2129" ht="17.25" customHeight="1" x14ac:dyDescent="0.2"/>
    <row r="2130" ht="17.25" customHeight="1" x14ac:dyDescent="0.2"/>
    <row r="2131" ht="17.25" customHeight="1" x14ac:dyDescent="0.2"/>
    <row r="2132" ht="17.25" customHeight="1" x14ac:dyDescent="0.2"/>
    <row r="2133" ht="17.25" customHeight="1" x14ac:dyDescent="0.2"/>
    <row r="2134" ht="17.25" customHeight="1" x14ac:dyDescent="0.2"/>
    <row r="2135" ht="17.25" customHeight="1" x14ac:dyDescent="0.2"/>
    <row r="2136" ht="17.25" customHeight="1" x14ac:dyDescent="0.2"/>
    <row r="2137" ht="17.25" customHeight="1" x14ac:dyDescent="0.2"/>
    <row r="2138" ht="17.25" customHeight="1" x14ac:dyDescent="0.2"/>
    <row r="2139" ht="17.25" customHeight="1" x14ac:dyDescent="0.2"/>
    <row r="2140" ht="17.25" customHeight="1" x14ac:dyDescent="0.2"/>
    <row r="2141" ht="17.25" customHeight="1" x14ac:dyDescent="0.2"/>
    <row r="2142" ht="17.25" customHeight="1" x14ac:dyDescent="0.2"/>
    <row r="2143" ht="17.25" customHeight="1" x14ac:dyDescent="0.2"/>
    <row r="2144" ht="17.25" customHeight="1" x14ac:dyDescent="0.2"/>
    <row r="2145" ht="17.25" customHeight="1" x14ac:dyDescent="0.2"/>
    <row r="2146" ht="17.25" customHeight="1" x14ac:dyDescent="0.2"/>
    <row r="2147" ht="17.25" customHeight="1" x14ac:dyDescent="0.2"/>
    <row r="2148" ht="17.25" customHeight="1" x14ac:dyDescent="0.2"/>
    <row r="2149" ht="17.25" customHeight="1" x14ac:dyDescent="0.2"/>
    <row r="2150" ht="17.25" customHeight="1" x14ac:dyDescent="0.2"/>
    <row r="2151" ht="17.25" customHeight="1" x14ac:dyDescent="0.2"/>
    <row r="2152" ht="17.25" customHeight="1" x14ac:dyDescent="0.2"/>
    <row r="2153" ht="17.25" customHeight="1" x14ac:dyDescent="0.2"/>
    <row r="2154" ht="17.25" customHeight="1" x14ac:dyDescent="0.2"/>
    <row r="2155" ht="17.25" customHeight="1" x14ac:dyDescent="0.2"/>
    <row r="2156" ht="17.25" customHeight="1" x14ac:dyDescent="0.2"/>
    <row r="2157" ht="17.25" customHeight="1" x14ac:dyDescent="0.2"/>
    <row r="2158" ht="17.25" customHeight="1" x14ac:dyDescent="0.2"/>
    <row r="2159" ht="17.25" customHeight="1" x14ac:dyDescent="0.2"/>
    <row r="2160" ht="17.25" customHeight="1" x14ac:dyDescent="0.2"/>
    <row r="2161" ht="17.25" customHeight="1" x14ac:dyDescent="0.2"/>
    <row r="2162" ht="17.25" customHeight="1" x14ac:dyDescent="0.2"/>
    <row r="2163" ht="17.25" customHeight="1" x14ac:dyDescent="0.2"/>
    <row r="2164" ht="17.25" customHeight="1" x14ac:dyDescent="0.2"/>
    <row r="2165" ht="17.25" customHeight="1" x14ac:dyDescent="0.2"/>
    <row r="2166" ht="17.25" customHeight="1" x14ac:dyDescent="0.2"/>
    <row r="2167" ht="17.25" customHeight="1" x14ac:dyDescent="0.2"/>
    <row r="2168" ht="17.25" customHeight="1" x14ac:dyDescent="0.2"/>
    <row r="2169" ht="17.25" customHeight="1" x14ac:dyDescent="0.2"/>
    <row r="2170" ht="17.25" customHeight="1" x14ac:dyDescent="0.2"/>
    <row r="2171" ht="17.25" customHeight="1" x14ac:dyDescent="0.2"/>
    <row r="2172" ht="17.25" customHeight="1" x14ac:dyDescent="0.2"/>
    <row r="2173" ht="17.25" customHeight="1" x14ac:dyDescent="0.2"/>
    <row r="2174" ht="17.25" customHeight="1" x14ac:dyDescent="0.2"/>
    <row r="2175" ht="17.25" customHeight="1" x14ac:dyDescent="0.2"/>
    <row r="2176" ht="17.25" customHeight="1" x14ac:dyDescent="0.2"/>
    <row r="2177" ht="17.25" customHeight="1" x14ac:dyDescent="0.2"/>
    <row r="2178" ht="17.25" customHeight="1" x14ac:dyDescent="0.2"/>
    <row r="2179" ht="17.25" customHeight="1" x14ac:dyDescent="0.2"/>
    <row r="2180" ht="17.25" customHeight="1" x14ac:dyDescent="0.2"/>
    <row r="2181" ht="17.25" customHeight="1" x14ac:dyDescent="0.2"/>
    <row r="2182" ht="17.25" customHeight="1" x14ac:dyDescent="0.2"/>
    <row r="2183" ht="17.25" customHeight="1" x14ac:dyDescent="0.2"/>
    <row r="2184" ht="17.25" customHeight="1" x14ac:dyDescent="0.2"/>
    <row r="2185" ht="17.25" customHeight="1" x14ac:dyDescent="0.2"/>
    <row r="2186" ht="17.25" customHeight="1" x14ac:dyDescent="0.2"/>
    <row r="2187" ht="17.25" customHeight="1" x14ac:dyDescent="0.2"/>
    <row r="2188" ht="17.25" customHeight="1" x14ac:dyDescent="0.2"/>
    <row r="2189" ht="17.25" customHeight="1" x14ac:dyDescent="0.2"/>
    <row r="2190" ht="17.25" customHeight="1" x14ac:dyDescent="0.2"/>
    <row r="2191" ht="17.25" customHeight="1" x14ac:dyDescent="0.2"/>
    <row r="2192" ht="17.25" customHeight="1" x14ac:dyDescent="0.2"/>
    <row r="2193" ht="17.25" customHeight="1" x14ac:dyDescent="0.2"/>
    <row r="2194" ht="17.25" customHeight="1" x14ac:dyDescent="0.2"/>
    <row r="2195" ht="17.25" customHeight="1" x14ac:dyDescent="0.2"/>
    <row r="2196" ht="17.25" customHeight="1" x14ac:dyDescent="0.2"/>
    <row r="2197" ht="17.25" customHeight="1" x14ac:dyDescent="0.2"/>
    <row r="2198" ht="17.25" customHeight="1" x14ac:dyDescent="0.2"/>
    <row r="2199" ht="17.25" customHeight="1" x14ac:dyDescent="0.2"/>
    <row r="2200" ht="17.25" customHeight="1" x14ac:dyDescent="0.2"/>
    <row r="2201" ht="17.25" customHeight="1" x14ac:dyDescent="0.2"/>
    <row r="2202" ht="17.25" customHeight="1" x14ac:dyDescent="0.2"/>
    <row r="2203" ht="17.25" customHeight="1" x14ac:dyDescent="0.2"/>
    <row r="2204" ht="17.25" customHeight="1" x14ac:dyDescent="0.2"/>
    <row r="2205" ht="17.25" customHeight="1" x14ac:dyDescent="0.2"/>
    <row r="2206" ht="17.25" customHeight="1" x14ac:dyDescent="0.2"/>
    <row r="2207" ht="17.25" customHeight="1" x14ac:dyDescent="0.2"/>
    <row r="2208" ht="17.25" customHeight="1" x14ac:dyDescent="0.2"/>
    <row r="2209" ht="17.25" customHeight="1" x14ac:dyDescent="0.2"/>
    <row r="2210" ht="17.25" customHeight="1" x14ac:dyDescent="0.2"/>
    <row r="2211" ht="17.25" customHeight="1" x14ac:dyDescent="0.2"/>
    <row r="2212" ht="17.25" customHeight="1" x14ac:dyDescent="0.2"/>
    <row r="2213" ht="17.25" customHeight="1" x14ac:dyDescent="0.2"/>
    <row r="2214" ht="17.25" customHeight="1" x14ac:dyDescent="0.2"/>
    <row r="2215" ht="17.25" customHeight="1" x14ac:dyDescent="0.2"/>
    <row r="2216" ht="17.25" customHeight="1" x14ac:dyDescent="0.2"/>
    <row r="2217" ht="17.25" customHeight="1" x14ac:dyDescent="0.2"/>
    <row r="2218" ht="17.25" customHeight="1" x14ac:dyDescent="0.2"/>
    <row r="2219" ht="17.25" customHeight="1" x14ac:dyDescent="0.2"/>
    <row r="2220" ht="17.25" customHeight="1" x14ac:dyDescent="0.2"/>
    <row r="2221" ht="17.25" customHeight="1" x14ac:dyDescent="0.2"/>
    <row r="2222" ht="17.25" customHeight="1" x14ac:dyDescent="0.2"/>
    <row r="2223" ht="17.25" customHeight="1" x14ac:dyDescent="0.2"/>
    <row r="2224" ht="17.25" customHeight="1" x14ac:dyDescent="0.2"/>
    <row r="2225" ht="17.25" customHeight="1" x14ac:dyDescent="0.2"/>
    <row r="2226" ht="17.25" customHeight="1" x14ac:dyDescent="0.2"/>
    <row r="2227" ht="17.25" customHeight="1" x14ac:dyDescent="0.2"/>
    <row r="2228" ht="17.25" customHeight="1" x14ac:dyDescent="0.2"/>
    <row r="2229" ht="17.25" customHeight="1" x14ac:dyDescent="0.2"/>
    <row r="2230" ht="17.25" customHeight="1" x14ac:dyDescent="0.2"/>
    <row r="2231" ht="17.25" customHeight="1" x14ac:dyDescent="0.2"/>
    <row r="2232" ht="17.25" customHeight="1" x14ac:dyDescent="0.2"/>
    <row r="2233" ht="17.25" customHeight="1" x14ac:dyDescent="0.2"/>
    <row r="2234" ht="17.25" customHeight="1" x14ac:dyDescent="0.2"/>
    <row r="2235" ht="17.25" customHeight="1" x14ac:dyDescent="0.2"/>
    <row r="2236" ht="17.25" customHeight="1" x14ac:dyDescent="0.2"/>
    <row r="2237" ht="17.25" customHeight="1" x14ac:dyDescent="0.2"/>
    <row r="2238" ht="17.25" customHeight="1" x14ac:dyDescent="0.2"/>
    <row r="2239" ht="17.25" customHeight="1" x14ac:dyDescent="0.2"/>
    <row r="2240" ht="17.25" customHeight="1" x14ac:dyDescent="0.2"/>
    <row r="2241" ht="17.25" customHeight="1" x14ac:dyDescent="0.2"/>
    <row r="2242" ht="17.25" customHeight="1" x14ac:dyDescent="0.2"/>
    <row r="2243" ht="17.25" customHeight="1" x14ac:dyDescent="0.2"/>
    <row r="2244" ht="17.25" customHeight="1" x14ac:dyDescent="0.2"/>
    <row r="2245" ht="17.25" customHeight="1" x14ac:dyDescent="0.2"/>
    <row r="2246" ht="17.25" customHeight="1" x14ac:dyDescent="0.2"/>
    <row r="2247" ht="17.25" customHeight="1" x14ac:dyDescent="0.2"/>
    <row r="2248" ht="17.25" customHeight="1" x14ac:dyDescent="0.2"/>
    <row r="2249" ht="17.25" customHeight="1" x14ac:dyDescent="0.2"/>
    <row r="2250" ht="17.25" customHeight="1" x14ac:dyDescent="0.2"/>
    <row r="2251" ht="17.25" customHeight="1" x14ac:dyDescent="0.2"/>
    <row r="2252" ht="17.25" customHeight="1" x14ac:dyDescent="0.2"/>
    <row r="2253" ht="17.25" customHeight="1" x14ac:dyDescent="0.2"/>
    <row r="2254" ht="17.25" customHeight="1" x14ac:dyDescent="0.2"/>
    <row r="2255" ht="17.25" customHeight="1" x14ac:dyDescent="0.2"/>
    <row r="2256" ht="17.25" customHeight="1" x14ac:dyDescent="0.2"/>
    <row r="2257" ht="17.25" customHeight="1" x14ac:dyDescent="0.2"/>
    <row r="2258" ht="17.25" customHeight="1" x14ac:dyDescent="0.2"/>
    <row r="2259" ht="17.25" customHeight="1" x14ac:dyDescent="0.2"/>
    <row r="2260" ht="17.25" customHeight="1" x14ac:dyDescent="0.2"/>
    <row r="2261" ht="17.25" customHeight="1" x14ac:dyDescent="0.2"/>
    <row r="2262" ht="17.25" customHeight="1" x14ac:dyDescent="0.2"/>
    <row r="2263" ht="17.25" customHeight="1" x14ac:dyDescent="0.2"/>
    <row r="2264" ht="17.25" customHeight="1" x14ac:dyDescent="0.2"/>
    <row r="2265" ht="17.25" customHeight="1" x14ac:dyDescent="0.2"/>
    <row r="2266" ht="17.25" customHeight="1" x14ac:dyDescent="0.2"/>
    <row r="2267" ht="17.25" customHeight="1" x14ac:dyDescent="0.2"/>
    <row r="2268" ht="17.25" customHeight="1" x14ac:dyDescent="0.2"/>
    <row r="2269" ht="17.25" customHeight="1" x14ac:dyDescent="0.2"/>
    <row r="2270" ht="17.25" customHeight="1" x14ac:dyDescent="0.2"/>
    <row r="2271" ht="17.25" customHeight="1" x14ac:dyDescent="0.2"/>
    <row r="2272" ht="17.25" customHeight="1" x14ac:dyDescent="0.2"/>
    <row r="2273" ht="17.25" customHeight="1" x14ac:dyDescent="0.2"/>
    <row r="2274" ht="17.25" customHeight="1" x14ac:dyDescent="0.2"/>
    <row r="2275" ht="17.25" customHeight="1" x14ac:dyDescent="0.2"/>
    <row r="2276" ht="17.25" customHeight="1" x14ac:dyDescent="0.2"/>
    <row r="2277" ht="17.25" customHeight="1" x14ac:dyDescent="0.2"/>
    <row r="2278" ht="17.25" customHeight="1" x14ac:dyDescent="0.2"/>
    <row r="2279" ht="17.25" customHeight="1" x14ac:dyDescent="0.2"/>
    <row r="2280" ht="17.25" customHeight="1" x14ac:dyDescent="0.2"/>
    <row r="2281" ht="17.25" customHeight="1" x14ac:dyDescent="0.2"/>
    <row r="2282" ht="17.25" customHeight="1" x14ac:dyDescent="0.2"/>
    <row r="2283" ht="17.25" customHeight="1" x14ac:dyDescent="0.2"/>
    <row r="2284" ht="17.25" customHeight="1" x14ac:dyDescent="0.2"/>
    <row r="2285" ht="17.25" customHeight="1" x14ac:dyDescent="0.2"/>
    <row r="2286" ht="17.25" customHeight="1" x14ac:dyDescent="0.2"/>
    <row r="2287" ht="17.25" customHeight="1" x14ac:dyDescent="0.2"/>
    <row r="2288" ht="17.25" customHeight="1" x14ac:dyDescent="0.2"/>
    <row r="2289" ht="17.25" customHeight="1" x14ac:dyDescent="0.2"/>
    <row r="2290" ht="17.25" customHeight="1" x14ac:dyDescent="0.2"/>
    <row r="2291" ht="17.25" customHeight="1" x14ac:dyDescent="0.2"/>
    <row r="2292" ht="17.25" customHeight="1" x14ac:dyDescent="0.2"/>
    <row r="2293" ht="17.25" customHeight="1" x14ac:dyDescent="0.2"/>
    <row r="2294" ht="17.25" customHeight="1" x14ac:dyDescent="0.2"/>
    <row r="2295" ht="17.25" customHeight="1" x14ac:dyDescent="0.2"/>
    <row r="2296" ht="17.25" customHeight="1" x14ac:dyDescent="0.2"/>
    <row r="2297" ht="17.25" customHeight="1" x14ac:dyDescent="0.2"/>
    <row r="2298" ht="17.25" customHeight="1" x14ac:dyDescent="0.2"/>
    <row r="2299" ht="17.25" customHeight="1" x14ac:dyDescent="0.2"/>
    <row r="2300" ht="17.25" customHeight="1" x14ac:dyDescent="0.2"/>
    <row r="2301" ht="17.25" customHeight="1" x14ac:dyDescent="0.2"/>
    <row r="2302" ht="17.25" customHeight="1" x14ac:dyDescent="0.2"/>
    <row r="2303" ht="17.25" customHeight="1" x14ac:dyDescent="0.2"/>
    <row r="2304" ht="17.25" customHeight="1" x14ac:dyDescent="0.2"/>
    <row r="2305" ht="17.25" customHeight="1" x14ac:dyDescent="0.2"/>
    <row r="2306" ht="17.25" customHeight="1" x14ac:dyDescent="0.2"/>
    <row r="2307" ht="17.25" customHeight="1" x14ac:dyDescent="0.2"/>
    <row r="2308" ht="17.25" customHeight="1" x14ac:dyDescent="0.2"/>
    <row r="2309" ht="17.25" customHeight="1" x14ac:dyDescent="0.2"/>
    <row r="2310" ht="17.25" customHeight="1" x14ac:dyDescent="0.2"/>
    <row r="2311" ht="17.25" customHeight="1" x14ac:dyDescent="0.2"/>
    <row r="2312" ht="17.25" customHeight="1" x14ac:dyDescent="0.2"/>
    <row r="2313" ht="17.25" customHeight="1" x14ac:dyDescent="0.2"/>
    <row r="2314" ht="17.25" customHeight="1" x14ac:dyDescent="0.2"/>
    <row r="2315" ht="17.25" customHeight="1" x14ac:dyDescent="0.2"/>
    <row r="2316" ht="17.25" customHeight="1" x14ac:dyDescent="0.2"/>
    <row r="2317" ht="17.25" customHeight="1" x14ac:dyDescent="0.2"/>
    <row r="2318" ht="17.25" customHeight="1" x14ac:dyDescent="0.2"/>
    <row r="2319" ht="17.25" customHeight="1" x14ac:dyDescent="0.2"/>
    <row r="2320" ht="17.25" customHeight="1" x14ac:dyDescent="0.2"/>
    <row r="2321" ht="17.25" customHeight="1" x14ac:dyDescent="0.2"/>
    <row r="2322" ht="17.25" customHeight="1" x14ac:dyDescent="0.2"/>
    <row r="2323" ht="17.25" customHeight="1" x14ac:dyDescent="0.2"/>
    <row r="2324" ht="17.25" customHeight="1" x14ac:dyDescent="0.2"/>
    <row r="2325" ht="17.25" customHeight="1" x14ac:dyDescent="0.2"/>
    <row r="2326" ht="17.25" customHeight="1" x14ac:dyDescent="0.2"/>
    <row r="2327" ht="17.25" customHeight="1" x14ac:dyDescent="0.2"/>
    <row r="2328" ht="17.25" customHeight="1" x14ac:dyDescent="0.2"/>
    <row r="2329" ht="17.25" customHeight="1" x14ac:dyDescent="0.2"/>
    <row r="2330" ht="17.25" customHeight="1" x14ac:dyDescent="0.2"/>
    <row r="2331" ht="17.25" customHeight="1" x14ac:dyDescent="0.2"/>
    <row r="2332" ht="17.25" customHeight="1" x14ac:dyDescent="0.2"/>
    <row r="2333" ht="17.25" customHeight="1" x14ac:dyDescent="0.2"/>
    <row r="2334" ht="17.25" customHeight="1" x14ac:dyDescent="0.2"/>
    <row r="2335" ht="17.25" customHeight="1" x14ac:dyDescent="0.2"/>
    <row r="2336" ht="17.25" customHeight="1" x14ac:dyDescent="0.2"/>
    <row r="2337" ht="17.25" customHeight="1" x14ac:dyDescent="0.2"/>
    <row r="2338" ht="17.25" customHeight="1" x14ac:dyDescent="0.2"/>
    <row r="2339" ht="17.25" customHeight="1" x14ac:dyDescent="0.2"/>
    <row r="2340" ht="17.25" customHeight="1" x14ac:dyDescent="0.2"/>
    <row r="2341" ht="17.25" customHeight="1" x14ac:dyDescent="0.2"/>
    <row r="2342" ht="17.25" customHeight="1" x14ac:dyDescent="0.2"/>
    <row r="2343" ht="17.25" customHeight="1" x14ac:dyDescent="0.2"/>
    <row r="2344" ht="17.25" customHeight="1" x14ac:dyDescent="0.2"/>
    <row r="2345" ht="17.25" customHeight="1" x14ac:dyDescent="0.2"/>
    <row r="2346" ht="17.25" customHeight="1" x14ac:dyDescent="0.2"/>
    <row r="2347" ht="17.25" customHeight="1" x14ac:dyDescent="0.2"/>
    <row r="2348" ht="17.25" customHeight="1" x14ac:dyDescent="0.2"/>
    <row r="2349" ht="17.25" customHeight="1" x14ac:dyDescent="0.2"/>
    <row r="2350" ht="17.25" customHeight="1" x14ac:dyDescent="0.2"/>
    <row r="2351" ht="17.25" customHeight="1" x14ac:dyDescent="0.2"/>
    <row r="2352" ht="17.25" customHeight="1" x14ac:dyDescent="0.2"/>
    <row r="2353" ht="17.25" customHeight="1" x14ac:dyDescent="0.2"/>
    <row r="2354" ht="17.25" customHeight="1" x14ac:dyDescent="0.2"/>
    <row r="2355" ht="17.25" customHeight="1" x14ac:dyDescent="0.2"/>
    <row r="2356" ht="17.25" customHeight="1" x14ac:dyDescent="0.2"/>
    <row r="2357" ht="17.25" customHeight="1" x14ac:dyDescent="0.2"/>
    <row r="2358" ht="17.25" customHeight="1" x14ac:dyDescent="0.2"/>
    <row r="2359" ht="17.25" customHeight="1" x14ac:dyDescent="0.2"/>
    <row r="2360" ht="17.25" customHeight="1" x14ac:dyDescent="0.2"/>
    <row r="2361" ht="17.25" customHeight="1" x14ac:dyDescent="0.2"/>
    <row r="2362" ht="17.25" customHeight="1" x14ac:dyDescent="0.2"/>
    <row r="2363" ht="17.25" customHeight="1" x14ac:dyDescent="0.2"/>
    <row r="2364" ht="17.25" customHeight="1" x14ac:dyDescent="0.2"/>
    <row r="2365" ht="17.25" customHeight="1" x14ac:dyDescent="0.2"/>
    <row r="2366" ht="17.25" customHeight="1" x14ac:dyDescent="0.2"/>
    <row r="2367" ht="17.25" customHeight="1" x14ac:dyDescent="0.2"/>
    <row r="2368" ht="17.25" customHeight="1" x14ac:dyDescent="0.2"/>
    <row r="2369" ht="17.25" customHeight="1" x14ac:dyDescent="0.2"/>
    <row r="2370" ht="17.25" customHeight="1" x14ac:dyDescent="0.2"/>
    <row r="2371" ht="17.25" customHeight="1" x14ac:dyDescent="0.2"/>
    <row r="2372" ht="17.25" customHeight="1" x14ac:dyDescent="0.2"/>
    <row r="2373" ht="17.25" customHeight="1" x14ac:dyDescent="0.2"/>
    <row r="2374" ht="17.25" customHeight="1" x14ac:dyDescent="0.2"/>
    <row r="2375" ht="17.25" customHeight="1" x14ac:dyDescent="0.2"/>
    <row r="2376" ht="17.25" customHeight="1" x14ac:dyDescent="0.2"/>
    <row r="2377" ht="17.25" customHeight="1" x14ac:dyDescent="0.2"/>
    <row r="2378" ht="17.25" customHeight="1" x14ac:dyDescent="0.2"/>
    <row r="2379" ht="17.25" customHeight="1" x14ac:dyDescent="0.2"/>
    <row r="2380" ht="17.25" customHeight="1" x14ac:dyDescent="0.2"/>
    <row r="2381" ht="17.25" customHeight="1" x14ac:dyDescent="0.2"/>
    <row r="2382" ht="17.25" customHeight="1" x14ac:dyDescent="0.2"/>
    <row r="2383" ht="17.25" customHeight="1" x14ac:dyDescent="0.2"/>
    <row r="2384" ht="17.25" customHeight="1" x14ac:dyDescent="0.2"/>
    <row r="2385" ht="17.25" customHeight="1" x14ac:dyDescent="0.2"/>
    <row r="2386" ht="17.25" customHeight="1" x14ac:dyDescent="0.2"/>
    <row r="2387" ht="17.25" customHeight="1" x14ac:dyDescent="0.2"/>
    <row r="2388" ht="17.25" customHeight="1" x14ac:dyDescent="0.2"/>
    <row r="2389" ht="17.25" customHeight="1" x14ac:dyDescent="0.2"/>
    <row r="2390" ht="17.25" customHeight="1" x14ac:dyDescent="0.2"/>
    <row r="2391" ht="17.25" customHeight="1" x14ac:dyDescent="0.2"/>
    <row r="2392" ht="17.25" customHeight="1" x14ac:dyDescent="0.2"/>
    <row r="2393" ht="17.25" customHeight="1" x14ac:dyDescent="0.2"/>
    <row r="2394" ht="17.25" customHeight="1" x14ac:dyDescent="0.2"/>
    <row r="2395" ht="17.25" customHeight="1" x14ac:dyDescent="0.2"/>
    <row r="2396" ht="17.25" customHeight="1" x14ac:dyDescent="0.2"/>
    <row r="2397" ht="17.25" customHeight="1" x14ac:dyDescent="0.2"/>
    <row r="2398" ht="17.25" customHeight="1" x14ac:dyDescent="0.2"/>
    <row r="2399" ht="17.25" customHeight="1" x14ac:dyDescent="0.2"/>
    <row r="2400" ht="17.25" customHeight="1" x14ac:dyDescent="0.2"/>
    <row r="2401" ht="17.25" customHeight="1" x14ac:dyDescent="0.2"/>
    <row r="2402" ht="17.25" customHeight="1" x14ac:dyDescent="0.2"/>
    <row r="2403" ht="17.25" customHeight="1" x14ac:dyDescent="0.2"/>
    <row r="2404" ht="17.25" customHeight="1" x14ac:dyDescent="0.2"/>
    <row r="2405" ht="17.25" customHeight="1" x14ac:dyDescent="0.2"/>
    <row r="2406" ht="17.25" customHeight="1" x14ac:dyDescent="0.2"/>
    <row r="2407" ht="17.25" customHeight="1" x14ac:dyDescent="0.2"/>
    <row r="2408" ht="17.25" customHeight="1" x14ac:dyDescent="0.2"/>
    <row r="2409" ht="17.25" customHeight="1" x14ac:dyDescent="0.2"/>
    <row r="2410" ht="17.25" customHeight="1" x14ac:dyDescent="0.2"/>
    <row r="2411" ht="17.25" customHeight="1" x14ac:dyDescent="0.2"/>
    <row r="2412" ht="17.25" customHeight="1" x14ac:dyDescent="0.2"/>
    <row r="2413" ht="17.25" customHeight="1" x14ac:dyDescent="0.2"/>
    <row r="2414" ht="17.25" customHeight="1" x14ac:dyDescent="0.2"/>
    <row r="2415" ht="17.25" customHeight="1" x14ac:dyDescent="0.2"/>
    <row r="2416" ht="17.25" customHeight="1" x14ac:dyDescent="0.2"/>
    <row r="2417" ht="17.25" customHeight="1" x14ac:dyDescent="0.2"/>
    <row r="2418" ht="17.25" customHeight="1" x14ac:dyDescent="0.2"/>
    <row r="2419" ht="17.25" customHeight="1" x14ac:dyDescent="0.2"/>
    <row r="2420" ht="17.25" customHeight="1" x14ac:dyDescent="0.2"/>
    <row r="2421" ht="17.25" customHeight="1" x14ac:dyDescent="0.2"/>
    <row r="2422" ht="17.25" customHeight="1" x14ac:dyDescent="0.2"/>
    <row r="2423" ht="17.25" customHeight="1" x14ac:dyDescent="0.2"/>
    <row r="2424" ht="17.25" customHeight="1" x14ac:dyDescent="0.2"/>
    <row r="2425" ht="17.25" customHeight="1" x14ac:dyDescent="0.2"/>
    <row r="2426" ht="17.25" customHeight="1" x14ac:dyDescent="0.2"/>
    <row r="2427" ht="17.25" customHeight="1" x14ac:dyDescent="0.2"/>
    <row r="2428" ht="17.25" customHeight="1" x14ac:dyDescent="0.2"/>
    <row r="2429" ht="17.25" customHeight="1" x14ac:dyDescent="0.2"/>
    <row r="2430" ht="17.25" customHeight="1" x14ac:dyDescent="0.2"/>
    <row r="2431" ht="17.25" customHeight="1" x14ac:dyDescent="0.2"/>
    <row r="2432" ht="17.25" customHeight="1" x14ac:dyDescent="0.2"/>
    <row r="2433" ht="17.25" customHeight="1" x14ac:dyDescent="0.2"/>
    <row r="2434" ht="17.25" customHeight="1" x14ac:dyDescent="0.2"/>
    <row r="2435" ht="17.25" customHeight="1" x14ac:dyDescent="0.2"/>
    <row r="2436" ht="17.25" customHeight="1" x14ac:dyDescent="0.2"/>
    <row r="2437" ht="17.25" customHeight="1" x14ac:dyDescent="0.2"/>
    <row r="2438" ht="17.25" customHeight="1" x14ac:dyDescent="0.2"/>
    <row r="2439" ht="17.25" customHeight="1" x14ac:dyDescent="0.2"/>
    <row r="2440" ht="17.25" customHeight="1" x14ac:dyDescent="0.2"/>
    <row r="2441" ht="17.25" customHeight="1" x14ac:dyDescent="0.2"/>
    <row r="2442" ht="17.25" customHeight="1" x14ac:dyDescent="0.2"/>
    <row r="2443" ht="17.25" customHeight="1" x14ac:dyDescent="0.2"/>
    <row r="2444" ht="17.25" customHeight="1" x14ac:dyDescent="0.2"/>
    <row r="2445" ht="17.25" customHeight="1" x14ac:dyDescent="0.2"/>
    <row r="2446" ht="17.25" customHeight="1" x14ac:dyDescent="0.2"/>
    <row r="2447" ht="17.25" customHeight="1" x14ac:dyDescent="0.2"/>
    <row r="2448" ht="17.25" customHeight="1" x14ac:dyDescent="0.2"/>
    <row r="2449" ht="17.25" customHeight="1" x14ac:dyDescent="0.2"/>
    <row r="2450" ht="17.25" customHeight="1" x14ac:dyDescent="0.2"/>
    <row r="2451" ht="17.25" customHeight="1" x14ac:dyDescent="0.2"/>
    <row r="2452" ht="17.25" customHeight="1" x14ac:dyDescent="0.2"/>
    <row r="2453" ht="17.25" customHeight="1" x14ac:dyDescent="0.2"/>
    <row r="2454" ht="17.25" customHeight="1" x14ac:dyDescent="0.2"/>
    <row r="2455" ht="17.25" customHeight="1" x14ac:dyDescent="0.2"/>
    <row r="2456" ht="17.25" customHeight="1" x14ac:dyDescent="0.2"/>
    <row r="2457" ht="17.25" customHeight="1" x14ac:dyDescent="0.2"/>
    <row r="2458" ht="17.25" customHeight="1" x14ac:dyDescent="0.2"/>
    <row r="2459" ht="17.25" customHeight="1" x14ac:dyDescent="0.2"/>
    <row r="2460" ht="17.25" customHeight="1" x14ac:dyDescent="0.2"/>
    <row r="2461" ht="17.25" customHeight="1" x14ac:dyDescent="0.2"/>
    <row r="2462" ht="17.25" customHeight="1" x14ac:dyDescent="0.2"/>
    <row r="2463" ht="17.25" customHeight="1" x14ac:dyDescent="0.2"/>
    <row r="2464" ht="17.25" customHeight="1" x14ac:dyDescent="0.2"/>
    <row r="2465" ht="17.25" customHeight="1" x14ac:dyDescent="0.2"/>
    <row r="2466" ht="17.25" customHeight="1" x14ac:dyDescent="0.2"/>
    <row r="2467" ht="17.25" customHeight="1" x14ac:dyDescent="0.2"/>
    <row r="2468" ht="17.25" customHeight="1" x14ac:dyDescent="0.2"/>
    <row r="2469" ht="17.25" customHeight="1" x14ac:dyDescent="0.2"/>
    <row r="2470" ht="17.25" customHeight="1" x14ac:dyDescent="0.2"/>
    <row r="2471" ht="17.25" customHeight="1" x14ac:dyDescent="0.2"/>
    <row r="2472" ht="17.25" customHeight="1" x14ac:dyDescent="0.2"/>
    <row r="2473" ht="17.25" customHeight="1" x14ac:dyDescent="0.2"/>
    <row r="2474" ht="17.25" customHeight="1" x14ac:dyDescent="0.2"/>
    <row r="2475" ht="17.25" customHeight="1" x14ac:dyDescent="0.2"/>
    <row r="2476" ht="17.25" customHeight="1" x14ac:dyDescent="0.2"/>
    <row r="2477" ht="17.25" customHeight="1" x14ac:dyDescent="0.2"/>
    <row r="2478" ht="17.25" customHeight="1" x14ac:dyDescent="0.2"/>
    <row r="2479" ht="17.25" customHeight="1" x14ac:dyDescent="0.2"/>
    <row r="2480" ht="17.25" customHeight="1" x14ac:dyDescent="0.2"/>
    <row r="2481" ht="17.25" customHeight="1" x14ac:dyDescent="0.2"/>
    <row r="2482" ht="17.25" customHeight="1" x14ac:dyDescent="0.2"/>
    <row r="2483" ht="17.25" customHeight="1" x14ac:dyDescent="0.2"/>
    <row r="2484" ht="17.25" customHeight="1" x14ac:dyDescent="0.2"/>
    <row r="2485" ht="17.25" customHeight="1" x14ac:dyDescent="0.2"/>
    <row r="2486" ht="17.25" customHeight="1" x14ac:dyDescent="0.2"/>
    <row r="2487" ht="17.25" customHeight="1" x14ac:dyDescent="0.2"/>
    <row r="2488" ht="17.25" customHeight="1" x14ac:dyDescent="0.2"/>
    <row r="2489" ht="17.25" customHeight="1" x14ac:dyDescent="0.2"/>
    <row r="2490" ht="17.25" customHeight="1" x14ac:dyDescent="0.2"/>
    <row r="2491" ht="17.25" customHeight="1" x14ac:dyDescent="0.2"/>
    <row r="2492" ht="17.25" customHeight="1" x14ac:dyDescent="0.2"/>
    <row r="2493" ht="17.25" customHeight="1" x14ac:dyDescent="0.2"/>
    <row r="2494" ht="17.25" customHeight="1" x14ac:dyDescent="0.2"/>
    <row r="2495" ht="17.25" customHeight="1" x14ac:dyDescent="0.2"/>
    <row r="2496" ht="17.25" customHeight="1" x14ac:dyDescent="0.2"/>
    <row r="2497" ht="17.25" customHeight="1" x14ac:dyDescent="0.2"/>
    <row r="2498" ht="17.25" customHeight="1" x14ac:dyDescent="0.2"/>
  </sheetData>
  <sheetProtection algorithmName="SHA-512" hashValue="P2IRdf853USb+22YubMcrWjc/3R9f7HHM8wzqiGijtCPfxzEN3nJB7wCthN/jytFodQqDDLrmfcUZdwBHs4Nkw==" saltValue="31o6X93KCaF8nPBaEdCFCA==" spinCount="100000" sheet="1" selectLockedCells="1" selectUnlockedCells="1"/>
  <phoneticPr fontId="39" type="noConversion"/>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أوراق العمل</vt:lpstr>
      </vt:variant>
      <vt:variant>
        <vt:i4>7</vt:i4>
      </vt:variant>
      <vt:variant>
        <vt:lpstr>النطاقات المسماة</vt:lpstr>
      </vt:variant>
      <vt:variant>
        <vt:i4>1</vt:i4>
      </vt:variant>
    </vt:vector>
  </HeadingPairs>
  <TitlesOfParts>
    <vt:vector size="8" baseType="lpstr">
      <vt:lpstr>تعليمات</vt:lpstr>
      <vt:lpstr>إدخال البيانات</vt:lpstr>
      <vt:lpstr>إختيار المقررات</vt:lpstr>
      <vt:lpstr>الإستمارة</vt:lpstr>
      <vt:lpstr>مشروعات-21-22-ف2</vt:lpstr>
      <vt:lpstr>ورقة4</vt:lpstr>
      <vt:lpstr>ورقة2</vt:lpstr>
      <vt:lpstr>الإستمارة!Print_Area</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ahmad hamdash</dc:creator>
  <cp:lastModifiedBy>DELL</cp:lastModifiedBy>
  <cp:revision/>
  <cp:lastPrinted>2021-07-03T11:10:06Z</cp:lastPrinted>
  <dcterms:created xsi:type="dcterms:W3CDTF">2015-06-05T18:17:20Z</dcterms:created>
  <dcterms:modified xsi:type="dcterms:W3CDTF">2022-08-08T07:12:08Z</dcterms:modified>
</cp:coreProperties>
</file>