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Users\Lenovo\Desktop\"/>
    </mc:Choice>
  </mc:AlternateContent>
  <xr:revisionPtr revIDLastSave="0" documentId="13_ncr:1_{87E3F309-B727-4C11-95A0-8531A5600DEE}" xr6:coauthVersionLast="47" xr6:coauthVersionMax="47" xr10:uidLastSave="{00000000-0000-0000-0000-000000000000}"/>
  <workbookProtection workbookAlgorithmName="SHA-512" workbookHashValue="+g5yX23H75zlcNreAAfVfJxz85BXBuz33ND0V+cTMbPBiuWljyDXaxUqE+Py4VvUd8dp4CGAde/77jOguXHfVA==" workbookSaltValue="rrISMcA3GHdweGAHBHcfiA==" workbookSpinCount="100000" lockStructure="1"/>
  <bookViews>
    <workbookView xWindow="-108" yWindow="-108" windowWidth="23256" windowHeight="12456" xr2:uid="{00000000-000D-0000-FFFF-FFFF00000000}"/>
  </bookViews>
  <sheets>
    <sheet name="تعليمات" sheetId="13" r:id="rId1"/>
    <sheet name="إدخال البيانات" sheetId="7" r:id="rId2"/>
    <sheet name="إختيار المقررات" sheetId="5" r:id="rId3"/>
    <sheet name="الإستمارة" sheetId="11" r:id="rId4"/>
    <sheet name="مشروعات-21-22-ف2" sheetId="2" r:id="rId5"/>
    <sheet name="ورقة4" sheetId="10" state="hidden" r:id="rId6"/>
    <sheet name="ورقة2" sheetId="4" state="hidden" r:id="rId7"/>
  </sheets>
  <definedNames>
    <definedName name="_xlnm._FilterDatabase" localSheetId="1" hidden="1">'إدخال البيانات'!$L$4:$L$15</definedName>
    <definedName name="_xlnm._FilterDatabase" localSheetId="6" hidden="1">ورقة2!$A$2:$AD$1458</definedName>
    <definedName name="_xlnm._FilterDatabase" localSheetId="5" hidden="1">ورقة4!$A$1:$AZ$6636</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 i="5" l="1"/>
  <c r="F1" i="7"/>
  <c r="EM5" i="2" s="1"/>
  <c r="I29" i="5"/>
  <c r="I30" i="5"/>
  <c r="I31" i="5"/>
  <c r="I32" i="5"/>
  <c r="DJ3" i="2"/>
  <c r="DH3" i="2"/>
  <c r="DF3" i="2"/>
  <c r="DD3" i="2"/>
  <c r="DB3" i="2"/>
  <c r="CZ3" i="2"/>
  <c r="CX3" i="2"/>
  <c r="CV3" i="2"/>
  <c r="CT3" i="2"/>
  <c r="CR3" i="2"/>
  <c r="CP3" i="2"/>
  <c r="CN3" i="2"/>
  <c r="CL3" i="2"/>
  <c r="CJ3" i="2"/>
  <c r="CH3" i="2"/>
  <c r="CF3" i="2"/>
  <c r="CD3" i="2"/>
  <c r="CB3" i="2"/>
  <c r="BZ3" i="2"/>
  <c r="BX3" i="2"/>
  <c r="BV3" i="2"/>
  <c r="BT3" i="2"/>
  <c r="BR3" i="2"/>
  <c r="BP3" i="2"/>
  <c r="BN3" i="2"/>
  <c r="BL3" i="2"/>
  <c r="BJ3" i="2"/>
  <c r="AP3" i="2"/>
  <c r="AN3" i="2"/>
  <c r="BH3" i="2"/>
  <c r="BF3" i="2"/>
  <c r="BD3" i="2"/>
  <c r="BB3" i="2"/>
  <c r="AZ3" i="2"/>
  <c r="AX3" i="2"/>
  <c r="AV3" i="2"/>
  <c r="AT3" i="2"/>
  <c r="AR3" i="2"/>
  <c r="A2" i="7" l="1"/>
  <c r="AC20" i="5"/>
  <c r="B6" i="5" l="1"/>
  <c r="B19" i="11"/>
  <c r="D1" i="5"/>
  <c r="A29" i="5" l="1"/>
  <c r="A30" i="5"/>
  <c r="A28" i="5"/>
  <c r="A32" i="5"/>
  <c r="A31" i="5"/>
  <c r="A27" i="5"/>
  <c r="AH9" i="5"/>
  <c r="B15" i="7"/>
  <c r="A15" i="7"/>
  <c r="D12" i="7"/>
  <c r="C12" i="7"/>
  <c r="B12" i="7"/>
  <c r="A12" i="7"/>
  <c r="C9" i="7"/>
  <c r="B9" i="7"/>
  <c r="D9" i="7"/>
  <c r="A9" i="7"/>
  <c r="C5" i="7"/>
  <c r="D1" i="7"/>
  <c r="U14" i="5" l="1"/>
  <c r="V14" i="5" s="1"/>
  <c r="U15" i="5"/>
  <c r="V15" i="5" s="1"/>
  <c r="U16" i="5"/>
  <c r="V16" i="5" s="1"/>
  <c r="U17" i="5"/>
  <c r="V17" i="5" s="1"/>
  <c r="U18" i="5"/>
  <c r="V18" i="5" s="1"/>
  <c r="EL5" i="2" s="1"/>
  <c r="U13" i="5"/>
  <c r="V13" i="5" s="1"/>
  <c r="BK12" i="5"/>
  <c r="BK19" i="5"/>
  <c r="BK26" i="5"/>
  <c r="BK33" i="5"/>
  <c r="BK40" i="5"/>
  <c r="BK47" i="5"/>
  <c r="BK54" i="5"/>
  <c r="EF5" i="2" l="1"/>
  <c r="DU5" i="2"/>
  <c r="DO5" i="2"/>
  <c r="V5" i="5" l="1"/>
  <c r="AH1" i="5"/>
  <c r="P5" i="5"/>
  <c r="AB1" i="5"/>
  <c r="P4" i="5"/>
  <c r="V1" i="5"/>
  <c r="J4" i="5"/>
  <c r="P1" i="5"/>
  <c r="D4" i="5"/>
  <c r="J1" i="5"/>
  <c r="J3" i="5"/>
  <c r="V3" i="5" s="1"/>
  <c r="AH11" i="5"/>
  <c r="D3" i="5"/>
  <c r="AB5" i="5"/>
  <c r="D2" i="5"/>
  <c r="BR60" i="5"/>
  <c r="DK5" i="2" s="1"/>
  <c r="BR38" i="5"/>
  <c r="BY5" i="2" s="1"/>
  <c r="BR59" i="5"/>
  <c r="DI5" i="2" s="1"/>
  <c r="BR56" i="5"/>
  <c r="DC5" i="2" s="1"/>
  <c r="BR46" i="5"/>
  <c r="CM5" i="2" s="1"/>
  <c r="BR37" i="5"/>
  <c r="BW5" i="2" s="1"/>
  <c r="BR28" i="5"/>
  <c r="BG5" i="2" s="1"/>
  <c r="BR45" i="5"/>
  <c r="CK5" i="2" s="1"/>
  <c r="BR36" i="5"/>
  <c r="BU5" i="2" s="1"/>
  <c r="BR27" i="5"/>
  <c r="BR53" i="5"/>
  <c r="CY5" i="2" s="1"/>
  <c r="BR44" i="5"/>
  <c r="CI5" i="2" s="1"/>
  <c r="BR35" i="5"/>
  <c r="BS5" i="2" s="1"/>
  <c r="BR25" i="5"/>
  <c r="BC5" i="2" s="1"/>
  <c r="BR6" i="5"/>
  <c r="U5" i="2" s="1"/>
  <c r="BR52" i="5"/>
  <c r="CW5" i="2" s="1"/>
  <c r="BR43" i="5"/>
  <c r="CG5" i="2" s="1"/>
  <c r="BR34" i="5"/>
  <c r="BR24" i="5"/>
  <c r="BA5" i="2" s="1"/>
  <c r="BR51" i="5"/>
  <c r="CU5" i="2" s="1"/>
  <c r="BR42" i="5"/>
  <c r="CE5" i="2" s="1"/>
  <c r="BR32" i="5"/>
  <c r="BO5" i="2" s="1"/>
  <c r="BR23" i="5"/>
  <c r="AY5" i="2" s="1"/>
  <c r="BR50" i="5"/>
  <c r="CS5" i="2" s="1"/>
  <c r="BR41" i="5"/>
  <c r="BR31" i="5"/>
  <c r="BM5" i="2" s="1"/>
  <c r="BR22" i="5"/>
  <c r="AW5" i="2" s="1"/>
  <c r="BR58" i="5"/>
  <c r="DG5" i="2" s="1"/>
  <c r="BR49" i="5"/>
  <c r="CQ5" i="2" s="1"/>
  <c r="BR39" i="5"/>
  <c r="CA5" i="2" s="1"/>
  <c r="BR30" i="5"/>
  <c r="BK5" i="2" s="1"/>
  <c r="BR21" i="5"/>
  <c r="AU5" i="2" s="1"/>
  <c r="BR57" i="5"/>
  <c r="DE5" i="2" s="1"/>
  <c r="BR48" i="5"/>
  <c r="BR20" i="5"/>
  <c r="BR55" i="5"/>
  <c r="DA5" i="2" s="1"/>
  <c r="BR29" i="5"/>
  <c r="BI5" i="2" s="1"/>
  <c r="BR16" i="5"/>
  <c r="AM5" i="2" s="1"/>
  <c r="BR10" i="5"/>
  <c r="AC5" i="2" s="1"/>
  <c r="BR17" i="5"/>
  <c r="AO5" i="2" s="1"/>
  <c r="BR18" i="5"/>
  <c r="AQ5" i="2" s="1"/>
  <c r="BR13" i="5"/>
  <c r="BR9" i="5"/>
  <c r="AA5" i="2" s="1"/>
  <c r="BR11" i="5"/>
  <c r="AE5" i="2" s="1"/>
  <c r="BR7" i="5"/>
  <c r="W5" i="2" s="1"/>
  <c r="BR14" i="5"/>
  <c r="AI5" i="2" s="1"/>
  <c r="BR8" i="5"/>
  <c r="Y5" i="2" s="1"/>
  <c r="BR15" i="5"/>
  <c r="AK5" i="2" s="1"/>
  <c r="BK48" i="5" l="1"/>
  <c r="CO5" i="2"/>
  <c r="BK41" i="5"/>
  <c r="CC5" i="2"/>
  <c r="BK34" i="5"/>
  <c r="BQ5" i="2"/>
  <c r="BK27" i="5"/>
  <c r="BE5" i="2"/>
  <c r="BK13" i="5"/>
  <c r="AG5" i="2"/>
  <c r="BK20" i="5"/>
  <c r="AS5" i="2"/>
  <c r="BK45" i="5"/>
  <c r="BT45" i="5"/>
  <c r="BT30" i="5"/>
  <c r="BK30" i="5"/>
  <c r="BT23" i="5"/>
  <c r="BK23" i="5"/>
  <c r="BK6" i="5"/>
  <c r="BT6" i="5"/>
  <c r="BK28" i="5"/>
  <c r="BT28" i="5"/>
  <c r="BK50" i="5"/>
  <c r="BT50" i="5"/>
  <c r="BK39" i="5"/>
  <c r="BT39" i="5"/>
  <c r="BK32" i="5"/>
  <c r="BT32" i="5"/>
  <c r="BK25" i="5"/>
  <c r="BT25" i="5"/>
  <c r="BT37" i="5"/>
  <c r="BK37" i="5"/>
  <c r="BK29" i="5"/>
  <c r="BT29" i="5"/>
  <c r="BK49" i="5"/>
  <c r="BT49" i="5"/>
  <c r="BT42" i="5"/>
  <c r="BK42" i="5"/>
  <c r="BT35" i="5"/>
  <c r="BK35" i="5"/>
  <c r="BK46" i="5"/>
  <c r="BT46" i="5"/>
  <c r="BT52" i="5"/>
  <c r="BK52" i="5"/>
  <c r="BK55" i="5"/>
  <c r="BT55" i="5"/>
  <c r="BK58" i="5"/>
  <c r="BT58" i="5"/>
  <c r="BK51" i="5"/>
  <c r="BT51" i="5"/>
  <c r="BK44" i="5"/>
  <c r="BT44" i="5"/>
  <c r="BK56" i="5"/>
  <c r="BT56" i="5"/>
  <c r="BK21" i="5"/>
  <c r="BT21" i="5"/>
  <c r="BK22" i="5"/>
  <c r="BT22" i="5"/>
  <c r="BK24" i="5"/>
  <c r="BT24" i="5"/>
  <c r="BK53" i="5"/>
  <c r="BT53" i="5"/>
  <c r="BK59" i="5"/>
  <c r="BT59" i="5"/>
  <c r="BT31" i="5"/>
  <c r="BK31" i="5"/>
  <c r="BK38" i="5"/>
  <c r="BT38" i="5"/>
  <c r="BT57" i="5"/>
  <c r="BK57" i="5"/>
  <c r="BK43" i="5"/>
  <c r="BT43" i="5"/>
  <c r="BT36" i="5"/>
  <c r="BK36" i="5"/>
  <c r="BK60" i="5"/>
  <c r="BT60" i="5"/>
  <c r="BK9" i="5"/>
  <c r="BT9" i="5"/>
  <c r="BK7" i="5"/>
  <c r="BT7" i="5"/>
  <c r="BK11" i="5"/>
  <c r="BT11" i="5"/>
  <c r="BT18" i="5"/>
  <c r="BK18" i="5"/>
  <c r="BK8" i="5"/>
  <c r="BT8" i="5"/>
  <c r="BK10" i="5"/>
  <c r="BT10" i="5"/>
  <c r="BK15" i="5"/>
  <c r="BT15" i="5"/>
  <c r="BT17" i="5"/>
  <c r="BK17" i="5"/>
  <c r="BT14" i="5"/>
  <c r="BK14" i="5"/>
  <c r="BT16" i="5"/>
  <c r="BK16" i="5"/>
  <c r="P3" i="5"/>
  <c r="AH3" i="5"/>
  <c r="AE22" i="11"/>
  <c r="W11" i="11" l="1"/>
  <c r="W19" i="11"/>
  <c r="W12" i="11"/>
  <c r="W20" i="11"/>
  <c r="W13" i="11"/>
  <c r="W10" i="11"/>
  <c r="W14" i="11"/>
  <c r="W15" i="11"/>
  <c r="W16" i="11"/>
  <c r="W17" i="11"/>
  <c r="W18" i="11"/>
  <c r="BT54" i="5"/>
  <c r="Y23" i="11"/>
  <c r="Y24" i="11"/>
  <c r="Y25" i="11"/>
  <c r="DN5" i="2" l="1"/>
  <c r="DM5" i="2"/>
  <c r="DL5" i="2"/>
  <c r="AH7" i="5"/>
  <c r="H2" i="11"/>
  <c r="J27" i="11" l="1"/>
  <c r="E23" i="11"/>
  <c r="V31" i="11"/>
  <c r="V29" i="11"/>
  <c r="V33" i="11"/>
  <c r="V27" i="11"/>
  <c r="EH5" i="2" l="1"/>
  <c r="EK5" i="2"/>
  <c r="B32" i="11"/>
  <c r="EI5" i="2"/>
  <c r="EG5" i="2"/>
  <c r="EJ5" i="2" l="1"/>
  <c r="G30" i="11"/>
  <c r="B31" i="11"/>
  <c r="G31" i="11"/>
  <c r="E24" i="11" l="1"/>
  <c r="DQ5" i="2"/>
  <c r="N23" i="11"/>
  <c r="K23" i="11"/>
  <c r="B30" i="11"/>
  <c r="K24" i="11"/>
  <c r="T3" i="2"/>
  <c r="V3" i="2"/>
  <c r="X3" i="2"/>
  <c r="AL3" i="2" l="1"/>
  <c r="AJ3" i="2"/>
  <c r="AH3" i="2"/>
  <c r="AF3" i="2"/>
  <c r="AD3" i="2"/>
  <c r="AB3" i="2"/>
  <c r="Z3" i="2"/>
  <c r="V4" i="5" l="1"/>
  <c r="D7" i="11" s="1"/>
  <c r="Z20" i="11" s="1"/>
  <c r="Y20" i="11" s="1"/>
  <c r="AB4" i="5"/>
  <c r="H7" i="11" s="1"/>
  <c r="Z21" i="11" s="1"/>
  <c r="Y21" i="11" s="1"/>
  <c r="G2" i="5"/>
  <c r="P2" i="5"/>
  <c r="V2" i="5"/>
  <c r="N4" i="11" l="1"/>
  <c r="Z11" i="11" s="1"/>
  <c r="EE5" i="2"/>
  <c r="F3" i="11"/>
  <c r="Z7" i="11" s="1"/>
  <c r="Y7" i="11" s="1"/>
  <c r="ED5" i="2"/>
  <c r="J3" i="11"/>
  <c r="Z6" i="11" s="1"/>
  <c r="Y6" i="11" s="1"/>
  <c r="EC5" i="2"/>
  <c r="DR5" i="2"/>
  <c r="AC3" i="5"/>
  <c r="AC4" i="5"/>
  <c r="AH4" i="5"/>
  <c r="K7" i="11" s="1"/>
  <c r="Z22" i="11" s="1"/>
  <c r="Y22" i="11" s="1"/>
  <c r="E26" i="11" l="1"/>
  <c r="BT13" i="5"/>
  <c r="BT12" i="5" s="1"/>
  <c r="BR71" i="5" l="1"/>
  <c r="BR73" i="5"/>
  <c r="BR72" i="5"/>
  <c r="BT41" i="5"/>
  <c r="BT48" i="5"/>
  <c r="BT20" i="5"/>
  <c r="BT34" i="5"/>
  <c r="BT27" i="5"/>
  <c r="BT26" i="5" s="1"/>
  <c r="AB2" i="5"/>
  <c r="A5" i="2"/>
  <c r="D2" i="11"/>
  <c r="E36" i="11" s="1"/>
  <c r="E42" i="11" s="1"/>
  <c r="B1" i="11"/>
  <c r="N5" i="2"/>
  <c r="M5" i="2"/>
  <c r="S5" i="2"/>
  <c r="B5" i="2"/>
  <c r="BT5" i="5" l="1"/>
  <c r="N3" i="11"/>
  <c r="Z5" i="11" s="1"/>
  <c r="Y5" i="11" s="1"/>
  <c r="EB5" i="2"/>
  <c r="V12" i="5"/>
  <c r="B29" i="11" s="1"/>
  <c r="K4" i="11"/>
  <c r="K6" i="11"/>
  <c r="F5" i="2"/>
  <c r="Q5" i="2"/>
  <c r="D5" i="2"/>
  <c r="P5" i="2"/>
  <c r="C5" i="2"/>
  <c r="BR74" i="5"/>
  <c r="BT47" i="5"/>
  <c r="BT40" i="5" s="1"/>
  <c r="BT33" i="5" s="1"/>
  <c r="BT19" i="5" s="1"/>
  <c r="O5" i="2"/>
  <c r="D3" i="11"/>
  <c r="M35" i="11"/>
  <c r="G28" i="5" l="1"/>
  <c r="H28" i="5" s="1"/>
  <c r="G29" i="5"/>
  <c r="H29" i="5" s="1"/>
  <c r="J29" i="5" s="1"/>
  <c r="G30" i="5"/>
  <c r="H30" i="5" s="1"/>
  <c r="J30" i="5" s="1"/>
  <c r="G31" i="5"/>
  <c r="H31" i="5" s="1"/>
  <c r="J31" i="5" s="1"/>
  <c r="G32" i="5"/>
  <c r="H32" i="5" s="1"/>
  <c r="G27" i="5"/>
  <c r="H27" i="5" s="1"/>
  <c r="J27" i="5" s="1"/>
  <c r="G10" i="5"/>
  <c r="H10" i="5" s="1"/>
  <c r="G9" i="5"/>
  <c r="K9" i="5" s="1"/>
  <c r="G12" i="5"/>
  <c r="H12" i="5" s="1"/>
  <c r="G20" i="5"/>
  <c r="H20" i="5" s="1"/>
  <c r="G24" i="5"/>
  <c r="H24" i="5" s="1"/>
  <c r="G19" i="5"/>
  <c r="H19" i="5" s="1"/>
  <c r="G13" i="5"/>
  <c r="H13" i="5" s="1"/>
  <c r="G21" i="5"/>
  <c r="H21" i="5" s="1"/>
  <c r="G16" i="5"/>
  <c r="H16" i="5" s="1"/>
  <c r="G26" i="5"/>
  <c r="G14" i="5"/>
  <c r="H14" i="5" s="1"/>
  <c r="G22" i="5"/>
  <c r="H22" i="5" s="1"/>
  <c r="G15" i="5"/>
  <c r="H15" i="5" s="1"/>
  <c r="G23" i="5"/>
  <c r="H23" i="5" s="1"/>
  <c r="G17" i="5"/>
  <c r="H17" i="5" s="1"/>
  <c r="G25" i="5"/>
  <c r="H25" i="5" s="1"/>
  <c r="G18" i="5"/>
  <c r="H18" i="5" s="1"/>
  <c r="G11" i="5"/>
  <c r="H11" i="5" s="1"/>
  <c r="J5" i="2"/>
  <c r="AB3" i="5"/>
  <c r="Z18" i="11"/>
  <c r="Z10" i="11"/>
  <c r="Y10" i="11" s="1"/>
  <c r="I5" i="2"/>
  <c r="P6" i="11"/>
  <c r="D5" i="11"/>
  <c r="D4" i="11"/>
  <c r="Z8" i="11" s="1"/>
  <c r="Y8" i="11" s="1"/>
  <c r="H4" i="11"/>
  <c r="R5" i="2"/>
  <c r="E5" i="2"/>
  <c r="M2" i="11"/>
  <c r="Z3" i="11" s="1"/>
  <c r="P2" i="11"/>
  <c r="Z4" i="11" s="1"/>
  <c r="Y4" i="11" s="1"/>
  <c r="H6" i="11"/>
  <c r="K28" i="5" l="1"/>
  <c r="S28" i="5" s="1"/>
  <c r="J28" i="5"/>
  <c r="K16" i="5"/>
  <c r="S16" i="5" s="1"/>
  <c r="J16" i="5"/>
  <c r="J13" i="5"/>
  <c r="K13" i="5"/>
  <c r="S13" i="5" s="1"/>
  <c r="K23" i="5"/>
  <c r="S23" i="5" s="1"/>
  <c r="J23" i="5"/>
  <c r="K19" i="5"/>
  <c r="S19" i="5" s="1"/>
  <c r="J19" i="5"/>
  <c r="J18" i="5"/>
  <c r="K18" i="5"/>
  <c r="S18" i="5" s="1"/>
  <c r="J21" i="5"/>
  <c r="K21" i="5"/>
  <c r="S21" i="5" s="1"/>
  <c r="K15" i="5"/>
  <c r="S15" i="5" s="1"/>
  <c r="J15" i="5"/>
  <c r="K24" i="5"/>
  <c r="S24" i="5" s="1"/>
  <c r="J24" i="5"/>
  <c r="K17" i="5"/>
  <c r="S17" i="5" s="1"/>
  <c r="J17" i="5"/>
  <c r="K22" i="5"/>
  <c r="S22" i="5" s="1"/>
  <c r="J22" i="5"/>
  <c r="K20" i="5"/>
  <c r="S20" i="5" s="1"/>
  <c r="F20" i="5" s="1"/>
  <c r="J20" i="5"/>
  <c r="K25" i="5"/>
  <c r="S25" i="5" s="1"/>
  <c r="J25" i="5"/>
  <c r="K14" i="5"/>
  <c r="S14" i="5" s="1"/>
  <c r="J14" i="5"/>
  <c r="K12" i="5"/>
  <c r="S12" i="5" s="1"/>
  <c r="F12" i="5" s="1"/>
  <c r="J12" i="5"/>
  <c r="K10" i="5"/>
  <c r="S10" i="5" s="1"/>
  <c r="J10" i="5"/>
  <c r="J11" i="5"/>
  <c r="K11" i="5"/>
  <c r="S11" i="5" s="1"/>
  <c r="G5" i="2"/>
  <c r="K5" i="11"/>
  <c r="Z14" i="11" s="1"/>
  <c r="Y14" i="11" s="1"/>
  <c r="D6" i="11"/>
  <c r="Z16" i="11" s="1"/>
  <c r="Y16" i="11" s="1"/>
  <c r="L5" i="2"/>
  <c r="P5" i="11"/>
  <c r="Z15" i="11" s="1"/>
  <c r="Y15" i="11" s="1"/>
  <c r="H5" i="11"/>
  <c r="Z13" i="11" s="1"/>
  <c r="Y13" i="11" s="1"/>
  <c r="H5" i="2"/>
  <c r="K5" i="2"/>
  <c r="Z9" i="11"/>
  <c r="Y9" i="11" s="1"/>
  <c r="Z17" i="11"/>
  <c r="Y17" i="11" s="1"/>
  <c r="Y18" i="11"/>
  <c r="Z19" i="11"/>
  <c r="Y19" i="11" s="1"/>
  <c r="Y11" i="11"/>
  <c r="Z12" i="11"/>
  <c r="Y12" i="11" s="1"/>
  <c r="B36" i="11"/>
  <c r="B42" i="11" s="1"/>
  <c r="Y3" i="11"/>
  <c r="W3" i="11"/>
  <c r="H35" i="11"/>
  <c r="H41" i="11" s="1"/>
  <c r="H9" i="5"/>
  <c r="H26" i="5"/>
  <c r="K27" i="5"/>
  <c r="S27" i="5" s="1"/>
  <c r="I27" i="5" s="1"/>
  <c r="I28" i="5" l="1"/>
  <c r="F28" i="5"/>
  <c r="BQ21" i="5"/>
  <c r="I10" i="5"/>
  <c r="I20" i="5"/>
  <c r="K26" i="5"/>
  <c r="S26" i="5" s="1"/>
  <c r="AB19" i="5" s="1"/>
  <c r="J26" i="5"/>
  <c r="I13" i="5"/>
  <c r="F13" i="5"/>
  <c r="I16" i="5"/>
  <c r="F16" i="5"/>
  <c r="I17" i="5"/>
  <c r="F17" i="5"/>
  <c r="I21" i="5"/>
  <c r="F21" i="5"/>
  <c r="I15" i="5"/>
  <c r="F15" i="5"/>
  <c r="I18" i="5"/>
  <c r="F18" i="5"/>
  <c r="F10" i="5"/>
  <c r="I14" i="5"/>
  <c r="F14" i="5"/>
  <c r="I19" i="5"/>
  <c r="F19" i="5"/>
  <c r="I11" i="5"/>
  <c r="F11" i="5"/>
  <c r="BQ20" i="5"/>
  <c r="I12" i="5"/>
  <c r="F22" i="5"/>
  <c r="F24" i="5"/>
  <c r="F25" i="5"/>
  <c r="F27" i="5"/>
  <c r="F23" i="5"/>
  <c r="AA4" i="11"/>
  <c r="AE4" i="11" s="1"/>
  <c r="AA20" i="11"/>
  <c r="AE20" i="11" s="1"/>
  <c r="AA9" i="11"/>
  <c r="AE9" i="11" s="1"/>
  <c r="AA18" i="11"/>
  <c r="AE18" i="11" s="1"/>
  <c r="AA8" i="11"/>
  <c r="AE8" i="11" s="1"/>
  <c r="AA19" i="11"/>
  <c r="AE19" i="11" s="1"/>
  <c r="AA6" i="11"/>
  <c r="AE6" i="11" s="1"/>
  <c r="AA21" i="11"/>
  <c r="AE21" i="11" s="1"/>
  <c r="AA15" i="11"/>
  <c r="AE15" i="11" s="1"/>
  <c r="AA17" i="11"/>
  <c r="AE17" i="11" s="1"/>
  <c r="AA12" i="11"/>
  <c r="AE12" i="11" s="1"/>
  <c r="AA13" i="11"/>
  <c r="AE13" i="11" s="1"/>
  <c r="AA11" i="11"/>
  <c r="AE11" i="11" s="1"/>
  <c r="AA10" i="11"/>
  <c r="AE10" i="11" s="1"/>
  <c r="AA16" i="11"/>
  <c r="AE16" i="11" s="1"/>
  <c r="AA7" i="11"/>
  <c r="AE7" i="11" s="1"/>
  <c r="AA3" i="11"/>
  <c r="AE3" i="11" s="1"/>
  <c r="AA14" i="11"/>
  <c r="AE14" i="11" s="1"/>
  <c r="AA5" i="11"/>
  <c r="AE5" i="11" s="1"/>
  <c r="AH10" i="5" l="1"/>
  <c r="DP5" i="2" s="1"/>
  <c r="M22" i="11"/>
  <c r="E27" i="5"/>
  <c r="D27" i="5" s="1"/>
  <c r="I25" i="5"/>
  <c r="E25" i="5" s="1"/>
  <c r="D25" i="5" s="1"/>
  <c r="I24" i="5"/>
  <c r="E24" i="5" s="1"/>
  <c r="D24" i="5" s="1"/>
  <c r="I22" i="5"/>
  <c r="E22" i="5" s="1"/>
  <c r="D22" i="5" s="1"/>
  <c r="I23" i="5"/>
  <c r="E23" i="5" s="1"/>
  <c r="D23" i="5" s="1"/>
  <c r="F26" i="5"/>
  <c r="AJ1" i="11"/>
  <c r="S9" i="5"/>
  <c r="E25" i="11" l="1"/>
  <c r="I26" i="5"/>
  <c r="E26" i="5" s="1"/>
  <c r="D26" i="5" s="1"/>
  <c r="BQ15" i="5"/>
  <c r="BQ17" i="5"/>
  <c r="BQ16" i="5"/>
  <c r="AD1" i="11"/>
  <c r="B8" i="11" s="1"/>
  <c r="AN1" i="5"/>
  <c r="F9" i="5"/>
  <c r="BQ23" i="5"/>
  <c r="BQ18" i="5"/>
  <c r="BQ24" i="5"/>
  <c r="V11" i="11" l="1"/>
  <c r="V22" i="11"/>
  <c r="V12" i="11"/>
  <c r="V19" i="11"/>
  <c r="V14" i="11"/>
  <c r="V20" i="11"/>
  <c r="V15" i="11"/>
  <c r="V23" i="11"/>
  <c r="V10" i="11"/>
  <c r="V24" i="11"/>
  <c r="V16" i="11"/>
  <c r="V13" i="11"/>
  <c r="V17" i="11"/>
  <c r="V18" i="11"/>
  <c r="V21" i="11"/>
  <c r="V25" i="11"/>
  <c r="BQ19" i="5"/>
  <c r="BQ22" i="5"/>
  <c r="BQ6" i="5"/>
  <c r="E11" i="5"/>
  <c r="D11" i="5" s="1"/>
  <c r="BQ7" i="5"/>
  <c r="BQ14" i="5"/>
  <c r="E14" i="5"/>
  <c r="D14" i="5" s="1"/>
  <c r="E19" i="5" s="1"/>
  <c r="D19" i="5" s="1"/>
  <c r="BQ10" i="5"/>
  <c r="BQ13" i="5"/>
  <c r="E13" i="5"/>
  <c r="D13" i="5" s="1"/>
  <c r="BQ9" i="5"/>
  <c r="E16" i="5"/>
  <c r="D16" i="5" s="1"/>
  <c r="E21" i="5" s="1"/>
  <c r="D21" i="5" s="1"/>
  <c r="BQ12" i="5"/>
  <c r="E12" i="5"/>
  <c r="D12" i="5" s="1"/>
  <c r="BQ8" i="5"/>
  <c r="E15" i="5"/>
  <c r="D15" i="5" s="1"/>
  <c r="E20" i="5" s="1"/>
  <c r="D20" i="5" s="1"/>
  <c r="BQ11" i="5"/>
  <c r="E10" i="5"/>
  <c r="AH17" i="5"/>
  <c r="AH18" i="5"/>
  <c r="AH16" i="5"/>
  <c r="BQ32" i="5"/>
  <c r="BQ29" i="5"/>
  <c r="BQ41" i="5"/>
  <c r="BQ52" i="5"/>
  <c r="BQ47" i="5"/>
  <c r="BQ53" i="5"/>
  <c r="BQ27" i="5"/>
  <c r="BQ36" i="5"/>
  <c r="BQ44" i="5"/>
  <c r="BQ54" i="5"/>
  <c r="BQ50" i="5"/>
  <c r="BQ51" i="5"/>
  <c r="BQ30" i="5"/>
  <c r="BQ48" i="5"/>
  <c r="BQ46" i="5"/>
  <c r="BQ35" i="5"/>
  <c r="BQ34" i="5"/>
  <c r="BQ45" i="5"/>
  <c r="BQ39" i="5"/>
  <c r="BQ26" i="5"/>
  <c r="BQ42" i="5"/>
  <c r="BQ40" i="5"/>
  <c r="BQ28" i="5"/>
  <c r="BQ33" i="5"/>
  <c r="BQ38" i="5"/>
  <c r="AH19" i="5" l="1"/>
  <c r="Q22" i="11" s="1"/>
  <c r="D10" i="5"/>
  <c r="C10" i="5" s="1"/>
  <c r="E18" i="5"/>
  <c r="D18" i="5" s="1"/>
  <c r="E17" i="5"/>
  <c r="D17" i="5" s="1"/>
  <c r="K22" i="11"/>
  <c r="DY5" i="2"/>
  <c r="DZ5" i="2"/>
  <c r="F22" i="11"/>
  <c r="DX5" i="2"/>
  <c r="DS5" i="2"/>
  <c r="C11" i="5" l="1"/>
  <c r="C12" i="5" s="1"/>
  <c r="C13" i="5" s="1"/>
  <c r="C14" i="5" s="1"/>
  <c r="C15" i="5" s="1"/>
  <c r="C16" i="5" s="1"/>
  <c r="C17" i="5" s="1"/>
  <c r="C18" i="5" s="1"/>
  <c r="C19" i="5" s="1"/>
  <c r="C20" i="5" s="1"/>
  <c r="C21" i="5" s="1"/>
  <c r="C22" i="5" s="1"/>
  <c r="C23" i="5" s="1"/>
  <c r="C24" i="5" s="1"/>
  <c r="C25" i="5" s="1"/>
  <c r="C26" i="5" s="1"/>
  <c r="C27" i="5" s="1"/>
  <c r="EA5" i="2"/>
  <c r="B11" i="11"/>
  <c r="AH12" i="5"/>
  <c r="E28" i="11" s="1"/>
  <c r="E27" i="11"/>
  <c r="D11" i="11" l="1"/>
  <c r="C11" i="11"/>
  <c r="AE24" i="5"/>
  <c r="AE23" i="5"/>
  <c r="AH14" i="5"/>
  <c r="DT5" i="2"/>
  <c r="B12" i="11"/>
  <c r="DV5" i="2" l="1"/>
  <c r="F35" i="11"/>
  <c r="D12" i="11"/>
  <c r="C12" i="11"/>
  <c r="AE25" i="5"/>
  <c r="AE26" i="5"/>
  <c r="B13" i="11"/>
  <c r="AH15" i="5"/>
  <c r="I11" i="11"/>
  <c r="H11" i="11"/>
  <c r="DW5" i="2" l="1"/>
  <c r="F41" i="11"/>
  <c r="D13" i="11"/>
  <c r="C13" i="11"/>
  <c r="H12" i="11"/>
  <c r="I12" i="11"/>
  <c r="B14" i="11"/>
  <c r="D14" i="11" l="1"/>
  <c r="C14" i="11"/>
  <c r="I13" i="11"/>
  <c r="H13" i="11"/>
  <c r="B15" i="11"/>
  <c r="D15" i="11" l="1"/>
  <c r="C15" i="11"/>
  <c r="I14" i="11"/>
  <c r="H14" i="11"/>
  <c r="B16" i="11"/>
  <c r="D16" i="11" l="1"/>
  <c r="C16" i="11"/>
  <c r="I15" i="11"/>
  <c r="H15" i="11"/>
  <c r="B17" i="11"/>
  <c r="D17" i="11" l="1"/>
  <c r="C17" i="11"/>
  <c r="B18" i="11"/>
  <c r="I16" i="11"/>
  <c r="H16" i="11"/>
  <c r="J11" i="11" l="1"/>
  <c r="D18" i="11"/>
  <c r="C18" i="11"/>
  <c r="I17" i="11"/>
  <c r="H17" i="11"/>
  <c r="J12" i="11" l="1"/>
  <c r="L11" i="11"/>
  <c r="K11" i="11"/>
  <c r="I18" i="11"/>
  <c r="H18" i="11"/>
  <c r="L12" i="11" l="1"/>
  <c r="K12" i="11"/>
  <c r="J13" i="11"/>
  <c r="P11" i="11"/>
  <c r="Q11" i="11"/>
  <c r="Q12" i="11" l="1"/>
  <c r="P12" i="11"/>
  <c r="L13" i="11"/>
  <c r="K13" i="11"/>
  <c r="J14" i="11"/>
  <c r="L14" i="11" l="1"/>
  <c r="K14" i="11"/>
  <c r="J15" i="11"/>
  <c r="Q13" i="11"/>
  <c r="P13" i="11"/>
  <c r="L15" i="11" l="1"/>
  <c r="K15" i="11"/>
  <c r="J16" i="11"/>
  <c r="Q14" i="11"/>
  <c r="P14" i="11"/>
  <c r="L16" i="11" l="1"/>
  <c r="K16" i="11"/>
  <c r="J17" i="11"/>
  <c r="Q15" i="11"/>
  <c r="P15" i="11"/>
  <c r="L17" i="11" l="1"/>
  <c r="K17" i="11"/>
  <c r="J18" i="11"/>
  <c r="P16" i="11"/>
  <c r="Q16" i="11"/>
  <c r="L18" i="11" l="1"/>
  <c r="BT5" i="2" s="1"/>
  <c r="K18" i="11"/>
  <c r="Q17" i="11"/>
  <c r="P17" i="11"/>
  <c r="CD5" i="2" l="1"/>
  <c r="AJ5" i="2"/>
  <c r="CX5" i="2"/>
  <c r="BH5" i="2"/>
  <c r="CV5" i="2"/>
  <c r="DB5" i="2"/>
  <c r="P18" i="11"/>
  <c r="Q18" i="11"/>
  <c r="CZ5" i="2" s="1"/>
  <c r="CJ5" i="2" l="1"/>
  <c r="T5" i="2"/>
  <c r="AZ5" i="2"/>
  <c r="BX5" i="2"/>
  <c r="BD5" i="2"/>
  <c r="CH5" i="2"/>
  <c r="BZ5" i="2"/>
  <c r="CN5" i="2"/>
  <c r="BN5" i="2"/>
  <c r="BV5" i="2"/>
  <c r="DD5" i="2"/>
  <c r="AX5" i="2"/>
  <c r="AT5" i="2"/>
  <c r="AB5" i="2"/>
  <c r="BP5" i="2"/>
  <c r="DF5" i="2"/>
  <c r="CF5" i="2"/>
  <c r="BR5" i="2"/>
  <c r="V5" i="2"/>
  <c r="DH5" i="2"/>
  <c r="CB5" i="2"/>
  <c r="BL5" i="2"/>
  <c r="CP5" i="2"/>
  <c r="BB5" i="2"/>
  <c r="AD5" i="2"/>
  <c r="AH5" i="2"/>
  <c r="Z5" i="2"/>
  <c r="X5" i="2"/>
  <c r="AF5" i="2"/>
  <c r="CR5" i="2"/>
  <c r="AR5" i="2"/>
  <c r="AN5" i="2"/>
  <c r="BF5" i="2"/>
  <c r="AL5" i="2"/>
  <c r="DJ5" i="2"/>
  <c r="AP5" i="2"/>
  <c r="AV5" i="2"/>
  <c r="CL5" i="2"/>
  <c r="CT5" i="2"/>
  <c r="BJ5" i="2"/>
</calcChain>
</file>

<file path=xl/sharedStrings.xml><?xml version="1.0" encoding="utf-8"?>
<sst xmlns="http://schemas.openxmlformats.org/spreadsheetml/2006/main" count="31364" uniqueCount="3210">
  <si>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</si>
  <si>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</si>
  <si>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</si>
  <si>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</si>
  <si>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</si>
  <si>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</si>
  <si>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</si>
  <si>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</si>
  <si>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</si>
  <si>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</si>
  <si>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</si>
  <si>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</si>
  <si>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</si>
  <si>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</si>
  <si>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</si>
  <si>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</si>
  <si>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</si>
  <si>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</si>
  <si>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</si>
  <si>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</si>
  <si>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</si>
  <si>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</si>
  <si>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</si>
  <si>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</si>
  <si>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</si>
  <si>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</si>
  <si>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</si>
  <si>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</si>
  <si>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</si>
  <si>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</si>
  <si>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</si>
  <si>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</si>
  <si>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</si>
  <si>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</si>
  <si>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</si>
  <si>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</si>
  <si>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</si>
  <si>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</si>
  <si>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</si>
  <si>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</si>
  <si>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</si>
  <si>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</si>
  <si>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</si>
  <si>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</si>
  <si>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</si>
  <si>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</si>
  <si>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</si>
  <si>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</si>
  <si>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</si>
  <si>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</si>
  <si>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</si>
  <si>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</si>
  <si>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</si>
  <si>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</si>
  <si>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</si>
  <si>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</si>
  <si>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</si>
  <si>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</si>
  <si>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</si>
  <si>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</si>
  <si>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حاتم</t>
  </si>
  <si>
    <t>محمود</t>
  </si>
  <si>
    <t>مروان</t>
  </si>
  <si>
    <t>محمد</t>
  </si>
  <si>
    <t>عدنان</t>
  </si>
  <si>
    <t>علي</t>
  </si>
  <si>
    <t>يوسف</t>
  </si>
  <si>
    <t>أحمد</t>
  </si>
  <si>
    <t>جمال</t>
  </si>
  <si>
    <t>صلاح</t>
  </si>
  <si>
    <t>محمد علي</t>
  </si>
  <si>
    <t>فواز</t>
  </si>
  <si>
    <t>ماهر</t>
  </si>
  <si>
    <t>محسن</t>
  </si>
  <si>
    <t>بسام</t>
  </si>
  <si>
    <t>محي الدين</t>
  </si>
  <si>
    <t>رفيق</t>
  </si>
  <si>
    <t>عبد الرزاق</t>
  </si>
  <si>
    <t>ابراهيم</t>
  </si>
  <si>
    <t>محمد خير</t>
  </si>
  <si>
    <t>زياد</t>
  </si>
  <si>
    <t>عصام</t>
  </si>
  <si>
    <t>احمد</t>
  </si>
  <si>
    <t>خليل</t>
  </si>
  <si>
    <t>محمد عماد</t>
  </si>
  <si>
    <t>نزار</t>
  </si>
  <si>
    <t>فؤاد</t>
  </si>
  <si>
    <t>بشار</t>
  </si>
  <si>
    <t>عبد الهادي</t>
  </si>
  <si>
    <t>نضال</t>
  </si>
  <si>
    <t>صباح</t>
  </si>
  <si>
    <t>خالد</t>
  </si>
  <si>
    <t>حمد</t>
  </si>
  <si>
    <t>عبد الله</t>
  </si>
  <si>
    <t>ايمن</t>
  </si>
  <si>
    <t>مصطفى</t>
  </si>
  <si>
    <t>عماد</t>
  </si>
  <si>
    <t>محمد سامر</t>
  </si>
  <si>
    <t>مسعود</t>
  </si>
  <si>
    <t>محمد زهير</t>
  </si>
  <si>
    <t>محمد كمال</t>
  </si>
  <si>
    <t>محمد سمير</t>
  </si>
  <si>
    <t>وليد</t>
  </si>
  <si>
    <t>سمير</t>
  </si>
  <si>
    <t>كمال</t>
  </si>
  <si>
    <t>ياسر</t>
  </si>
  <si>
    <t>قاسم</t>
  </si>
  <si>
    <t>غازي</t>
  </si>
  <si>
    <t>فايز</t>
  </si>
  <si>
    <t>رياض</t>
  </si>
  <si>
    <t>هيثم</t>
  </si>
  <si>
    <t>مفيد</t>
  </si>
  <si>
    <t>عبد القادر</t>
  </si>
  <si>
    <t>جهاد</t>
  </si>
  <si>
    <t>عبد الكريم</t>
  </si>
  <si>
    <t>طلال</t>
  </si>
  <si>
    <t>حسان</t>
  </si>
  <si>
    <t>لطفي</t>
  </si>
  <si>
    <t>محمد سليم</t>
  </si>
  <si>
    <t>محمد بسام</t>
  </si>
  <si>
    <t>محمد زياد</t>
  </si>
  <si>
    <t>اسامه</t>
  </si>
  <si>
    <t>احسان</t>
  </si>
  <si>
    <t>محمد عدنان</t>
  </si>
  <si>
    <t>عثمان</t>
  </si>
  <si>
    <t>سامر</t>
  </si>
  <si>
    <t>منال</t>
  </si>
  <si>
    <t>غياث</t>
  </si>
  <si>
    <t>غفران</t>
  </si>
  <si>
    <t>اياد</t>
  </si>
  <si>
    <t>باسم</t>
  </si>
  <si>
    <t>خلدون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</si>
  <si>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</si>
  <si>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</si>
  <si>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</si>
  <si>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</si>
  <si>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</si>
  <si>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</si>
  <si>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</si>
  <si>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</si>
  <si>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</si>
  <si>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</si>
  <si>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</si>
  <si>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</si>
  <si>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</si>
  <si>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</si>
  <si>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</si>
  <si>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</si>
  <si>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</si>
  <si>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</si>
  <si>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</si>
  <si>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</si>
  <si>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</si>
  <si>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</si>
  <si>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</si>
  <si>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</si>
  <si>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</si>
  <si>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</si>
  <si>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</si>
  <si>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</si>
  <si>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</si>
  <si>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</si>
  <si>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</si>
  <si>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</si>
  <si>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</si>
  <si>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</si>
  <si>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</si>
  <si>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مرفت</t>
  </si>
  <si>
    <t>وفاء</t>
  </si>
  <si>
    <t>عليا</t>
  </si>
  <si>
    <t>رنا</t>
  </si>
  <si>
    <t>كوثر</t>
  </si>
  <si>
    <t>انتصار</t>
  </si>
  <si>
    <t>هيام</t>
  </si>
  <si>
    <t>سمر</t>
  </si>
  <si>
    <t>هيفاء</t>
  </si>
  <si>
    <t>هنادي</t>
  </si>
  <si>
    <t>مياده</t>
  </si>
  <si>
    <t>يسرى</t>
  </si>
  <si>
    <t>باسمه</t>
  </si>
  <si>
    <t>غاده</t>
  </si>
  <si>
    <t>وصال</t>
  </si>
  <si>
    <t>سعاد</t>
  </si>
  <si>
    <t>فريال</t>
  </si>
  <si>
    <t>ايمان</t>
  </si>
  <si>
    <t>سناء</t>
  </si>
  <si>
    <t>ميساء</t>
  </si>
  <si>
    <t>رغداء</t>
  </si>
  <si>
    <t>سميره</t>
  </si>
  <si>
    <t>فلك</t>
  </si>
  <si>
    <t>فاطمه</t>
  </si>
  <si>
    <t>اميره</t>
  </si>
  <si>
    <t>هدى</t>
  </si>
  <si>
    <t>عائده</t>
  </si>
  <si>
    <t>رجاء</t>
  </si>
  <si>
    <t>نجاح</t>
  </si>
  <si>
    <t>نجوى</t>
  </si>
  <si>
    <t>رانيا</t>
  </si>
  <si>
    <t>مؤمنه</t>
  </si>
  <si>
    <t>زينب</t>
  </si>
  <si>
    <t>محمد هيثم</t>
  </si>
  <si>
    <t>فايزه</t>
  </si>
  <si>
    <t>لينا</t>
  </si>
  <si>
    <t>جمانه</t>
  </si>
  <si>
    <t>رويده</t>
  </si>
  <si>
    <t>فدوى</t>
  </si>
  <si>
    <t>أمل</t>
  </si>
  <si>
    <t>عائشه</t>
  </si>
  <si>
    <t>نور الهدى</t>
  </si>
  <si>
    <t>ماجده</t>
  </si>
  <si>
    <t>ابتسام</t>
  </si>
  <si>
    <t>فاتن</t>
  </si>
  <si>
    <t>سلوى</t>
  </si>
  <si>
    <t>سوزان</t>
  </si>
  <si>
    <t>حوريه</t>
  </si>
  <si>
    <t>صبحيه</t>
  </si>
  <si>
    <t>اميمه</t>
  </si>
  <si>
    <t>ربيعه</t>
  </si>
  <si>
    <t>فضه</t>
  </si>
  <si>
    <t>فراس</t>
  </si>
  <si>
    <t>بشيره</t>
  </si>
  <si>
    <t>أسماء</t>
  </si>
  <si>
    <t>افتكار</t>
  </si>
  <si>
    <t>رباح</t>
  </si>
  <si>
    <t>رشا</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</si>
  <si>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</si>
  <si>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</si>
  <si>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</si>
  <si>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</si>
  <si>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</si>
  <si>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</si>
  <si>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</si>
  <si>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</si>
  <si>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</si>
  <si>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</si>
  <si>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</si>
  <si>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</si>
  <si>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</si>
  <si>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</si>
  <si>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</si>
  <si>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</si>
  <si>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</si>
  <si>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</si>
  <si>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</si>
  <si>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</si>
  <si>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</si>
  <si>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</si>
  <si>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</si>
  <si>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</si>
  <si>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</si>
  <si>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</si>
  <si>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</si>
  <si>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</si>
  <si>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</si>
  <si>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</si>
  <si>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</si>
  <si>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</si>
  <si>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</si>
  <si>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</si>
  <si>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</si>
  <si>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</si>
  <si>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نوفه</t>
  </si>
  <si>
    <t>عبد المجيد</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</si>
  <si>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</si>
  <si>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</si>
  <si>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</si>
  <si>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</si>
  <si>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</si>
  <si>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</si>
  <si>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</si>
  <si>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</si>
  <si>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</si>
  <si>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</si>
  <si>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</si>
  <si>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</si>
  <si>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</si>
  <si>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</si>
  <si>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</si>
  <si>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</si>
  <si>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</si>
  <si>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</si>
  <si>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</si>
  <si>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</si>
  <si>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</si>
  <si>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</si>
  <si>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</si>
  <si>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</si>
  <si>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</si>
  <si>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</si>
  <si>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</si>
  <si>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</si>
  <si>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</si>
  <si>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</si>
  <si>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امال</t>
  </si>
  <si>
    <t>محمد وليد</t>
  </si>
  <si>
    <t>ثناء</t>
  </si>
  <si>
    <t>حسن</t>
  </si>
  <si>
    <t>آمنه</t>
  </si>
  <si>
    <t>سهير</t>
  </si>
  <si>
    <t>فريز</t>
  </si>
  <si>
    <t>بشرى</t>
  </si>
  <si>
    <t>ديب</t>
  </si>
  <si>
    <t>نزهه</t>
  </si>
  <si>
    <t>ريما</t>
  </si>
  <si>
    <t>نسرين</t>
  </si>
  <si>
    <t>فاديه</t>
  </si>
  <si>
    <t>حمدي</t>
  </si>
  <si>
    <t>راغده</t>
  </si>
  <si>
    <t>ندى</t>
  </si>
  <si>
    <t>فاديا</t>
  </si>
  <si>
    <t>ميسون</t>
  </si>
  <si>
    <t>زكيه</t>
  </si>
  <si>
    <t>عمر</t>
  </si>
  <si>
    <t>موسى</t>
  </si>
  <si>
    <t>تغريد</t>
  </si>
  <si>
    <t>امل</t>
  </si>
  <si>
    <t>سلمان</t>
  </si>
  <si>
    <t>سميرة</t>
  </si>
  <si>
    <t>شهيره</t>
  </si>
  <si>
    <t>محمد جمال</t>
  </si>
  <si>
    <t>هشام</t>
  </si>
  <si>
    <t>عبد الغني</t>
  </si>
  <si>
    <t>دلال</t>
  </si>
  <si>
    <t>اسماعيل</t>
  </si>
  <si>
    <t>فائز</t>
  </si>
  <si>
    <t>هديه</t>
  </si>
  <si>
    <t>ماجد</t>
  </si>
  <si>
    <t>عبد الوهاب</t>
  </si>
  <si>
    <t>تيسير</t>
  </si>
  <si>
    <t>سعيد</t>
  </si>
  <si>
    <t>عبد اللطيف</t>
  </si>
  <si>
    <t>معين</t>
  </si>
  <si>
    <t>نصر</t>
  </si>
  <si>
    <t>ازدهار</t>
  </si>
  <si>
    <t>امين</t>
  </si>
  <si>
    <t>نبيل</t>
  </si>
  <si>
    <t>نواف</t>
  </si>
  <si>
    <t>يحيى</t>
  </si>
  <si>
    <t>رنده</t>
  </si>
  <si>
    <t>عبد الرحمن</t>
  </si>
  <si>
    <t>نهله</t>
  </si>
  <si>
    <t>لطيفه</t>
  </si>
  <si>
    <t>غسان</t>
  </si>
  <si>
    <t>رأفت</t>
  </si>
  <si>
    <t>عماد الدين</t>
  </si>
  <si>
    <t>عبير</t>
  </si>
  <si>
    <t>عيد</t>
  </si>
  <si>
    <t>سليم</t>
  </si>
  <si>
    <t>موفق</t>
  </si>
  <si>
    <t>ناريمان</t>
  </si>
  <si>
    <t>محمد رياض</t>
  </si>
  <si>
    <t>حسام</t>
  </si>
  <si>
    <t>حافظ</t>
  </si>
  <si>
    <t>امتثال</t>
  </si>
  <si>
    <t>توفيق</t>
  </si>
  <si>
    <t>لما</t>
  </si>
  <si>
    <t>جابر</t>
  </si>
  <si>
    <t>منا</t>
  </si>
  <si>
    <t>نعيمه</t>
  </si>
  <si>
    <t>ليلى</t>
  </si>
  <si>
    <t>عادل</t>
  </si>
  <si>
    <t>سليمان</t>
  </si>
  <si>
    <t>انصاف</t>
  </si>
  <si>
    <t>جهان</t>
  </si>
  <si>
    <t>فيصل</t>
  </si>
  <si>
    <t>نذير</t>
  </si>
  <si>
    <t>حليمه</t>
  </si>
  <si>
    <t>نايف</t>
  </si>
  <si>
    <t>فاتنه</t>
  </si>
  <si>
    <t>انور</t>
  </si>
  <si>
    <t>محمد حسام</t>
  </si>
  <si>
    <t>منيره</t>
  </si>
  <si>
    <t>عبدالرزاق</t>
  </si>
  <si>
    <t>سماح</t>
  </si>
  <si>
    <t>محمد فايز</t>
  </si>
  <si>
    <t>اسما</t>
  </si>
  <si>
    <t>منير</t>
  </si>
  <si>
    <t>حامد</t>
  </si>
  <si>
    <t>لؤي</t>
  </si>
  <si>
    <t>نوره</t>
  </si>
  <si>
    <t>محمد مازن</t>
  </si>
  <si>
    <t>خضر</t>
  </si>
  <si>
    <t>رقيه</t>
  </si>
  <si>
    <t>محمد بشار</t>
  </si>
  <si>
    <t>رزان</t>
  </si>
  <si>
    <t>الهام</t>
  </si>
  <si>
    <t>إبراهيم</t>
  </si>
  <si>
    <t>ناهد</t>
  </si>
  <si>
    <t>شاديه</t>
  </si>
  <si>
    <t>هاله</t>
  </si>
  <si>
    <t>زهير</t>
  </si>
  <si>
    <t>ملك</t>
  </si>
  <si>
    <t>فهد</t>
  </si>
  <si>
    <t>اسماء</t>
  </si>
  <si>
    <t>هويدا</t>
  </si>
  <si>
    <t>اعتدال</t>
  </si>
  <si>
    <t>نجود</t>
  </si>
  <si>
    <t>اسيمه</t>
  </si>
  <si>
    <t>عيسى</t>
  </si>
  <si>
    <t>حمزة</t>
  </si>
  <si>
    <t>ناصر</t>
  </si>
  <si>
    <t>أمين</t>
  </si>
  <si>
    <t>رائد</t>
  </si>
  <si>
    <t>عامر</t>
  </si>
  <si>
    <t>عبد الفتاح</t>
  </si>
  <si>
    <t>محمد جهاد</t>
  </si>
  <si>
    <t>منذر</t>
  </si>
  <si>
    <t>سميحه</t>
  </si>
  <si>
    <t>محمد ياسر</t>
  </si>
  <si>
    <t>عبدالله</t>
  </si>
  <si>
    <t>كوكب</t>
  </si>
  <si>
    <t>دياب</t>
  </si>
  <si>
    <t>حمده</t>
  </si>
  <si>
    <t>مهى</t>
  </si>
  <si>
    <t>هاشم</t>
  </si>
  <si>
    <t>ريم</t>
  </si>
  <si>
    <t>وداد</t>
  </si>
  <si>
    <t>حسام الدين</t>
  </si>
  <si>
    <t>محمد توفيق</t>
  </si>
  <si>
    <t>فارس</t>
  </si>
  <si>
    <t>سميه</t>
  </si>
  <si>
    <t>رائده</t>
  </si>
  <si>
    <t>كلثوم</t>
  </si>
  <si>
    <t>فاروق</t>
  </si>
  <si>
    <t>فوزي</t>
  </si>
  <si>
    <t>اكرم</t>
  </si>
  <si>
    <t>عبدالكريم</t>
  </si>
  <si>
    <t>كامل</t>
  </si>
  <si>
    <t>ياسين</t>
  </si>
  <si>
    <t>الياس</t>
  </si>
  <si>
    <t>روضه</t>
  </si>
  <si>
    <t>رضوان</t>
  </si>
  <si>
    <t>اسامة</t>
  </si>
  <si>
    <t>غيداء</t>
  </si>
  <si>
    <t>كفاح</t>
  </si>
  <si>
    <t>مهند</t>
  </si>
  <si>
    <t>زبيده</t>
  </si>
  <si>
    <t>جميله</t>
  </si>
  <si>
    <t>حسناء</t>
  </si>
  <si>
    <t>هنديه</t>
  </si>
  <si>
    <t>نورة</t>
  </si>
  <si>
    <t>بسيمه</t>
  </si>
  <si>
    <t>عزيزه</t>
  </si>
  <si>
    <t>محمد امين</t>
  </si>
  <si>
    <t>نعيم</t>
  </si>
  <si>
    <t>خالديه</t>
  </si>
  <si>
    <t>روعه</t>
  </si>
  <si>
    <t>محمد مصطفى</t>
  </si>
  <si>
    <t>انعام</t>
  </si>
  <si>
    <t>لمياء</t>
  </si>
  <si>
    <t>اماني</t>
  </si>
  <si>
    <t>سهيله</t>
  </si>
  <si>
    <t>حميده</t>
  </si>
  <si>
    <t>نديم</t>
  </si>
  <si>
    <t>أيمن</t>
  </si>
  <si>
    <t>اميرة</t>
  </si>
  <si>
    <t>رغده</t>
  </si>
  <si>
    <t>عوض</t>
  </si>
  <si>
    <t>مديحه</t>
  </si>
  <si>
    <t>شكري</t>
  </si>
  <si>
    <t>منصور</t>
  </si>
  <si>
    <t>تماثيل</t>
  </si>
  <si>
    <t>محمد غسان</t>
  </si>
  <si>
    <t>نور</t>
  </si>
  <si>
    <t>غصون</t>
  </si>
  <si>
    <t>صفوان</t>
  </si>
  <si>
    <t>رحاب</t>
  </si>
  <si>
    <t>عبد الرؤوف</t>
  </si>
  <si>
    <t>فوزية</t>
  </si>
  <si>
    <t>محمد سميح</t>
  </si>
  <si>
    <t>صفاء</t>
  </si>
  <si>
    <t>عبد العزيز</t>
  </si>
  <si>
    <t>لميس</t>
  </si>
  <si>
    <t>سامي</t>
  </si>
  <si>
    <t>هاني</t>
  </si>
  <si>
    <t>جاسم</t>
  </si>
  <si>
    <t>عواطف</t>
  </si>
  <si>
    <t>ريا</t>
  </si>
  <si>
    <t>اسيا</t>
  </si>
  <si>
    <t>عبدو</t>
  </si>
  <si>
    <t>محمدبشار</t>
  </si>
  <si>
    <t>خلود</t>
  </si>
  <si>
    <t>اسمهان</t>
  </si>
  <si>
    <t>نهاد</t>
  </si>
  <si>
    <t>هند</t>
  </si>
  <si>
    <t>قصي</t>
  </si>
  <si>
    <t>طارق</t>
  </si>
  <si>
    <t>أميرة</t>
  </si>
  <si>
    <t>اسعد</t>
  </si>
  <si>
    <t>ناجي</t>
  </si>
  <si>
    <t>عطاف</t>
  </si>
  <si>
    <t>نبيله</t>
  </si>
  <si>
    <t>محمد سعيد</t>
  </si>
  <si>
    <t>محمدفايز</t>
  </si>
  <si>
    <t>سهيل</t>
  </si>
  <si>
    <t>صبحي</t>
  </si>
  <si>
    <t>حسنه</t>
  </si>
  <si>
    <t>آمال</t>
  </si>
  <si>
    <t>منار</t>
  </si>
  <si>
    <t>رندة</t>
  </si>
  <si>
    <t>امنة</t>
  </si>
  <si>
    <t>عائدة</t>
  </si>
  <si>
    <t>حيدر</t>
  </si>
  <si>
    <t>درويش</t>
  </si>
  <si>
    <t>مفيده</t>
  </si>
  <si>
    <t>فتحية</t>
  </si>
  <si>
    <t>شهرزاد</t>
  </si>
  <si>
    <t>ميسر</t>
  </si>
  <si>
    <t>تامر</t>
  </si>
  <si>
    <t>ميرفت</t>
  </si>
  <si>
    <t>فوزه</t>
  </si>
  <si>
    <t>رانيه</t>
  </si>
  <si>
    <t>فيروز</t>
  </si>
  <si>
    <t>وائل</t>
  </si>
  <si>
    <t>نداء</t>
  </si>
  <si>
    <t xml:space="preserve">ايمان </t>
  </si>
  <si>
    <t>محمد نبيل</t>
  </si>
  <si>
    <t>بسمة</t>
  </si>
  <si>
    <t>علي حسن</t>
  </si>
  <si>
    <t>مالك</t>
  </si>
  <si>
    <t>محمد رضوان</t>
  </si>
  <si>
    <t>ماجدة</t>
  </si>
  <si>
    <t>ورده</t>
  </si>
  <si>
    <t>احمد الشيخ</t>
  </si>
  <si>
    <t>محاسن</t>
  </si>
  <si>
    <t>عبد الحميد</t>
  </si>
  <si>
    <t>مأمون</t>
  </si>
  <si>
    <t>هويده</t>
  </si>
  <si>
    <t>محمد ديب</t>
  </si>
  <si>
    <t>جيهان</t>
  </si>
  <si>
    <t xml:space="preserve">محمد </t>
  </si>
  <si>
    <t>سلمى</t>
  </si>
  <si>
    <t>بشير</t>
  </si>
  <si>
    <t>زهره</t>
  </si>
  <si>
    <t>جورج</t>
  </si>
  <si>
    <t>وضحه</t>
  </si>
  <si>
    <t>نادر</t>
  </si>
  <si>
    <t>خوله</t>
  </si>
  <si>
    <t>ناجيه</t>
  </si>
  <si>
    <t>اخلاص</t>
  </si>
  <si>
    <t>محمد عيد</t>
  </si>
  <si>
    <t>سعدة</t>
  </si>
  <si>
    <t>ماري</t>
  </si>
  <si>
    <t>مزيد</t>
  </si>
  <si>
    <t>محمدعلي</t>
  </si>
  <si>
    <t>بثينه</t>
  </si>
  <si>
    <t>محمد ماهر</t>
  </si>
  <si>
    <t>محمد ايمن</t>
  </si>
  <si>
    <t>إيمان</t>
  </si>
  <si>
    <t>سالم</t>
  </si>
  <si>
    <t>ساره</t>
  </si>
  <si>
    <t>رولا</t>
  </si>
  <si>
    <t>فاضل</t>
  </si>
  <si>
    <t>شوكت</t>
  </si>
  <si>
    <t>عبد المحسن</t>
  </si>
  <si>
    <t>ساميه</t>
  </si>
  <si>
    <t>اعتماد</t>
  </si>
  <si>
    <t>بهاء الدين</t>
  </si>
  <si>
    <t>محمد نذير</t>
  </si>
  <si>
    <t>فوزيه</t>
  </si>
  <si>
    <t>عبد الحكيم</t>
  </si>
  <si>
    <t>ناديه</t>
  </si>
  <si>
    <t>فادي</t>
  </si>
  <si>
    <t>محمد منير</t>
  </si>
  <si>
    <t>ربى</t>
  </si>
  <si>
    <t>رفيف</t>
  </si>
  <si>
    <t>نسيب</t>
  </si>
  <si>
    <t>غزاله</t>
  </si>
  <si>
    <t>كناز</t>
  </si>
  <si>
    <t>نجاه</t>
  </si>
  <si>
    <t>هديل</t>
  </si>
  <si>
    <t>زهور</t>
  </si>
  <si>
    <t>وفيق</t>
  </si>
  <si>
    <t>تهاني</t>
  </si>
  <si>
    <t>نهلا</t>
  </si>
  <si>
    <t>نمر</t>
  </si>
  <si>
    <t>جهينه</t>
  </si>
  <si>
    <t>سليمه</t>
  </si>
  <si>
    <t>منيرة</t>
  </si>
  <si>
    <t>هناده</t>
  </si>
  <si>
    <t>كامله</t>
  </si>
  <si>
    <t>عيوش</t>
  </si>
  <si>
    <t>محمد باسم</t>
  </si>
  <si>
    <t>غالب</t>
  </si>
  <si>
    <t>ثريا</t>
  </si>
  <si>
    <t>نازك</t>
  </si>
  <si>
    <t>بلال</t>
  </si>
  <si>
    <t>امجد</t>
  </si>
  <si>
    <t>شذى</t>
  </si>
  <si>
    <t>عهد</t>
  </si>
  <si>
    <t>رفعت</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</si>
  <si>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</si>
  <si>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</si>
  <si>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</si>
  <si>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</si>
  <si>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</si>
  <si>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</si>
  <si>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</si>
  <si>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</si>
  <si>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</si>
  <si>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</si>
  <si>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</si>
  <si>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</si>
  <si>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</si>
  <si>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</si>
  <si>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</si>
  <si>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</si>
  <si>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</si>
  <si>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</si>
  <si>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</si>
  <si>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</si>
  <si>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</si>
  <si>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</si>
  <si>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لغة الطالب</t>
  </si>
  <si>
    <t>العاملين في وزارة التعليم العالي والمؤسسات والجامعات التابعة لها وأبنائهم</t>
  </si>
  <si>
    <t>محمد مروان</t>
  </si>
  <si>
    <t>شريفه</t>
  </si>
  <si>
    <t>محمد صالح</t>
  </si>
  <si>
    <t>ريم اللحام</t>
  </si>
  <si>
    <t>محمد ياسين</t>
  </si>
  <si>
    <t>اديبه</t>
  </si>
  <si>
    <t>محمد أيمن</t>
  </si>
  <si>
    <t>ضياء الدين</t>
  </si>
  <si>
    <t>سلطان</t>
  </si>
  <si>
    <t>غالية</t>
  </si>
  <si>
    <t>امونه</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</si>
  <si>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</si>
  <si>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</si>
  <si>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</si>
  <si>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</si>
  <si>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</si>
  <si>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</si>
  <si>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</si>
  <si>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</si>
  <si>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</si>
  <si>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</si>
  <si>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</si>
  <si>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</si>
  <si>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</si>
  <si>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رامز</t>
  </si>
  <si>
    <t>غازيه</t>
  </si>
  <si>
    <t>محمد فؤاد</t>
  </si>
  <si>
    <t>رشيد</t>
  </si>
  <si>
    <t>حواء</t>
  </si>
  <si>
    <t>عبدالهادي</t>
  </si>
  <si>
    <t>معاذ</t>
  </si>
  <si>
    <t>ديانا</t>
  </si>
  <si>
    <t>عبدالغني</t>
  </si>
  <si>
    <t>غاليه</t>
  </si>
  <si>
    <t>محمد شحاده</t>
  </si>
  <si>
    <t>زكاء</t>
  </si>
  <si>
    <t xml:space="preserve">علي </t>
  </si>
  <si>
    <t>يونس</t>
  </si>
  <si>
    <t>فطوم</t>
  </si>
  <si>
    <t>عفيف</t>
  </si>
  <si>
    <t>محمد خالد</t>
  </si>
  <si>
    <t>راتب</t>
  </si>
  <si>
    <t>غادة</t>
  </si>
  <si>
    <t>نصوح</t>
  </si>
  <si>
    <t>زبيدة</t>
  </si>
  <si>
    <t>راميا</t>
  </si>
  <si>
    <t>نور الدين</t>
  </si>
  <si>
    <t>بارعه</t>
  </si>
  <si>
    <t>سعده</t>
  </si>
  <si>
    <t>نظير</t>
  </si>
  <si>
    <t>محمدايمن</t>
  </si>
  <si>
    <t>محمد الرفاعي</t>
  </si>
  <si>
    <t>وهيب</t>
  </si>
  <si>
    <t>عبدالعزيز</t>
  </si>
  <si>
    <t>محمد الخطيب</t>
  </si>
  <si>
    <t>هزار</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</si>
  <si>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</si>
  <si>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</si>
  <si>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</si>
  <si>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</si>
  <si>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</si>
  <si>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</si>
  <si>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</si>
  <si>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</si>
  <si>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</si>
  <si>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</si>
  <si>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</si>
  <si>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</si>
  <si>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</si>
  <si>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</si>
  <si>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</si>
  <si>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</si>
  <si>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</si>
  <si>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</si>
  <si>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</si>
  <si>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</si>
  <si>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</si>
  <si>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</si>
  <si>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</si>
  <si>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</si>
  <si>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</si>
  <si>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</si>
  <si>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الرياض</t>
  </si>
  <si>
    <t>الأردنية</t>
  </si>
  <si>
    <t>حماه</t>
  </si>
  <si>
    <t>التونسية</t>
  </si>
  <si>
    <t>الإيرانية</t>
  </si>
  <si>
    <t>العراقية</t>
  </si>
  <si>
    <t>الأفغانية</t>
  </si>
  <si>
    <t>الفلسطينية</t>
  </si>
  <si>
    <t>الصومالية</t>
  </si>
  <si>
    <t>المغربية</t>
  </si>
  <si>
    <t>الجزائرية</t>
  </si>
  <si>
    <t>الباكستانية</t>
  </si>
  <si>
    <t xml:space="preserve">ريف دمشق </t>
  </si>
  <si>
    <t>السودانية</t>
  </si>
  <si>
    <t>اليمنية</t>
  </si>
  <si>
    <t xml:space="preserve">درعا </t>
  </si>
  <si>
    <t>ادبي</t>
  </si>
  <si>
    <t>2017</t>
  </si>
  <si>
    <t>رقم جواز السفر لغير السوريين</t>
  </si>
  <si>
    <t>الرسوم المدورة</t>
  </si>
  <si>
    <t>أدخل الرقم الإمتحاني</t>
  </si>
  <si>
    <t>رفاه</t>
  </si>
  <si>
    <t>الكويت</t>
  </si>
  <si>
    <t>جلال</t>
  </si>
  <si>
    <t>وصفيه</t>
  </si>
  <si>
    <t>منيفه</t>
  </si>
  <si>
    <t>المالكية</t>
  </si>
  <si>
    <t>يبرود</t>
  </si>
  <si>
    <t>القريا</t>
  </si>
  <si>
    <t>جرمانا</t>
  </si>
  <si>
    <t>شهبا</t>
  </si>
  <si>
    <t>عرى</t>
  </si>
  <si>
    <t>زيد</t>
  </si>
  <si>
    <t>حياه</t>
  </si>
  <si>
    <t>نبيلة</t>
  </si>
  <si>
    <t>مدحت</t>
  </si>
  <si>
    <t>وهيبه</t>
  </si>
  <si>
    <t>راغب</t>
  </si>
  <si>
    <t>صلخد</t>
  </si>
  <si>
    <t>ضياء</t>
  </si>
  <si>
    <t>سلام</t>
  </si>
  <si>
    <t>هيا</t>
  </si>
  <si>
    <t>دبي</t>
  </si>
  <si>
    <t>كميليا</t>
  </si>
  <si>
    <t>جواد</t>
  </si>
  <si>
    <t xml:space="preserve">ايمن </t>
  </si>
  <si>
    <t xml:space="preserve">السويداء </t>
  </si>
  <si>
    <t>ليندا</t>
  </si>
  <si>
    <t>صالحه</t>
  </si>
  <si>
    <t>عجمان</t>
  </si>
  <si>
    <t>نجران</t>
  </si>
  <si>
    <t>عطا الله</t>
  </si>
  <si>
    <t>عايده</t>
  </si>
  <si>
    <t>معن</t>
  </si>
  <si>
    <t>بنغازي</t>
  </si>
  <si>
    <t>العين</t>
  </si>
  <si>
    <t>دوما</t>
  </si>
  <si>
    <t>مخيم اليرموك</t>
  </si>
  <si>
    <t>نوى</t>
  </si>
  <si>
    <t>فايزة</t>
  </si>
  <si>
    <t>عرطوز</t>
  </si>
  <si>
    <t>مشفى دوما</t>
  </si>
  <si>
    <t>كسوة</t>
  </si>
  <si>
    <t>نشأت</t>
  </si>
  <si>
    <t>هدية</t>
  </si>
  <si>
    <t>عبد</t>
  </si>
  <si>
    <t xml:space="preserve">عمر </t>
  </si>
  <si>
    <t>سعسع</t>
  </si>
  <si>
    <t>الحجر الاسود</t>
  </si>
  <si>
    <t>وحيده</t>
  </si>
  <si>
    <t>يرموك</t>
  </si>
  <si>
    <t>سبينة</t>
  </si>
  <si>
    <t>محمود محمد</t>
  </si>
  <si>
    <t>جديدة عرطوز</t>
  </si>
  <si>
    <t>السيدة زينب</t>
  </si>
  <si>
    <t>اصف</t>
  </si>
  <si>
    <t>اتحاد</t>
  </si>
  <si>
    <t xml:space="preserve">مشفى دوما </t>
  </si>
  <si>
    <t>التل</t>
  </si>
  <si>
    <t xml:space="preserve">مخيم اليرموك </t>
  </si>
  <si>
    <t>محمد حسن</t>
  </si>
  <si>
    <t>هيسم</t>
  </si>
  <si>
    <t>فوز</t>
  </si>
  <si>
    <t>ببيلا</t>
  </si>
  <si>
    <t>عبد المنعم</t>
  </si>
  <si>
    <t>انيسه</t>
  </si>
  <si>
    <t>الحجر الأسود</t>
  </si>
  <si>
    <t>جوليت</t>
  </si>
  <si>
    <t>شهاب</t>
  </si>
  <si>
    <t>قدسيا</t>
  </si>
  <si>
    <t>كسوه</t>
  </si>
  <si>
    <t>قطنا</t>
  </si>
  <si>
    <t>معضمية</t>
  </si>
  <si>
    <t>ايوبا</t>
  </si>
  <si>
    <t>رحيبه</t>
  </si>
  <si>
    <t>الكسوة</t>
  </si>
  <si>
    <t xml:space="preserve">يوسف </t>
  </si>
  <si>
    <t xml:space="preserve">سبينه </t>
  </si>
  <si>
    <t>حفيظة</t>
  </si>
  <si>
    <t>مساكن برزة</t>
  </si>
  <si>
    <t>ابوظبي</t>
  </si>
  <si>
    <t>محمد أديب</t>
  </si>
  <si>
    <t>ريم صالح</t>
  </si>
  <si>
    <t>خيريه</t>
  </si>
  <si>
    <t xml:space="preserve">امال </t>
  </si>
  <si>
    <t>المنصورة</t>
  </si>
  <si>
    <t>جبلة</t>
  </si>
  <si>
    <t>سهى</t>
  </si>
  <si>
    <t>الصنمين</t>
  </si>
  <si>
    <t>القرداحة</t>
  </si>
  <si>
    <t>معضميه</t>
  </si>
  <si>
    <t>رفيده</t>
  </si>
  <si>
    <t>ليلا</t>
  </si>
  <si>
    <t>ديماس</t>
  </si>
  <si>
    <t>عفراء</t>
  </si>
  <si>
    <t>علم الدين</t>
  </si>
  <si>
    <t>كريمه</t>
  </si>
  <si>
    <t>حرستا البصل</t>
  </si>
  <si>
    <t xml:space="preserve">هيثم </t>
  </si>
  <si>
    <t xml:space="preserve">منى </t>
  </si>
  <si>
    <t>فاتنة</t>
  </si>
  <si>
    <t>نهلة</t>
  </si>
  <si>
    <t>ادلب</t>
  </si>
  <si>
    <t>فهمي</t>
  </si>
  <si>
    <t>كفر تخاريم</t>
  </si>
  <si>
    <t>قبر الست</t>
  </si>
  <si>
    <t>رويدة</t>
  </si>
  <si>
    <t>ريم عبد العزيز</t>
  </si>
  <si>
    <t>احمد دعبول</t>
  </si>
  <si>
    <t>وحيد</t>
  </si>
  <si>
    <t>واصف</t>
  </si>
  <si>
    <t>بنان</t>
  </si>
  <si>
    <t>صلاح الدين</t>
  </si>
  <si>
    <t>سلميه</t>
  </si>
  <si>
    <t>وفيقه</t>
  </si>
  <si>
    <t>سجيع</t>
  </si>
  <si>
    <t>سلمية</t>
  </si>
  <si>
    <t>خاتون</t>
  </si>
  <si>
    <t>الهامة</t>
  </si>
  <si>
    <t>عدرا</t>
  </si>
  <si>
    <t>بانياس</t>
  </si>
  <si>
    <t>الضمير</t>
  </si>
  <si>
    <t>سميح</t>
  </si>
  <si>
    <t>سلمة</t>
  </si>
  <si>
    <t>مسيله</t>
  </si>
  <si>
    <t>شطحه</t>
  </si>
  <si>
    <t>بدريه</t>
  </si>
  <si>
    <t>النبك</t>
  </si>
  <si>
    <t>لين ابراهيم</t>
  </si>
  <si>
    <t>تدمر</t>
  </si>
  <si>
    <t>عدله</t>
  </si>
  <si>
    <t>تركيه</t>
  </si>
  <si>
    <t>مروه</t>
  </si>
  <si>
    <t>ابراهيم مرعي</t>
  </si>
  <si>
    <t>صادق</t>
  </si>
  <si>
    <t>غسوله</t>
  </si>
  <si>
    <t xml:space="preserve">السعودية </t>
  </si>
  <si>
    <t>بدر</t>
  </si>
  <si>
    <t>عقربا</t>
  </si>
  <si>
    <t>مشفى درعا</t>
  </si>
  <si>
    <t>الشيخ مسكين</t>
  </si>
  <si>
    <t>بصرى الشام</t>
  </si>
  <si>
    <t>ابطع</t>
  </si>
  <si>
    <t>هاديه</t>
  </si>
  <si>
    <t>طفس</t>
  </si>
  <si>
    <t>عالقين</t>
  </si>
  <si>
    <t>جباب</t>
  </si>
  <si>
    <t>فرجه</t>
  </si>
  <si>
    <t>وهيبة</t>
  </si>
  <si>
    <t>ريه</t>
  </si>
  <si>
    <t>كفر شمس</t>
  </si>
  <si>
    <t xml:space="preserve">حسن </t>
  </si>
  <si>
    <t xml:space="preserve">غسان </t>
  </si>
  <si>
    <t>اكرام</t>
  </si>
  <si>
    <t>طيبة</t>
  </si>
  <si>
    <t>زاهر</t>
  </si>
  <si>
    <t>ازرع</t>
  </si>
  <si>
    <t>شعاره</t>
  </si>
  <si>
    <t>سعديه</t>
  </si>
  <si>
    <t>اليرموك</t>
  </si>
  <si>
    <t>سها</t>
  </si>
  <si>
    <t>مي</t>
  </si>
  <si>
    <t>فدوه</t>
  </si>
  <si>
    <t>محمد غياث</t>
  </si>
  <si>
    <t>أميره</t>
  </si>
  <si>
    <t>أميمه</t>
  </si>
  <si>
    <t>محمد النجار</t>
  </si>
  <si>
    <t>محمد موفق</t>
  </si>
  <si>
    <t>محمد القطان</t>
  </si>
  <si>
    <t>شام</t>
  </si>
  <si>
    <t>فتون</t>
  </si>
  <si>
    <t>زهر الدين</t>
  </si>
  <si>
    <t>دعاء الايوبي</t>
  </si>
  <si>
    <t>محمد فهد</t>
  </si>
  <si>
    <t>عنايه</t>
  </si>
  <si>
    <t>باسمة</t>
  </si>
  <si>
    <t>رويدا</t>
  </si>
  <si>
    <t>لمى</t>
  </si>
  <si>
    <t>محمد جلال</t>
  </si>
  <si>
    <t>حرستا</t>
  </si>
  <si>
    <t>داريا</t>
  </si>
  <si>
    <t>محمد حاتم</t>
  </si>
  <si>
    <t>نور رمضان</t>
  </si>
  <si>
    <t>محمدهيثم</t>
  </si>
  <si>
    <t>كفر بطنا</t>
  </si>
  <si>
    <t>احمد راتب</t>
  </si>
  <si>
    <t>زبداني</t>
  </si>
  <si>
    <t>رهف</t>
  </si>
  <si>
    <t>محمد عاطف</t>
  </si>
  <si>
    <t>ريعان</t>
  </si>
  <si>
    <t>آصف</t>
  </si>
  <si>
    <t>محمد عارف</t>
  </si>
  <si>
    <t>الطائف</t>
  </si>
  <si>
    <t>صبحية</t>
  </si>
  <si>
    <t xml:space="preserve">عبير </t>
  </si>
  <si>
    <t>رنا مراد</t>
  </si>
  <si>
    <t>أمينة</t>
  </si>
  <si>
    <t>يسار</t>
  </si>
  <si>
    <t>لطفيه</t>
  </si>
  <si>
    <t>مائده</t>
  </si>
  <si>
    <t>يازي</t>
  </si>
  <si>
    <t>جديدة الوادي</t>
  </si>
  <si>
    <t>عائشة</t>
  </si>
  <si>
    <t>المزة</t>
  </si>
  <si>
    <t>أسامة</t>
  </si>
  <si>
    <t xml:space="preserve">هيام </t>
  </si>
  <si>
    <t>ميادين</t>
  </si>
  <si>
    <t>محمد عيسى</t>
  </si>
  <si>
    <t>خميس</t>
  </si>
  <si>
    <t>حميد</t>
  </si>
  <si>
    <t xml:space="preserve">دير الزور </t>
  </si>
  <si>
    <t>حمادي</t>
  </si>
  <si>
    <t>فهمية</t>
  </si>
  <si>
    <t>سقبا</t>
  </si>
  <si>
    <t xml:space="preserve">التل </t>
  </si>
  <si>
    <t>معرة صيدنايا</t>
  </si>
  <si>
    <t>جيرود</t>
  </si>
  <si>
    <t>محمد غازي</t>
  </si>
  <si>
    <t>معاويه</t>
  </si>
  <si>
    <t>مادلين المحمد</t>
  </si>
  <si>
    <t>بقعسم</t>
  </si>
  <si>
    <t>رحيبة</t>
  </si>
  <si>
    <t>عسال الورد</t>
  </si>
  <si>
    <t xml:space="preserve">بيت جن </t>
  </si>
  <si>
    <t>منين</t>
  </si>
  <si>
    <t>كناكر</t>
  </si>
  <si>
    <t>حزه</t>
  </si>
  <si>
    <t>راس المعره</t>
  </si>
  <si>
    <t>خديجة</t>
  </si>
  <si>
    <t>القطيفة</t>
  </si>
  <si>
    <t>حموره</t>
  </si>
  <si>
    <t>سرغايا</t>
  </si>
  <si>
    <t>علي الحسن</t>
  </si>
  <si>
    <t>جريس</t>
  </si>
  <si>
    <t>زهرة</t>
  </si>
  <si>
    <t>عين الشعرة</t>
  </si>
  <si>
    <t>دير عطيه</t>
  </si>
  <si>
    <t>قطيفة</t>
  </si>
  <si>
    <t>دير عطية</t>
  </si>
  <si>
    <t>غزلانية</t>
  </si>
  <si>
    <t>محمد خلوف</t>
  </si>
  <si>
    <t>ديبة</t>
  </si>
  <si>
    <t xml:space="preserve">القطيفة </t>
  </si>
  <si>
    <t>صبورة</t>
  </si>
  <si>
    <t>كليمه</t>
  </si>
  <si>
    <t>بدوي</t>
  </si>
  <si>
    <t xml:space="preserve">رضا </t>
  </si>
  <si>
    <t xml:space="preserve">الرياض </t>
  </si>
  <si>
    <t>نعمة</t>
  </si>
  <si>
    <t xml:space="preserve">فاطمه </t>
  </si>
  <si>
    <t>جديدة الخاص</t>
  </si>
  <si>
    <t>مديرا</t>
  </si>
  <si>
    <t>ابراهيم صالح</t>
  </si>
  <si>
    <t>راس المعرة</t>
  </si>
  <si>
    <t>الرحيبة</t>
  </si>
  <si>
    <t>قرحتا</t>
  </si>
  <si>
    <t>ادال</t>
  </si>
  <si>
    <t xml:space="preserve">ورده </t>
  </si>
  <si>
    <t>جوهره</t>
  </si>
  <si>
    <t>شفيق</t>
  </si>
  <si>
    <t>نزيها</t>
  </si>
  <si>
    <t>مطيعه</t>
  </si>
  <si>
    <t>نايفة</t>
  </si>
  <si>
    <t>ناهي</t>
  </si>
  <si>
    <t>راغدة</t>
  </si>
  <si>
    <t>القامشلي</t>
  </si>
  <si>
    <t>على</t>
  </si>
  <si>
    <t>دير العصافير</t>
  </si>
  <si>
    <t>جميلة</t>
  </si>
  <si>
    <t xml:space="preserve">امنه </t>
  </si>
  <si>
    <t>سارة</t>
  </si>
  <si>
    <t>كفير يبوس</t>
  </si>
  <si>
    <t>كريمة</t>
  </si>
  <si>
    <t>عتيبة</t>
  </si>
  <si>
    <t xml:space="preserve">حرستا </t>
  </si>
  <si>
    <t>فادية</t>
  </si>
  <si>
    <t xml:space="preserve">جهاد </t>
  </si>
  <si>
    <t>مهدي</t>
  </si>
  <si>
    <t>علاء صالح</t>
  </si>
  <si>
    <t xml:space="preserve">احمد </t>
  </si>
  <si>
    <t>محمد محمود</t>
  </si>
  <si>
    <t xml:space="preserve">ميسون </t>
  </si>
  <si>
    <t xml:space="preserve">طرطوس </t>
  </si>
  <si>
    <t>القدموس</t>
  </si>
  <si>
    <t>صافيتا</t>
  </si>
  <si>
    <t>حسنة</t>
  </si>
  <si>
    <t xml:space="preserve">ابراهيم </t>
  </si>
  <si>
    <t>خيرية</t>
  </si>
  <si>
    <t>اريج يوسف</t>
  </si>
  <si>
    <t>آمنة</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</si>
  <si>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</si>
  <si>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</si>
  <si>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</si>
  <si>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</si>
  <si>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</si>
  <si>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</si>
  <si>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</si>
  <si>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</si>
  <si>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</si>
  <si>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</si>
  <si>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</si>
  <si>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</si>
  <si>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</si>
  <si>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</si>
  <si>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</si>
  <si>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</si>
  <si>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</si>
  <si>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</si>
  <si>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</si>
  <si>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</si>
  <si>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</si>
  <si>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</si>
  <si>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</si>
  <si>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</si>
  <si>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</si>
  <si>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</si>
  <si>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</si>
  <si>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</si>
  <si>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</si>
  <si>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</si>
  <si>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</si>
  <si>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</si>
  <si>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</si>
  <si>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</si>
  <si>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</si>
  <si>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</si>
  <si>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</si>
  <si>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</si>
  <si>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</si>
  <si>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</si>
  <si>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</si>
  <si>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</si>
  <si>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</si>
  <si>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</si>
  <si>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</si>
  <si>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</si>
  <si>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</si>
  <si>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</si>
  <si>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</si>
  <si>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</si>
  <si>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</si>
  <si>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الاسم والنسبه</t>
  </si>
  <si>
    <t>الرابعة</t>
  </si>
  <si>
    <t>الثانية حديث</t>
  </si>
  <si>
    <t>منار مستو</t>
  </si>
  <si>
    <t>جميل فحيص</t>
  </si>
  <si>
    <t>الاء الشويكي</t>
  </si>
  <si>
    <t>باسل خليل</t>
  </si>
  <si>
    <t>ابراهيم ابراهيم</t>
  </si>
  <si>
    <t>ابراهيم سعود</t>
  </si>
  <si>
    <t>احمد الاحمد</t>
  </si>
  <si>
    <t>احمد الاغا</t>
  </si>
  <si>
    <t>احمد الزعبي</t>
  </si>
  <si>
    <t>احمد السليمان</t>
  </si>
  <si>
    <t>احمد العك</t>
  </si>
  <si>
    <t>احمد الفنش</t>
  </si>
  <si>
    <t>احمد الكردي</t>
  </si>
  <si>
    <t>احمد رحيل</t>
  </si>
  <si>
    <t>احمد شبيب</t>
  </si>
  <si>
    <t>احمد شلهوم</t>
  </si>
  <si>
    <t>احمد طوير</t>
  </si>
  <si>
    <t>احمد علي</t>
  </si>
  <si>
    <t>احمد كلش</t>
  </si>
  <si>
    <t>احمد يرته</t>
  </si>
  <si>
    <t>اريج شحادة</t>
  </si>
  <si>
    <t>اسامه سلامه</t>
  </si>
  <si>
    <t>اسراء الاخرس</t>
  </si>
  <si>
    <t>اسكندر الدكاك</t>
  </si>
  <si>
    <t>اسماء الغزاوي</t>
  </si>
  <si>
    <t>اسماء حمود</t>
  </si>
  <si>
    <t>الاء ابراهيم</t>
  </si>
  <si>
    <t>الاء ابوعلي</t>
  </si>
  <si>
    <t>الاء الدكاك</t>
  </si>
  <si>
    <t>الاء الكور</t>
  </si>
  <si>
    <t>اماني الحاج</t>
  </si>
  <si>
    <t>اميره الحمصي</t>
  </si>
  <si>
    <t>انيسه العبد الله</t>
  </si>
  <si>
    <t>ايات النجار</t>
  </si>
  <si>
    <t>اياد حمويه</t>
  </si>
  <si>
    <t>ايلي مقديس انطون</t>
  </si>
  <si>
    <t>ايمان برجس</t>
  </si>
  <si>
    <t>ايمان جمعه</t>
  </si>
  <si>
    <t>ايهم الزوباني</t>
  </si>
  <si>
    <t>أريج السهوي</t>
  </si>
  <si>
    <t>باسل الزير</t>
  </si>
  <si>
    <t>باسل رزق</t>
  </si>
  <si>
    <t>بتول طورمش</t>
  </si>
  <si>
    <t>بثينة عماد</t>
  </si>
  <si>
    <t>براءه نابلسي</t>
  </si>
  <si>
    <t>بلقيس ابو دحلوش</t>
  </si>
  <si>
    <t>بيان الناصر</t>
  </si>
  <si>
    <t>بيان خطيب</t>
  </si>
  <si>
    <t>تسنيم غوثاني</t>
  </si>
  <si>
    <t>تيماء الجزائري</t>
  </si>
  <si>
    <t>ثائر النقار</t>
  </si>
  <si>
    <t>ثويبه الفاضل</t>
  </si>
  <si>
    <t>جميله الظاهر</t>
  </si>
  <si>
    <t>جهاد موقاري</t>
  </si>
  <si>
    <t>جودت مصطفى</t>
  </si>
  <si>
    <t>جوزيف ابراهيم</t>
  </si>
  <si>
    <t>جويل موخ</t>
  </si>
  <si>
    <t>جيهان علي</t>
  </si>
  <si>
    <t>حسام الجبيلي</t>
  </si>
  <si>
    <t>حسام الدين الاحمد</t>
  </si>
  <si>
    <t>حسام العلي</t>
  </si>
  <si>
    <t>حسام عبيد</t>
  </si>
  <si>
    <t>حسام علي</t>
  </si>
  <si>
    <t>حسان عبد السلام</t>
  </si>
  <si>
    <t>حسان فتال</t>
  </si>
  <si>
    <t>حسن الحاج علي</t>
  </si>
  <si>
    <t>حسن يوسف</t>
  </si>
  <si>
    <t>حمزه الجبارين</t>
  </si>
  <si>
    <t>حمزه سليمان</t>
  </si>
  <si>
    <t>حنان صالح</t>
  </si>
  <si>
    <t>حيدر سلوم</t>
  </si>
  <si>
    <t>حيدر عليا</t>
  </si>
  <si>
    <t>خالد عبد الله</t>
  </si>
  <si>
    <t>خضر احمد</t>
  </si>
  <si>
    <t>خلود شدود</t>
  </si>
  <si>
    <t>خليل شمس الدين</t>
  </si>
  <si>
    <t>دانه النوري</t>
  </si>
  <si>
    <t>داني الحداد</t>
  </si>
  <si>
    <t>دانيا حسن</t>
  </si>
  <si>
    <t>دانييلا بغدان</t>
  </si>
  <si>
    <t>دعاء شكور</t>
  </si>
  <si>
    <t>ديالا خضير</t>
  </si>
  <si>
    <t>ديانا كحيل</t>
  </si>
  <si>
    <t>دينا جزار</t>
  </si>
  <si>
    <t>راما بلبل</t>
  </si>
  <si>
    <t>راما حقي</t>
  </si>
  <si>
    <t>رامي الشوفي</t>
  </si>
  <si>
    <t>رائد الخضور</t>
  </si>
  <si>
    <t>رائدة حبك</t>
  </si>
  <si>
    <t>ربا الشبقي</t>
  </si>
  <si>
    <t>ربى الايمام</t>
  </si>
  <si>
    <t>ربى غزال</t>
  </si>
  <si>
    <t>ربى غزالة</t>
  </si>
  <si>
    <t>ردينة البراضعي</t>
  </si>
  <si>
    <t>رغدة الغزاوي</t>
  </si>
  <si>
    <t>رغده الصالح</t>
  </si>
  <si>
    <t>رهام عبود</t>
  </si>
  <si>
    <t>روان المهايني</t>
  </si>
  <si>
    <t>روان بريغش</t>
  </si>
  <si>
    <t>روز سهدو</t>
  </si>
  <si>
    <t>روعه حسين</t>
  </si>
  <si>
    <t>روعه مرشد</t>
  </si>
  <si>
    <t>روي الشيخ</t>
  </si>
  <si>
    <t>رياض طلفاح</t>
  </si>
  <si>
    <t>ريام جوهره</t>
  </si>
  <si>
    <t>ريتا قسيس</t>
  </si>
  <si>
    <t>ريم الضاهر</t>
  </si>
  <si>
    <t>رنيم حنحون</t>
  </si>
  <si>
    <t>ريما المعلم</t>
  </si>
  <si>
    <t>ريما قدرو</t>
  </si>
  <si>
    <t>ريمه عبداللطيف</t>
  </si>
  <si>
    <t>ريهام الزعبي</t>
  </si>
  <si>
    <t>زكريا محمد الفيصل</t>
  </si>
  <si>
    <t>زهرة الحلاق</t>
  </si>
  <si>
    <t>زياد النجار</t>
  </si>
  <si>
    <t>زينب بربيش</t>
  </si>
  <si>
    <t>زينب شباط</t>
  </si>
  <si>
    <t>زينب قاسم</t>
  </si>
  <si>
    <t>زينه محمد</t>
  </si>
  <si>
    <t>سامر المبخر</t>
  </si>
  <si>
    <t>ساميه حسن</t>
  </si>
  <si>
    <t>سعاد الحاج</t>
  </si>
  <si>
    <t>سعاد بركات</t>
  </si>
  <si>
    <t>سعيد حمصي</t>
  </si>
  <si>
    <t>سلاف وسوف</t>
  </si>
  <si>
    <t>سلام صادق</t>
  </si>
  <si>
    <t>سلوى سيف</t>
  </si>
  <si>
    <t>سماح سلهب</t>
  </si>
  <si>
    <t>سمر الشويكي</t>
  </si>
  <si>
    <t>سناء الشلبي</t>
  </si>
  <si>
    <t>سهام التونسي</t>
  </si>
  <si>
    <t>سهر يونس</t>
  </si>
  <si>
    <t>سهير السودي</t>
  </si>
  <si>
    <t>سوار قرقوط</t>
  </si>
  <si>
    <t>سومر محمد</t>
  </si>
  <si>
    <t>شادي سلامي</t>
  </si>
  <si>
    <t>شذا حسون نصر</t>
  </si>
  <si>
    <t>شروق الغندور</t>
  </si>
  <si>
    <t>شهد القطيني</t>
  </si>
  <si>
    <t>شهد فريج</t>
  </si>
  <si>
    <t>شيماء الصفدي</t>
  </si>
  <si>
    <t>صالح حسن</t>
  </si>
  <si>
    <t>صفاء ابو اسماعيل</t>
  </si>
  <si>
    <t>صهيب بشير</t>
  </si>
  <si>
    <t>ضياء يازجي</t>
  </si>
  <si>
    <t>طلال جباره</t>
  </si>
  <si>
    <t>طوني مراد</t>
  </si>
  <si>
    <t>عاصم شاهين</t>
  </si>
  <si>
    <t>عامر طليعة</t>
  </si>
  <si>
    <t>عباده رباح</t>
  </si>
  <si>
    <t>عبد الله الخطيب</t>
  </si>
  <si>
    <t>عبد الله السردي</t>
  </si>
  <si>
    <t>عزه الجوهري</t>
  </si>
  <si>
    <t>علا النابلسي</t>
  </si>
  <si>
    <t>علا سليمان</t>
  </si>
  <si>
    <t>علا فاضل</t>
  </si>
  <si>
    <t>علاء الشلبي</t>
  </si>
  <si>
    <t>علي صوان</t>
  </si>
  <si>
    <t>علي عثمان</t>
  </si>
  <si>
    <t>علي ميهوب</t>
  </si>
  <si>
    <t>علياء خليل</t>
  </si>
  <si>
    <t>عمار قاسم</t>
  </si>
  <si>
    <t>عمار كنج محمد جبور</t>
  </si>
  <si>
    <t>عمار نصر</t>
  </si>
  <si>
    <t>عمران شقير</t>
  </si>
  <si>
    <t>عهود الجهني</t>
  </si>
  <si>
    <t>غدير العيسمي</t>
  </si>
  <si>
    <t>غصون الحلاق</t>
  </si>
  <si>
    <t>غفران ذياب</t>
  </si>
  <si>
    <t>غفران فندي</t>
  </si>
  <si>
    <t>غنى الذهبي</t>
  </si>
  <si>
    <t>فادي حرفوش</t>
  </si>
  <si>
    <t>فاديا الدياب</t>
  </si>
  <si>
    <t>فاديا سفاف</t>
  </si>
  <si>
    <t>فاطمه العبدالهادي</t>
  </si>
  <si>
    <t>فاطمه داود</t>
  </si>
  <si>
    <t>فاطمه ديوب</t>
  </si>
  <si>
    <t>فايزة فلاحه</t>
  </si>
  <si>
    <t>فتحيه الخطيب</t>
  </si>
  <si>
    <t>فراس جمعه الحسن</t>
  </si>
  <si>
    <t>فراس حمشو</t>
  </si>
  <si>
    <t>فراس محمد</t>
  </si>
  <si>
    <t>فرح عيون النابلسي</t>
  </si>
  <si>
    <t>فلك عبدالباقي</t>
  </si>
  <si>
    <t>كاترين الحداد</t>
  </si>
  <si>
    <t>كفاح الحسن</t>
  </si>
  <si>
    <t>كمال القباني الديري</t>
  </si>
  <si>
    <t>كنان زيتونه</t>
  </si>
  <si>
    <t>كنانه ونوس</t>
  </si>
  <si>
    <t>لانا حب الرمان</t>
  </si>
  <si>
    <t>لبابه عويص</t>
  </si>
  <si>
    <t>لبنه الحوري</t>
  </si>
  <si>
    <t>لميس الخطيب</t>
  </si>
  <si>
    <t>لين البوشي</t>
  </si>
  <si>
    <t>لين حداد</t>
  </si>
  <si>
    <t>محمد اغيد الخطيب</t>
  </si>
  <si>
    <t>محمد الحاج علي</t>
  </si>
  <si>
    <t>محمد الحسين العلي</t>
  </si>
  <si>
    <t>محمد ايهم اشمر</t>
  </si>
  <si>
    <t>محمد براء جاد الله</t>
  </si>
  <si>
    <t>محمد بشير شيخ بزينه</t>
  </si>
  <si>
    <t>محمد حسن الرواس</t>
  </si>
  <si>
    <t>محمد حسن صندوق</t>
  </si>
  <si>
    <t>محمد حسين طبيخ</t>
  </si>
  <si>
    <t>محمد حموش</t>
  </si>
  <si>
    <t>محمد خلف</t>
  </si>
  <si>
    <t>محمد رمان</t>
  </si>
  <si>
    <t>محمد زرزور</t>
  </si>
  <si>
    <t>محمد سليمان</t>
  </si>
  <si>
    <t>محمد شاكر الحموي باكير</t>
  </si>
  <si>
    <t>محمد صالح حجار</t>
  </si>
  <si>
    <t>محمد فادي دمشقي</t>
  </si>
  <si>
    <t>محمد فخري الدروبي</t>
  </si>
  <si>
    <t>محمد كولو</t>
  </si>
  <si>
    <t>محمد معاذ المصري</t>
  </si>
  <si>
    <t>محمد معاون</t>
  </si>
  <si>
    <t>محمد مهند الويش</t>
  </si>
  <si>
    <t>محمد مؤمن قطان</t>
  </si>
  <si>
    <t>محمد نعيم رحمه</t>
  </si>
  <si>
    <t>محمد نور الدين عبد الله</t>
  </si>
  <si>
    <t>محمود كادك</t>
  </si>
  <si>
    <t>مرام أبو النعاج الرفاعي</t>
  </si>
  <si>
    <t>مرام شاويش</t>
  </si>
  <si>
    <t>مرام هلال</t>
  </si>
  <si>
    <t>مرح الخصه</t>
  </si>
  <si>
    <t>مروى قندور</t>
  </si>
  <si>
    <t>مصطفى القطان</t>
  </si>
  <si>
    <t>مصعب حموده</t>
  </si>
  <si>
    <t>معاذ يوسف</t>
  </si>
  <si>
    <t>معاويه الهندي</t>
  </si>
  <si>
    <t>معتصم جمعه</t>
  </si>
  <si>
    <t>معمر الخطيب ابوفخر</t>
  </si>
  <si>
    <t>مكارم القطيش</t>
  </si>
  <si>
    <t>ملك دروبي</t>
  </si>
  <si>
    <t>ملهم عابدين حيدر</t>
  </si>
  <si>
    <t>منار مراد</t>
  </si>
  <si>
    <t>منى الشبلي</t>
  </si>
  <si>
    <t>منى العبود</t>
  </si>
  <si>
    <t>مها سنجاب</t>
  </si>
  <si>
    <t>موسى عريشة</t>
  </si>
  <si>
    <t>مؤيد الحنبرجي</t>
  </si>
  <si>
    <t>مؤيد ياغي</t>
  </si>
  <si>
    <t>ميار عدس</t>
  </si>
  <si>
    <t>ميخائيل ابو عسلي</t>
  </si>
  <si>
    <t>ميس الشقيع</t>
  </si>
  <si>
    <t>ميسم علوش</t>
  </si>
  <si>
    <t>ناتالي سلوم</t>
  </si>
  <si>
    <t>نادين فليحان</t>
  </si>
  <si>
    <t>ناريمان الحموي</t>
  </si>
  <si>
    <t>نبيهه طربيه</t>
  </si>
  <si>
    <t>ندى القاق</t>
  </si>
  <si>
    <t>نغم البشاره</t>
  </si>
  <si>
    <t>نوار طه</t>
  </si>
  <si>
    <t>نوال خليل</t>
  </si>
  <si>
    <t>نور الدين الزعور</t>
  </si>
  <si>
    <t>نور الدين حيبا</t>
  </si>
  <si>
    <t>نور الدين كردي</t>
  </si>
  <si>
    <t>نور الزين</t>
  </si>
  <si>
    <t>نور الهدى شكر</t>
  </si>
  <si>
    <t>نور بركات</t>
  </si>
  <si>
    <t>نور حمودة</t>
  </si>
  <si>
    <t>نور صوان</t>
  </si>
  <si>
    <t>نورالهدى المصري</t>
  </si>
  <si>
    <t>نورهان سلمون</t>
  </si>
  <si>
    <t>نينار ضعون</t>
  </si>
  <si>
    <t>هاني العقاد</t>
  </si>
  <si>
    <t>هبة مازوخ</t>
  </si>
  <si>
    <t>هبه الزايد</t>
  </si>
  <si>
    <t>هدى الشريف</t>
  </si>
  <si>
    <t>هدى المحمد</t>
  </si>
  <si>
    <t>هناء ابوالخير</t>
  </si>
  <si>
    <t>هناء القزحلي</t>
  </si>
  <si>
    <t>هناء سرور</t>
  </si>
  <si>
    <t>هناء سكري</t>
  </si>
  <si>
    <t>هند ركاب</t>
  </si>
  <si>
    <t>واصف الدخل الله</t>
  </si>
  <si>
    <t>وسيم الخرتلك</t>
  </si>
  <si>
    <t>وسيم الطباخ</t>
  </si>
  <si>
    <t>ولاء الشلبي</t>
  </si>
  <si>
    <t>ولاء المعلم</t>
  </si>
  <si>
    <t>وليد العك</t>
  </si>
  <si>
    <t>يارا السليمان</t>
  </si>
  <si>
    <t>يارا العيسى</t>
  </si>
  <si>
    <t>ياسمين جريره</t>
  </si>
  <si>
    <t>ياسين الخرتلك</t>
  </si>
  <si>
    <t>يافا صبح</t>
  </si>
  <si>
    <t>يمنى سكروجه</t>
  </si>
  <si>
    <t>يوسف طاطين</t>
  </si>
  <si>
    <t>اسامه الحلبي</t>
  </si>
  <si>
    <t>اسرى الموسى</t>
  </si>
  <si>
    <t>اسماء السكري</t>
  </si>
  <si>
    <t>جوني سويد فلوح</t>
  </si>
  <si>
    <t>رهف العلا</t>
  </si>
  <si>
    <t>روعة عبد الرزاق</t>
  </si>
  <si>
    <t>رولا الجمال</t>
  </si>
  <si>
    <t>سدرة سيف</t>
  </si>
  <si>
    <t>شاديه الطراد المطر</t>
  </si>
  <si>
    <t>عبد العزيز الاحمد</t>
  </si>
  <si>
    <t>غزل حماد</t>
  </si>
  <si>
    <t>غفران  المارديني</t>
  </si>
  <si>
    <t>فاروق شرف</t>
  </si>
  <si>
    <t>فايز بركات</t>
  </si>
  <si>
    <t>محمد سعيد الخضري</t>
  </si>
  <si>
    <t>محمد مبيض</t>
  </si>
  <si>
    <t>محمد منيب قنوص</t>
  </si>
  <si>
    <t>محمد نور الدين</t>
  </si>
  <si>
    <t>مرام جربوع</t>
  </si>
  <si>
    <t>مروة ربيع</t>
  </si>
  <si>
    <t>مروه السمان</t>
  </si>
  <si>
    <t>معاذ الموصللي</t>
  </si>
  <si>
    <t>هنادي ابو شاهين</t>
  </si>
  <si>
    <t>هيا غانم</t>
  </si>
  <si>
    <t>عبدالرحمن الجمادالصليبي</t>
  </si>
  <si>
    <t>قصي حسين</t>
  </si>
  <si>
    <t>لما الصباغ</t>
  </si>
  <si>
    <t>احمد بحري</t>
  </si>
  <si>
    <t>داني طعمه</t>
  </si>
  <si>
    <t>ابراهيم غيلان</t>
  </si>
  <si>
    <t>احلام الحريري</t>
  </si>
  <si>
    <t>احمد الدلباني</t>
  </si>
  <si>
    <t>احمد جدور</t>
  </si>
  <si>
    <t>احمد جسري</t>
  </si>
  <si>
    <t>احمد حاج علي</t>
  </si>
  <si>
    <t>احمد عيد</t>
  </si>
  <si>
    <t>احمد نوفل</t>
  </si>
  <si>
    <t>اريج ابراهيم</t>
  </si>
  <si>
    <t>ازدهار كعبور</t>
  </si>
  <si>
    <t>اسامة الشيخ</t>
  </si>
  <si>
    <t>اسراء الدامس</t>
  </si>
  <si>
    <t>اسماء الشريف</t>
  </si>
  <si>
    <t>اسماء الشنبور</t>
  </si>
  <si>
    <t>اسماعيل خلف</t>
  </si>
  <si>
    <t>اعتدال عبد الله</t>
  </si>
  <si>
    <t>اكرم الجردي</t>
  </si>
  <si>
    <t>الاء سوكاني</t>
  </si>
  <si>
    <t>الهام الفقسه</t>
  </si>
  <si>
    <t>اماني مطلق</t>
  </si>
  <si>
    <t>امل خضور</t>
  </si>
  <si>
    <t>امل صالح</t>
  </si>
  <si>
    <t>ايات ابو البرغل</t>
  </si>
  <si>
    <t>ايمن عثوان</t>
  </si>
  <si>
    <t>ايه مظلوم</t>
  </si>
  <si>
    <t>ايهم علوش</t>
  </si>
  <si>
    <t>أمل عباس</t>
  </si>
  <si>
    <t>آيات القاري</t>
  </si>
  <si>
    <t>باسل اسماعيل</t>
  </si>
  <si>
    <t>بريهان سعيدداغستاني</t>
  </si>
  <si>
    <t>بسما علي</t>
  </si>
  <si>
    <t>بيان المناصفي</t>
  </si>
  <si>
    <t>تغريد صالح</t>
  </si>
  <si>
    <t>جاد راجحه</t>
  </si>
  <si>
    <t>جعفر القدار</t>
  </si>
  <si>
    <t>حاتم فخر الدين الشعراني</t>
  </si>
  <si>
    <t>حمزه عطيه</t>
  </si>
  <si>
    <t>حنان صقر</t>
  </si>
  <si>
    <t>حيدره عيسى</t>
  </si>
  <si>
    <t>خالد الدكاك</t>
  </si>
  <si>
    <t>خالد زبداني</t>
  </si>
  <si>
    <t>خلود ضاهر</t>
  </si>
  <si>
    <t>دارين منجويق</t>
  </si>
  <si>
    <t>داليا طيب</t>
  </si>
  <si>
    <t>دانة عنقه</t>
  </si>
  <si>
    <t>دانيا البقاعي</t>
  </si>
  <si>
    <t>دانيا الحمصي</t>
  </si>
  <si>
    <t>دعاء الحسين</t>
  </si>
  <si>
    <t>ديالا شاميه</t>
  </si>
  <si>
    <t>ديانا استيفاني خداج</t>
  </si>
  <si>
    <t>راما شيخ الحدادين</t>
  </si>
  <si>
    <t>راما وهبه</t>
  </si>
  <si>
    <t>رامي خضور</t>
  </si>
  <si>
    <t>رانيا طير</t>
  </si>
  <si>
    <t>ربيع كريدي</t>
  </si>
  <si>
    <t>رزان الفتال</t>
  </si>
  <si>
    <t>رزان علي</t>
  </si>
  <si>
    <t>رشا الاشمر</t>
  </si>
  <si>
    <t>رغد ابراهيم</t>
  </si>
  <si>
    <t>رغد الخطيب</t>
  </si>
  <si>
    <t>رغد بردان</t>
  </si>
  <si>
    <t>رفعت المغوش</t>
  </si>
  <si>
    <t>رماز سعيد</t>
  </si>
  <si>
    <t>رنيم البيش</t>
  </si>
  <si>
    <t>رنيم الحلاب</t>
  </si>
  <si>
    <t>رنيم هرموش</t>
  </si>
  <si>
    <t>رهام ابو عاصي</t>
  </si>
  <si>
    <t>رهف الشعبان</t>
  </si>
  <si>
    <t>رهف صالح</t>
  </si>
  <si>
    <t>رهف قضماني</t>
  </si>
  <si>
    <t>رهف نصر</t>
  </si>
  <si>
    <t>رؤى طيفور</t>
  </si>
  <si>
    <t>ريم الريابي</t>
  </si>
  <si>
    <t>زينب ديب</t>
  </si>
  <si>
    <t>زينة قهوه جي</t>
  </si>
  <si>
    <t>زينه الزمريق</t>
  </si>
  <si>
    <t>ساره عجايني</t>
  </si>
  <si>
    <t>سعيد عبد الحق</t>
  </si>
  <si>
    <t>سلام بكداش</t>
  </si>
  <si>
    <t>سميره كردي</t>
  </si>
  <si>
    <t>سهام القادرى</t>
  </si>
  <si>
    <t>سيدرا فرح</t>
  </si>
  <si>
    <t>سيمازا ابراهيم</t>
  </si>
  <si>
    <t>شيرين خليل</t>
  </si>
  <si>
    <t>شيماء رشيد</t>
  </si>
  <si>
    <t>صبا يوسف</t>
  </si>
  <si>
    <t>صفاء الحمادي الكوجك</t>
  </si>
  <si>
    <t>صفاء حمام</t>
  </si>
  <si>
    <t>عائشه الشالط</t>
  </si>
  <si>
    <t>عائشه فرهود</t>
  </si>
  <si>
    <t>عبد الهادي تقاله</t>
  </si>
  <si>
    <t>عدي طحان</t>
  </si>
  <si>
    <t>عفراء بشار</t>
  </si>
  <si>
    <t>علا شريبا</t>
  </si>
  <si>
    <t>عمار الخضر الحسن</t>
  </si>
  <si>
    <t>عيسى الصافتلي</t>
  </si>
  <si>
    <t>غاده الحريري</t>
  </si>
  <si>
    <t>غصون السيد</t>
  </si>
  <si>
    <t>غيث القنطار</t>
  </si>
  <si>
    <t>غيداء الدللي</t>
  </si>
  <si>
    <t>فاتن ابو فخر</t>
  </si>
  <si>
    <t>فاروق الافندي</t>
  </si>
  <si>
    <t>فاطمه القادري</t>
  </si>
  <si>
    <t>فراس برهوم</t>
  </si>
  <si>
    <t>فلك اسماعيل</t>
  </si>
  <si>
    <t>فوز شليويط</t>
  </si>
  <si>
    <t>فيحاء الالزم</t>
  </si>
  <si>
    <t>كوثر الداري</t>
  </si>
  <si>
    <t>لجين جمول</t>
  </si>
  <si>
    <t>لما ابراهيم</t>
  </si>
  <si>
    <t>لورا حمدان</t>
  </si>
  <si>
    <t>لين كبول</t>
  </si>
  <si>
    <t>لينا الشومري</t>
  </si>
  <si>
    <t>ليندا ابو زيد</t>
  </si>
  <si>
    <t>مجد جبور</t>
  </si>
  <si>
    <t>محمد احسان نقشبندي</t>
  </si>
  <si>
    <t>محمد الصباغ</t>
  </si>
  <si>
    <t>محمد العبد المحمد العبيد</t>
  </si>
  <si>
    <t>محمد اياد الجاويش</t>
  </si>
  <si>
    <t>محمد خياط</t>
  </si>
  <si>
    <t>محمد مقشاتي</t>
  </si>
  <si>
    <t>محمد ملهم الافندي</t>
  </si>
  <si>
    <t>محمد ونوس</t>
  </si>
  <si>
    <t>محمد يامن الزيات</t>
  </si>
  <si>
    <t>محمد يوسف ابو لباده</t>
  </si>
  <si>
    <t>محمود الرفاعي</t>
  </si>
  <si>
    <t>محمود كركوتلي</t>
  </si>
  <si>
    <t>مرام ابو كلام</t>
  </si>
  <si>
    <t>مرح الحمدان</t>
  </si>
  <si>
    <t>مروة النجار</t>
  </si>
  <si>
    <t>مروه الهندي</t>
  </si>
  <si>
    <t>مصعب برغل</t>
  </si>
  <si>
    <t>مضر علي</t>
  </si>
  <si>
    <t>معاذ شاكر</t>
  </si>
  <si>
    <t>معتز العرند</t>
  </si>
  <si>
    <t>ملاك حرش</t>
  </si>
  <si>
    <t>منى حنفي</t>
  </si>
  <si>
    <t>منى زينه</t>
  </si>
  <si>
    <t>ناهد هيفا</t>
  </si>
  <si>
    <t>نبيله صالح</t>
  </si>
  <si>
    <t>نجاح خداج</t>
  </si>
  <si>
    <t>ندى الخوص</t>
  </si>
  <si>
    <t>نسمة الخطيب</t>
  </si>
  <si>
    <t>نغم الشيخ</t>
  </si>
  <si>
    <t>نور الاسطواني</t>
  </si>
  <si>
    <t>نور السحلي</t>
  </si>
  <si>
    <t>نور المهايني</t>
  </si>
  <si>
    <t>نور حبوب</t>
  </si>
  <si>
    <t>نور قاروط</t>
  </si>
  <si>
    <t>نور هردوف</t>
  </si>
  <si>
    <t>هايدي منصور</t>
  </si>
  <si>
    <t>هبة فزع</t>
  </si>
  <si>
    <t>هبه الله المزيك</t>
  </si>
  <si>
    <t>هبه حنن</t>
  </si>
  <si>
    <t>هيام عيسى</t>
  </si>
  <si>
    <t>هيلدا حسون</t>
  </si>
  <si>
    <t>وارفه دقو</t>
  </si>
  <si>
    <t>وائل قرطاس</t>
  </si>
  <si>
    <t>وديان سلوم</t>
  </si>
  <si>
    <t>وسام زينه</t>
  </si>
  <si>
    <t>وفاء مختار</t>
  </si>
  <si>
    <t>ولاء اسكيف</t>
  </si>
  <si>
    <t>ولاء البصال</t>
  </si>
  <si>
    <t>ولاء طري</t>
  </si>
  <si>
    <t>ياسمين شلغين</t>
  </si>
  <si>
    <t>يزن درويش</t>
  </si>
  <si>
    <t>اسراء عبد الوهاب</t>
  </si>
  <si>
    <t>ايمان عبد الحليم</t>
  </si>
  <si>
    <t>بشرى سرور</t>
  </si>
  <si>
    <t>جود الفتحي</t>
  </si>
  <si>
    <t>حسان عبد الرحمن</t>
  </si>
  <si>
    <t>دعاء مصطفى</t>
  </si>
  <si>
    <t>رؤى دلال</t>
  </si>
  <si>
    <t>سجى المفرج</t>
  </si>
  <si>
    <t>سماح المحب</t>
  </si>
  <si>
    <t>محمد حسن المونس</t>
  </si>
  <si>
    <t>منال صيلين</t>
  </si>
  <si>
    <t>منى زيدان</t>
  </si>
  <si>
    <t>نور الهدى مقيد</t>
  </si>
  <si>
    <t>يوسف الغزي</t>
  </si>
  <si>
    <t>احمد سعديه</t>
  </si>
  <si>
    <t>احمد كواكه</t>
  </si>
  <si>
    <t>أمل خليف</t>
  </si>
  <si>
    <t>أمين منصور</t>
  </si>
  <si>
    <t>أنس الخلف</t>
  </si>
  <si>
    <t>باسم الشاعر</t>
  </si>
  <si>
    <t>بسام ديب</t>
  </si>
  <si>
    <t>حنان الحصوة</t>
  </si>
  <si>
    <t>دانية المدلل</t>
  </si>
  <si>
    <t>راما صالحه</t>
  </si>
  <si>
    <t>ساريه عكروش</t>
  </si>
  <si>
    <t>سهير احمد</t>
  </si>
  <si>
    <t>علا الاسدي</t>
  </si>
  <si>
    <t>محمد رجا</t>
  </si>
  <si>
    <t>ملكة صالحاني</t>
  </si>
  <si>
    <t>نبال كلاوي</t>
  </si>
  <si>
    <t>نورشان معتوق</t>
  </si>
  <si>
    <t>ولاء عبد الرزاق</t>
  </si>
  <si>
    <t xml:space="preserve">سلوى </t>
  </si>
  <si>
    <t>محمد غالب</t>
  </si>
  <si>
    <t>بندر</t>
  </si>
  <si>
    <t xml:space="preserve">اسماء </t>
  </si>
  <si>
    <t>رسمية</t>
  </si>
  <si>
    <t>مقيليبة</t>
  </si>
  <si>
    <t>تواني</t>
  </si>
  <si>
    <t>ايمان الطويل</t>
  </si>
  <si>
    <t>محمد مصباح</t>
  </si>
  <si>
    <t>عاطف</t>
  </si>
  <si>
    <t>نبع الصخر</t>
  </si>
  <si>
    <t>محمد عبد الباسط</t>
  </si>
  <si>
    <t>عزيزة</t>
  </si>
  <si>
    <t>منازل البدرية</t>
  </si>
  <si>
    <t>دره</t>
  </si>
  <si>
    <t>جدة</t>
  </si>
  <si>
    <t xml:space="preserve">سهام </t>
  </si>
  <si>
    <t>رضوه</t>
  </si>
  <si>
    <t>خان الشيح</t>
  </si>
  <si>
    <t>محمد فوزي</t>
  </si>
  <si>
    <t>دير ماما</t>
  </si>
  <si>
    <t>محمدنايف</t>
  </si>
  <si>
    <t>رضوة</t>
  </si>
  <si>
    <t>ندا</t>
  </si>
  <si>
    <t xml:space="preserve">فتحية </t>
  </si>
  <si>
    <t>محمد نعيم</t>
  </si>
  <si>
    <t>محمد نسيب</t>
  </si>
  <si>
    <t>قحطان</t>
  </si>
  <si>
    <t>سميحة</t>
  </si>
  <si>
    <t>لوسيا</t>
  </si>
  <si>
    <t>بطيحة النازحين</t>
  </si>
  <si>
    <t>شريف</t>
  </si>
  <si>
    <t>زهر</t>
  </si>
  <si>
    <t>فهميه</t>
  </si>
  <si>
    <t>اقبال</t>
  </si>
  <si>
    <t>عيده ماهر</t>
  </si>
  <si>
    <t>زبدين</t>
  </si>
  <si>
    <t>نادية</t>
  </si>
  <si>
    <t xml:space="preserve">سوسن </t>
  </si>
  <si>
    <t>جومانا</t>
  </si>
  <si>
    <t>وضاح</t>
  </si>
  <si>
    <t>عبد المطلب</t>
  </si>
  <si>
    <t>زرزور</t>
  </si>
  <si>
    <t>محمد رشاد</t>
  </si>
  <si>
    <t>عربيه</t>
  </si>
  <si>
    <t xml:space="preserve">رياض </t>
  </si>
  <si>
    <t>جودات</t>
  </si>
  <si>
    <t>نظيره</t>
  </si>
  <si>
    <t>انخل</t>
  </si>
  <si>
    <t>ادريس</t>
  </si>
  <si>
    <t>رمضان</t>
  </si>
  <si>
    <t>قواص</t>
  </si>
  <si>
    <t>كميله</t>
  </si>
  <si>
    <t>حفيظه</t>
  </si>
  <si>
    <t>كفر لاها</t>
  </si>
  <si>
    <t xml:space="preserve">حلب </t>
  </si>
  <si>
    <t>عويد</t>
  </si>
  <si>
    <t>اجمانا</t>
  </si>
  <si>
    <t>اسعاف</t>
  </si>
  <si>
    <t>صبيحة</t>
  </si>
  <si>
    <t>البرجان</t>
  </si>
  <si>
    <t>هيام الابراهيم</t>
  </si>
  <si>
    <t>نجيب</t>
  </si>
  <si>
    <t>جمانة</t>
  </si>
  <si>
    <t>معلولا</t>
  </si>
  <si>
    <t xml:space="preserve">محمد سعيد </t>
  </si>
  <si>
    <t xml:space="preserve">وجدان </t>
  </si>
  <si>
    <t>سيدولا</t>
  </si>
  <si>
    <t>محمداسامه</t>
  </si>
  <si>
    <t>القطيفه</t>
  </si>
  <si>
    <t>معلا</t>
  </si>
  <si>
    <t>جهيده</t>
  </si>
  <si>
    <t>فتاة</t>
  </si>
  <si>
    <t>رفيقه</t>
  </si>
  <si>
    <t>بيت سحم</t>
  </si>
  <si>
    <t xml:space="preserve">رافع </t>
  </si>
  <si>
    <t xml:space="preserve">ناديا </t>
  </si>
  <si>
    <t>بستان الحمام</t>
  </si>
  <si>
    <t>الحميري</t>
  </si>
  <si>
    <t>زلفا</t>
  </si>
  <si>
    <t>دعد كيلارجي</t>
  </si>
  <si>
    <t xml:space="preserve">محي الدين </t>
  </si>
  <si>
    <t>سمية</t>
  </si>
  <si>
    <t>بسيم</t>
  </si>
  <si>
    <t>ليبيا القبة</t>
  </si>
  <si>
    <t>رخله</t>
  </si>
  <si>
    <t>جمال الدين</t>
  </si>
  <si>
    <t xml:space="preserve">منال </t>
  </si>
  <si>
    <t>زكي</t>
  </si>
  <si>
    <t>ضحى</t>
  </si>
  <si>
    <t>صياح</t>
  </si>
  <si>
    <t>ماريا</t>
  </si>
  <si>
    <t>تلدره</t>
  </si>
  <si>
    <t>فيوليت</t>
  </si>
  <si>
    <t>ممدوح</t>
  </si>
  <si>
    <t>فله</t>
  </si>
  <si>
    <t>ليبيا</t>
  </si>
  <si>
    <t xml:space="preserve">مريم </t>
  </si>
  <si>
    <t>عطى</t>
  </si>
  <si>
    <t>الشيحه</t>
  </si>
  <si>
    <t>جبل تخله</t>
  </si>
  <si>
    <t>سيطه</t>
  </si>
  <si>
    <t>المحروسه</t>
  </si>
  <si>
    <t>محمدسالم</t>
  </si>
  <si>
    <t>هانية</t>
  </si>
  <si>
    <t>تحسين</t>
  </si>
  <si>
    <t>حمدة</t>
  </si>
  <si>
    <t>ارجوان</t>
  </si>
  <si>
    <t>سريجس</t>
  </si>
  <si>
    <t>بتول</t>
  </si>
  <si>
    <t xml:space="preserve">حماه </t>
  </si>
  <si>
    <t>هادي</t>
  </si>
  <si>
    <t>ماردين</t>
  </si>
  <si>
    <t>بقرص</t>
  </si>
  <si>
    <t>ريمون</t>
  </si>
  <si>
    <t>جوسلين</t>
  </si>
  <si>
    <t>رمزية</t>
  </si>
  <si>
    <t>خربة السودا</t>
  </si>
  <si>
    <t>مؤمنة</t>
  </si>
  <si>
    <t>عين الشمس</t>
  </si>
  <si>
    <t>خطاب</t>
  </si>
  <si>
    <t>ساهر</t>
  </si>
  <si>
    <t>مواهب</t>
  </si>
  <si>
    <t>موحسن</t>
  </si>
  <si>
    <t>ثابت</t>
  </si>
  <si>
    <t xml:space="preserve">فايز </t>
  </si>
  <si>
    <t>بقني</t>
  </si>
  <si>
    <t>بيروت</t>
  </si>
  <si>
    <t>سلحب</t>
  </si>
  <si>
    <t>افرنجيه</t>
  </si>
  <si>
    <t>السويداء/القريا</t>
  </si>
  <si>
    <t>العزيزية</t>
  </si>
  <si>
    <t xml:space="preserve">نوفل </t>
  </si>
  <si>
    <t xml:space="preserve">انعام </t>
  </si>
  <si>
    <t>جوليانة</t>
  </si>
  <si>
    <t>محمد وهيب</t>
  </si>
  <si>
    <t>نها</t>
  </si>
  <si>
    <t>مرتضى</t>
  </si>
  <si>
    <t xml:space="preserve">انتصار </t>
  </si>
  <si>
    <t>كفاء</t>
  </si>
  <si>
    <t>مركزان</t>
  </si>
  <si>
    <t>عبد الحفيظ</t>
  </si>
  <si>
    <t>عزيز</t>
  </si>
  <si>
    <t xml:space="preserve">فراس </t>
  </si>
  <si>
    <t>ممتاز</t>
  </si>
  <si>
    <t>عبدالرؤوف</t>
  </si>
  <si>
    <t xml:space="preserve">نضال </t>
  </si>
  <si>
    <t>الشارقه</t>
  </si>
  <si>
    <t>رائدة</t>
  </si>
  <si>
    <t xml:space="preserve">زياد </t>
  </si>
  <si>
    <t>انشراح</t>
  </si>
  <si>
    <t>نريمان</t>
  </si>
  <si>
    <t>انيسة</t>
  </si>
  <si>
    <t>موثبين</t>
  </si>
  <si>
    <t>ابو ظبي</t>
  </si>
  <si>
    <t xml:space="preserve">ريما </t>
  </si>
  <si>
    <t>محمدانور</t>
  </si>
  <si>
    <t>ايناس</t>
  </si>
  <si>
    <t>شفيقة</t>
  </si>
  <si>
    <t>دربل</t>
  </si>
  <si>
    <t>هدى صالح</t>
  </si>
  <si>
    <t>محمدنادر</t>
  </si>
  <si>
    <t>لاما</t>
  </si>
  <si>
    <t xml:space="preserve">سوزان </t>
  </si>
  <si>
    <t>محمدغريب</t>
  </si>
  <si>
    <t>عبد الرخمن</t>
  </si>
  <si>
    <t>حمورة</t>
  </si>
  <si>
    <t>شهيرة</t>
  </si>
  <si>
    <t xml:space="preserve">مصطفى </t>
  </si>
  <si>
    <t xml:space="preserve">سامر </t>
  </si>
  <si>
    <t xml:space="preserve">نهى </t>
  </si>
  <si>
    <t>طرابلس</t>
  </si>
  <si>
    <t xml:space="preserve">محمود </t>
  </si>
  <si>
    <t>محمدرشاد</t>
  </si>
  <si>
    <t>نجات</t>
  </si>
  <si>
    <t>كودنه</t>
  </si>
  <si>
    <t>عقبه</t>
  </si>
  <si>
    <t xml:space="preserve">كميل </t>
  </si>
  <si>
    <t xml:space="preserve">أليسه </t>
  </si>
  <si>
    <t xml:space="preserve">حينه </t>
  </si>
  <si>
    <t xml:space="preserve">اسلام </t>
  </si>
  <si>
    <t>فتاة محمد</t>
  </si>
  <si>
    <t>نوار</t>
  </si>
  <si>
    <t xml:space="preserve">شاهر </t>
  </si>
  <si>
    <t>زهر الهيل</t>
  </si>
  <si>
    <t xml:space="preserve">نور الدين </t>
  </si>
  <si>
    <t>برد</t>
  </si>
  <si>
    <t>هاني مسعود</t>
  </si>
  <si>
    <t>خبب</t>
  </si>
  <si>
    <t>محمد فواز</t>
  </si>
  <si>
    <t>عبدالفتاح</t>
  </si>
  <si>
    <t xml:space="preserve">محمد رهيف </t>
  </si>
  <si>
    <t>عباس</t>
  </si>
  <si>
    <t>اسمهان سلمون</t>
  </si>
  <si>
    <t>نيصاف</t>
  </si>
  <si>
    <t>نفوسه</t>
  </si>
  <si>
    <t>ابها</t>
  </si>
  <si>
    <t>ثلجه</t>
  </si>
  <si>
    <t xml:space="preserve">سمير </t>
  </si>
  <si>
    <t>محمدزهير</t>
  </si>
  <si>
    <t>الخالدية</t>
  </si>
  <si>
    <t>بصيره</t>
  </si>
  <si>
    <t>محجه</t>
  </si>
  <si>
    <t>سيناء</t>
  </si>
  <si>
    <t>جرابلس</t>
  </si>
  <si>
    <t>جوال</t>
  </si>
  <si>
    <t>زبيده كواره</t>
  </si>
  <si>
    <t>زاهره</t>
  </si>
  <si>
    <t>معرتمصرين</t>
  </si>
  <si>
    <t>نبك</t>
  </si>
  <si>
    <t>محمد صبحي</t>
  </si>
  <si>
    <t>رابيا</t>
  </si>
  <si>
    <t>محمد اديب</t>
  </si>
  <si>
    <t>امامه</t>
  </si>
  <si>
    <t xml:space="preserve">وفاء </t>
  </si>
  <si>
    <t xml:space="preserve">امينه </t>
  </si>
  <si>
    <t>الفقيع</t>
  </si>
  <si>
    <t xml:space="preserve">عدنان </t>
  </si>
  <si>
    <t>محمد منذر</t>
  </si>
  <si>
    <t xml:space="preserve">حورية </t>
  </si>
  <si>
    <t>بربهان</t>
  </si>
  <si>
    <t>صيته</t>
  </si>
  <si>
    <t>حفصة</t>
  </si>
  <si>
    <t>بدرية</t>
  </si>
  <si>
    <t>تبوك</t>
  </si>
  <si>
    <t>سند</t>
  </si>
  <si>
    <t xml:space="preserve">هويده </t>
  </si>
  <si>
    <t xml:space="preserve">موسى </t>
  </si>
  <si>
    <t xml:space="preserve">خديجة </t>
  </si>
  <si>
    <t>حسكه</t>
  </si>
  <si>
    <t>حمامه</t>
  </si>
  <si>
    <t>نمريه</t>
  </si>
  <si>
    <t>كلثم</t>
  </si>
  <si>
    <t xml:space="preserve">قطنا </t>
  </si>
  <si>
    <t xml:space="preserve">عيسى </t>
  </si>
  <si>
    <t>وصفية</t>
  </si>
  <si>
    <t>عابد</t>
  </si>
  <si>
    <t>ركان</t>
  </si>
  <si>
    <t xml:space="preserve">شيرين </t>
  </si>
  <si>
    <t>رنجس</t>
  </si>
  <si>
    <t>بهاء</t>
  </si>
  <si>
    <t>خرما</t>
  </si>
  <si>
    <t xml:space="preserve">يبرود </t>
  </si>
  <si>
    <t xml:space="preserve">خالد </t>
  </si>
  <si>
    <t xml:space="preserve">يحيى </t>
  </si>
  <si>
    <t xml:space="preserve">سمر </t>
  </si>
  <si>
    <t>فنزويلا مركابيو</t>
  </si>
  <si>
    <t>احمد هلال</t>
  </si>
  <si>
    <t>سهاء</t>
  </si>
  <si>
    <t>برجس</t>
  </si>
  <si>
    <t>مشهور</t>
  </si>
  <si>
    <t>محمد رضا</t>
  </si>
  <si>
    <t>خلخله</t>
  </si>
  <si>
    <t xml:space="preserve">وفيقة </t>
  </si>
  <si>
    <t>عناب</t>
  </si>
  <si>
    <t>جومانه</t>
  </si>
  <si>
    <t>وسيلة</t>
  </si>
  <si>
    <t>مجيد</t>
  </si>
  <si>
    <t>نامر</t>
  </si>
  <si>
    <t>اديبة</t>
  </si>
  <si>
    <t>زين</t>
  </si>
  <si>
    <t>علاء</t>
  </si>
  <si>
    <t>سعدو</t>
  </si>
  <si>
    <t>كبريه</t>
  </si>
  <si>
    <t>محمد بسلان</t>
  </si>
  <si>
    <t>تفتناز</t>
  </si>
  <si>
    <t>مطيع</t>
  </si>
  <si>
    <t>املين</t>
  </si>
  <si>
    <t>منبج</t>
  </si>
  <si>
    <t>محمد رفعت</t>
  </si>
  <si>
    <t>نهيلا</t>
  </si>
  <si>
    <t>الجبة</t>
  </si>
  <si>
    <t>مقيلبية</t>
  </si>
  <si>
    <t>فنزويلا-مراكايبو</t>
  </si>
  <si>
    <t>قنوع</t>
  </si>
  <si>
    <t>بيتما</t>
  </si>
  <si>
    <t>نهيدا</t>
  </si>
  <si>
    <t>عبد الحليم</t>
  </si>
  <si>
    <t xml:space="preserve">ناهد </t>
  </si>
  <si>
    <t>تمرة</t>
  </si>
  <si>
    <t>لوزيه</t>
  </si>
  <si>
    <t>جاد الكريم</t>
  </si>
  <si>
    <t>عبد الغفار</t>
  </si>
  <si>
    <t>سحم الجولان</t>
  </si>
  <si>
    <t>مصباح</t>
  </si>
  <si>
    <t xml:space="preserve">صباح </t>
  </si>
  <si>
    <t xml:space="preserve">سليمان </t>
  </si>
  <si>
    <t>تادف</t>
  </si>
  <si>
    <t xml:space="preserve">منذر </t>
  </si>
  <si>
    <t xml:space="preserve">فريال </t>
  </si>
  <si>
    <t>ميهاء</t>
  </si>
  <si>
    <t>مكية</t>
  </si>
  <si>
    <t>شكرية</t>
  </si>
  <si>
    <t>شادية</t>
  </si>
  <si>
    <t>عارفه</t>
  </si>
  <si>
    <t>منتزه</t>
  </si>
  <si>
    <t>المشتية</t>
  </si>
  <si>
    <t>نخيلة</t>
  </si>
  <si>
    <t>نظام</t>
  </si>
  <si>
    <t>أدهم</t>
  </si>
  <si>
    <t>ثادق</t>
  </si>
  <si>
    <t>دمشق مخيم اليرموك</t>
  </si>
  <si>
    <t>محمد سبيع</t>
  </si>
  <si>
    <t>هبة</t>
  </si>
  <si>
    <t>البريج</t>
  </si>
  <si>
    <t>تجارة</t>
  </si>
  <si>
    <t>صناعة</t>
  </si>
  <si>
    <t>$T$4:$T$15</t>
  </si>
  <si>
    <t>أدبي</t>
  </si>
  <si>
    <t>غير سورية</t>
  </si>
  <si>
    <t>صناعية</t>
  </si>
  <si>
    <t>فنون نسوية</t>
  </si>
  <si>
    <t xml:space="preserve">سلمية </t>
  </si>
  <si>
    <t>بيطرية</t>
  </si>
  <si>
    <t>رويسة القارح</t>
  </si>
  <si>
    <t>ام الطيور</t>
  </si>
  <si>
    <t>الجبه</t>
  </si>
  <si>
    <t>سنكري قبلي</t>
  </si>
  <si>
    <t>عبريتا</t>
  </si>
  <si>
    <t>النبي شيت</t>
  </si>
  <si>
    <t>القلع</t>
  </si>
  <si>
    <t>زراعية</t>
  </si>
  <si>
    <t xml:space="preserve">بشرى </t>
  </si>
  <si>
    <t>فندقية</t>
  </si>
  <si>
    <t xml:space="preserve">جرمانا </t>
  </si>
  <si>
    <t xml:space="preserve">محمد مطيع </t>
  </si>
  <si>
    <t xml:space="preserve">هدى </t>
  </si>
  <si>
    <t>اتصلات</t>
  </si>
  <si>
    <t>الجميل</t>
  </si>
  <si>
    <t>بزنيه</t>
  </si>
  <si>
    <t>عيون</t>
  </si>
  <si>
    <t>2019</t>
  </si>
  <si>
    <t>بوسان</t>
  </si>
  <si>
    <t>وادي الفيسوس</t>
  </si>
  <si>
    <t xml:space="preserve">حرستا البصل </t>
  </si>
  <si>
    <t>خنساء</t>
  </si>
  <si>
    <t>جديع</t>
  </si>
  <si>
    <t>2012</t>
  </si>
  <si>
    <t>شمسين</t>
  </si>
  <si>
    <t>2011</t>
  </si>
  <si>
    <t xml:space="preserve">احسان </t>
  </si>
  <si>
    <t xml:space="preserve">ثناء </t>
  </si>
  <si>
    <t/>
  </si>
  <si>
    <t>مفعله</t>
  </si>
  <si>
    <t>حنيفه</t>
  </si>
  <si>
    <t>وليم</t>
  </si>
  <si>
    <t>حمدان</t>
  </si>
  <si>
    <t>ايمان حبرج</t>
  </si>
  <si>
    <t>بشار الشيخ</t>
  </si>
  <si>
    <t>حمزه حناش</t>
  </si>
  <si>
    <t>طارق محفوض</t>
  </si>
  <si>
    <t>عاصم صعب</t>
  </si>
  <si>
    <t>عامر تقي</t>
  </si>
  <si>
    <t>غاده عبد الباقي</t>
  </si>
  <si>
    <t xml:space="preserve">فراس عباس </t>
  </si>
  <si>
    <t>ماهر موسى</t>
  </si>
  <si>
    <t>محمد الجباوي</t>
  </si>
  <si>
    <t>محمد الرمضان</t>
  </si>
  <si>
    <t>محمد خير القصاص</t>
  </si>
  <si>
    <t>محمد خير فرج</t>
  </si>
  <si>
    <t>محمود عرفه</t>
  </si>
  <si>
    <t xml:space="preserve">منذر الطويل </t>
  </si>
  <si>
    <t>موسى بردان</t>
  </si>
  <si>
    <t>آهين حسين</t>
  </si>
  <si>
    <t xml:space="preserve">حسن بنا </t>
  </si>
  <si>
    <t>خالد محمد</t>
  </si>
  <si>
    <t>خلدون القوادري</t>
  </si>
  <si>
    <t>داليا الدريس</t>
  </si>
  <si>
    <t>شكري الخطيب</t>
  </si>
  <si>
    <t>فاطمة التوت</t>
  </si>
  <si>
    <t>قاسم الدبيسي</t>
  </si>
  <si>
    <t>مالك عيروط</t>
  </si>
  <si>
    <t>محمد بلال شيخ نجيب</t>
  </si>
  <si>
    <t>محمد بيطار</t>
  </si>
  <si>
    <t>محمد عيد الابراهيم</t>
  </si>
  <si>
    <t>ملهم نصر الله</t>
  </si>
  <si>
    <t>مروة سكحل</t>
  </si>
  <si>
    <t xml:space="preserve">صفوان عبد السلام </t>
  </si>
  <si>
    <t>حنان الصباغ</t>
  </si>
  <si>
    <t>حيدر شرف</t>
  </si>
  <si>
    <t>رزان حبش</t>
  </si>
  <si>
    <t>رغد النشواتي</t>
  </si>
  <si>
    <t>رهف الحيدر</t>
  </si>
  <si>
    <t>علي رسوق</t>
  </si>
  <si>
    <t>علي عدره</t>
  </si>
  <si>
    <t>فخر الدين كايد</t>
  </si>
  <si>
    <t>فراس داود</t>
  </si>
  <si>
    <t>كارلا الحداد</t>
  </si>
  <si>
    <t>لين جراد</t>
  </si>
  <si>
    <t xml:space="preserve">محمد الد يري </t>
  </si>
  <si>
    <t xml:space="preserve">محمد المعزر </t>
  </si>
  <si>
    <t>هبه سلوم</t>
  </si>
  <si>
    <t>الاء قاروط</t>
  </si>
  <si>
    <t>سامر محمد</t>
  </si>
  <si>
    <t>احمد رحمون</t>
  </si>
  <si>
    <t>جلال بكر زهدي</t>
  </si>
  <si>
    <t>جودي قاضي قران</t>
  </si>
  <si>
    <t>حياة طالب</t>
  </si>
  <si>
    <t>ربا سليم</t>
  </si>
  <si>
    <t>رزان الحبال</t>
  </si>
  <si>
    <t>رهام الجوابرة</t>
  </si>
  <si>
    <t>سالي سليمان</t>
  </si>
  <si>
    <t>سامر الجبر</t>
  </si>
  <si>
    <t>عامر شحاده</t>
  </si>
  <si>
    <t>عامر موقاو</t>
  </si>
  <si>
    <t>عمار عثمان</t>
  </si>
  <si>
    <t>فاتن الشيبه</t>
  </si>
  <si>
    <t>محمد البردان</t>
  </si>
  <si>
    <t xml:space="preserve">محمد الشيخ </t>
  </si>
  <si>
    <t>محمد حسام الضبع</t>
  </si>
  <si>
    <t>محمد عبد الر حمن</t>
  </si>
  <si>
    <t>محمد عجلوني</t>
  </si>
  <si>
    <t>محمد مأمون الصواف</t>
  </si>
  <si>
    <t>محمد مرعي</t>
  </si>
  <si>
    <t>محمد موسى</t>
  </si>
  <si>
    <t>محمد فراس الجبان</t>
  </si>
  <si>
    <t>منى عبد المجيد</t>
  </si>
  <si>
    <t>مهند حسن</t>
  </si>
  <si>
    <t>هندرين حسن</t>
  </si>
  <si>
    <t>ياسمين قره جو لي</t>
  </si>
  <si>
    <t>سيطان ابو عاصي</t>
  </si>
  <si>
    <t xml:space="preserve">ياسمين العلاوي </t>
  </si>
  <si>
    <t>أحمد الميداني</t>
  </si>
  <si>
    <t>الاء غزال</t>
  </si>
  <si>
    <t>الهام عرودكي</t>
  </si>
  <si>
    <t>امل سطاس</t>
  </si>
  <si>
    <t>ايمن ساميز</t>
  </si>
  <si>
    <t>ايهم خزعه</t>
  </si>
  <si>
    <t>بشار صهيون</t>
  </si>
  <si>
    <t>بلال الخشة</t>
  </si>
  <si>
    <t>رامي الحج</t>
  </si>
  <si>
    <t>رشا ضاهر</t>
  </si>
  <si>
    <t xml:space="preserve">رنا الحناوي </t>
  </si>
  <si>
    <t xml:space="preserve">ريم المشرقي </t>
  </si>
  <si>
    <t>زكريا صادق</t>
  </si>
  <si>
    <t>سارة الحرش</t>
  </si>
  <si>
    <t>سعيد الريس</t>
  </si>
  <si>
    <t>سلوى كوكجه</t>
  </si>
  <si>
    <t>ضياء عطايا</t>
  </si>
  <si>
    <t>عبد القادر المرعي</t>
  </si>
  <si>
    <t xml:space="preserve">عبد الله عجاج </t>
  </si>
  <si>
    <t>عبدالله أصلان</t>
  </si>
  <si>
    <t>علي الأسعد</t>
  </si>
  <si>
    <t>علي سعادات</t>
  </si>
  <si>
    <t>علي فارس</t>
  </si>
  <si>
    <t>فتون بني المرجه</t>
  </si>
  <si>
    <t>لبنى السيد</t>
  </si>
  <si>
    <t xml:space="preserve">مازن طربوش </t>
  </si>
  <si>
    <t>محمد المجدر</t>
  </si>
  <si>
    <t>محمد شيخ الزور</t>
  </si>
  <si>
    <t>محمد غنام</t>
  </si>
  <si>
    <t>محمدمنذر قربان بارودي</t>
  </si>
  <si>
    <t>محمود عطايا</t>
  </si>
  <si>
    <t>مهند الحوراني</t>
  </si>
  <si>
    <t xml:space="preserve">ميناس نوفل </t>
  </si>
  <si>
    <t>نجود شلغين</t>
  </si>
  <si>
    <t>نوال صفية</t>
  </si>
  <si>
    <t>هادي متري</t>
  </si>
  <si>
    <t>هديل السالك</t>
  </si>
  <si>
    <t>هديل ضيا</t>
  </si>
  <si>
    <t>هشام رشيد</t>
  </si>
  <si>
    <t>ولاء دياب</t>
  </si>
  <si>
    <t>ولاء لحلح</t>
  </si>
  <si>
    <t>ولاء مرعي</t>
  </si>
  <si>
    <t>يزن صنديد</t>
  </si>
  <si>
    <t>يوسف الطباع</t>
  </si>
  <si>
    <t>رامي حاج خليل</t>
  </si>
  <si>
    <t>ابراهيم ابو بكر</t>
  </si>
  <si>
    <t>ابراهيم الزيات</t>
  </si>
  <si>
    <t>أحمد الحوري</t>
  </si>
  <si>
    <t>اكرم درويش</t>
  </si>
  <si>
    <t>الاء دللول</t>
  </si>
  <si>
    <t>اماني الحتاوي</t>
  </si>
  <si>
    <t>اماني الطحان</t>
  </si>
  <si>
    <t>امنة الجاسم العبيد</t>
  </si>
  <si>
    <t xml:space="preserve">امنه المدني </t>
  </si>
  <si>
    <t>اناماريا نحاس</t>
  </si>
  <si>
    <t>اياد مهرات</t>
  </si>
  <si>
    <t>ايليا بركات</t>
  </si>
  <si>
    <t>ايمان نقرش</t>
  </si>
  <si>
    <t>أيمن داريونس</t>
  </si>
  <si>
    <t>باسل عجرم</t>
  </si>
  <si>
    <t>بتول غندور</t>
  </si>
  <si>
    <t>براء الحمود</t>
  </si>
  <si>
    <t>بشار زعبي</t>
  </si>
  <si>
    <t xml:space="preserve">تالا الحموي </t>
  </si>
  <si>
    <t>تغريد الحجار</t>
  </si>
  <si>
    <t>تمام الشوفي</t>
  </si>
  <si>
    <t>جهاد الداودي</t>
  </si>
  <si>
    <t>جودت ابراهيم</t>
  </si>
  <si>
    <t>جودي سماقيه</t>
  </si>
  <si>
    <t>جورج حنا</t>
  </si>
  <si>
    <t>حسين جودوى</t>
  </si>
  <si>
    <t>خديجة الفليطاني</t>
  </si>
  <si>
    <t>خلود نصر الله</t>
  </si>
  <si>
    <t>داليا حميد</t>
  </si>
  <si>
    <t>دعاء الحموي</t>
  </si>
  <si>
    <t>دينا حمد</t>
  </si>
  <si>
    <t>ذو الفقار شقره</t>
  </si>
  <si>
    <t>راما أبو الذهب</t>
  </si>
  <si>
    <t xml:space="preserve">راما الحوراني </t>
  </si>
  <si>
    <t>راما رحمه</t>
  </si>
  <si>
    <t>راميا  ارزنجاني</t>
  </si>
  <si>
    <t>رحاب البقاعي</t>
  </si>
  <si>
    <t>رهف أبو الخير</t>
  </si>
  <si>
    <t>روان الفرا</t>
  </si>
  <si>
    <t xml:space="preserve">رويده اتاسي </t>
  </si>
  <si>
    <t>رؤى ملحم</t>
  </si>
  <si>
    <t>ريم الحسين</t>
  </si>
  <si>
    <t>ريم القاروط</t>
  </si>
  <si>
    <t>ريم حبال</t>
  </si>
  <si>
    <t xml:space="preserve">ريما ابو عراج </t>
  </si>
  <si>
    <t>ريما حموي</t>
  </si>
  <si>
    <t>زينه مسلماني</t>
  </si>
  <si>
    <t>سارة حمدان</t>
  </si>
  <si>
    <t>سارة دياب</t>
  </si>
  <si>
    <t>ساره شمس الدين</t>
  </si>
  <si>
    <t>سمير البدوي</t>
  </si>
  <si>
    <t xml:space="preserve">سها محمد </t>
  </si>
  <si>
    <t xml:space="preserve">شام العجه </t>
  </si>
  <si>
    <t>ضحى صفدي</t>
  </si>
  <si>
    <t>طارق السعدي</t>
  </si>
  <si>
    <t xml:space="preserve">عامر قدور </t>
  </si>
  <si>
    <t>عباده عمار</t>
  </si>
  <si>
    <t xml:space="preserve">عبد الرزاق القيم </t>
  </si>
  <si>
    <t>عبدالرزاق المحمد</t>
  </si>
  <si>
    <t>عبد القادر الاوتاني</t>
  </si>
  <si>
    <t>عبد الكريم البطال</t>
  </si>
  <si>
    <t>عبد الله مكي</t>
  </si>
  <si>
    <t>عبد المجيد رحمون</t>
  </si>
  <si>
    <t>عبد الهادي جناد</t>
  </si>
  <si>
    <t>عفاف عبد العزيز</t>
  </si>
  <si>
    <t>علاء القصير</t>
  </si>
  <si>
    <t>علاء عوض</t>
  </si>
  <si>
    <t>علي البراك</t>
  </si>
  <si>
    <t>علي النمر</t>
  </si>
  <si>
    <t>عمر قتابي</t>
  </si>
  <si>
    <t>عهد محفوض</t>
  </si>
  <si>
    <t>غدير بشله</t>
  </si>
  <si>
    <t>فاتن الاورفلي</t>
  </si>
  <si>
    <t>فاطمه يوسف</t>
  </si>
  <si>
    <t>فتون فاكهاني</t>
  </si>
  <si>
    <t>فراس الحموي</t>
  </si>
  <si>
    <t>لبنى عتمه</t>
  </si>
  <si>
    <t>لجين المصري</t>
  </si>
  <si>
    <t>لمى بركات</t>
  </si>
  <si>
    <t xml:space="preserve">لمى الحمصي </t>
  </si>
  <si>
    <t>مارينا جنورة</t>
  </si>
  <si>
    <t>مأمون كيوان</t>
  </si>
  <si>
    <t>مجد البيش</t>
  </si>
  <si>
    <t>مجد محمد</t>
  </si>
  <si>
    <t>محمد الحميدي</t>
  </si>
  <si>
    <t xml:space="preserve">محمد باسل قباني </t>
  </si>
  <si>
    <t>محمد تيناوي</t>
  </si>
  <si>
    <t>محمد جواد العضل</t>
  </si>
  <si>
    <t>محمد خالد الحموي</t>
  </si>
  <si>
    <t>محمد عمار القصار بني المرجة</t>
  </si>
  <si>
    <t>محمد كنان البجاج</t>
  </si>
  <si>
    <t>محمد نور شعبان</t>
  </si>
  <si>
    <t>مرح عواد</t>
  </si>
  <si>
    <t xml:space="preserve">مروه جزماتي </t>
  </si>
  <si>
    <t>مصطفى شمدين</t>
  </si>
  <si>
    <t>معاذ شمس الدين الصغير</t>
  </si>
  <si>
    <t>مناف غانم</t>
  </si>
  <si>
    <t>منى هاشم</t>
  </si>
  <si>
    <t>مها بركات</t>
  </si>
  <si>
    <t xml:space="preserve">مؤمنات حمدوني </t>
  </si>
  <si>
    <t>ميسم الناصيف</t>
  </si>
  <si>
    <t>ميشيل جبور</t>
  </si>
  <si>
    <t>نرجس هرملاني</t>
  </si>
  <si>
    <t>نسرين زيتون</t>
  </si>
  <si>
    <t>نهوند هلال</t>
  </si>
  <si>
    <t>نوار عبيد</t>
  </si>
  <si>
    <t>نور الهدى البحره</t>
  </si>
  <si>
    <t xml:space="preserve">نور حمصي توبان </t>
  </si>
  <si>
    <t>نور صلاحي الاصبحي</t>
  </si>
  <si>
    <t>نورهان الشامي</t>
  </si>
  <si>
    <t>هاني الزغين</t>
  </si>
  <si>
    <t>هلا القدسي</t>
  </si>
  <si>
    <t>وائل حداد</t>
  </si>
  <si>
    <t>وسيم علي ديب</t>
  </si>
  <si>
    <t>علي حسون</t>
  </si>
  <si>
    <t>عمار عطية</t>
  </si>
  <si>
    <t>لجين فاعور</t>
  </si>
  <si>
    <t>نوار المرتضى</t>
  </si>
  <si>
    <t>يمان عوض</t>
  </si>
  <si>
    <t>راما قشلان</t>
  </si>
  <si>
    <t>قاسم غزال</t>
  </si>
  <si>
    <t>محمد عمرو السمان</t>
  </si>
  <si>
    <t>محمد مازن جمعه زبانة</t>
  </si>
  <si>
    <t>رامي الشعراني</t>
  </si>
  <si>
    <t>رغد الارناؤط</t>
  </si>
  <si>
    <t>رنيم عبد اللطيف</t>
  </si>
  <si>
    <t>رهف الارناؤط</t>
  </si>
  <si>
    <t>ريما سليم داؤد</t>
  </si>
  <si>
    <t>لانا الناطور</t>
  </si>
  <si>
    <t>ابراهيم قاروط</t>
  </si>
  <si>
    <t>ابي الهرباوي</t>
  </si>
  <si>
    <t>احمد الزين</t>
  </si>
  <si>
    <t xml:space="preserve">احمد خيري </t>
  </si>
  <si>
    <t>احمد مظلوم</t>
  </si>
  <si>
    <t>احمد نفاخ</t>
  </si>
  <si>
    <t>اخلاص علبي</t>
  </si>
  <si>
    <t>اريج حسين</t>
  </si>
  <si>
    <t>اسماعيل صالح</t>
  </si>
  <si>
    <t>اسماعيل قره دامور</t>
  </si>
  <si>
    <t>الاء العجاج</t>
  </si>
  <si>
    <t>الاء جاويش</t>
  </si>
  <si>
    <t>الاء نمورة</t>
  </si>
  <si>
    <t>أمجد النجار</t>
  </si>
  <si>
    <t>امل شرابي</t>
  </si>
  <si>
    <t>اميمه المقداد</t>
  </si>
  <si>
    <t xml:space="preserve">انس شرك </t>
  </si>
  <si>
    <t>اية حاج درويش</t>
  </si>
  <si>
    <t xml:space="preserve">ايمن الخلف </t>
  </si>
  <si>
    <t>بتول الداودي</t>
  </si>
  <si>
    <t xml:space="preserve">بتول سمور </t>
  </si>
  <si>
    <t>بتول عيسى</t>
  </si>
  <si>
    <t>بدر حلوم</t>
  </si>
  <si>
    <t xml:space="preserve">بشار الصفدي </t>
  </si>
  <si>
    <t>بشرى حمدان</t>
  </si>
  <si>
    <t>تاله غانم</t>
  </si>
  <si>
    <t>جعفر بركات</t>
  </si>
  <si>
    <t>حسام الشلبي</t>
  </si>
  <si>
    <t>حسام العنداري</t>
  </si>
  <si>
    <t>حسان خوام</t>
  </si>
  <si>
    <t>حياة الخانجي</t>
  </si>
  <si>
    <t>حياة عيناوي</t>
  </si>
  <si>
    <t>خضر جابر</t>
  </si>
  <si>
    <t>دانيال منذر</t>
  </si>
  <si>
    <t>دانيه البيطار</t>
  </si>
  <si>
    <t>دعاء القدسي</t>
  </si>
  <si>
    <t>دلال الخيمي</t>
  </si>
  <si>
    <t>ديمه الحناوي</t>
  </si>
  <si>
    <t>راما الحوراني</t>
  </si>
  <si>
    <t>راما الشيخ</t>
  </si>
  <si>
    <t>راما المارديني</t>
  </si>
  <si>
    <t>راما بواب</t>
  </si>
  <si>
    <t>راما نعمان</t>
  </si>
  <si>
    <t>راما وردة</t>
  </si>
  <si>
    <t>رامة الصباغ</t>
  </si>
  <si>
    <t>رامي حمزة</t>
  </si>
  <si>
    <t>رامي عجينة</t>
  </si>
  <si>
    <t>ربيع يوسف</t>
  </si>
  <si>
    <t>رنيم البهلول</t>
  </si>
  <si>
    <t>رهام الحسن المصطفى</t>
  </si>
  <si>
    <t>رهام بصبوص</t>
  </si>
  <si>
    <t xml:space="preserve"> رهف الشريقي</t>
  </si>
  <si>
    <t>رهف محمد</t>
  </si>
  <si>
    <t>ريمان الاسدي</t>
  </si>
  <si>
    <t>زين احمد</t>
  </si>
  <si>
    <t>سارة المغربي</t>
  </si>
  <si>
    <t>سلافه حسين عبدو</t>
  </si>
  <si>
    <t>سلطان نعيم</t>
  </si>
  <si>
    <t>سلوان السالم</t>
  </si>
  <si>
    <t>سليمان دوماني</t>
  </si>
  <si>
    <t>صلاح الاحمد</t>
  </si>
  <si>
    <t>صلاح الدين زلط</t>
  </si>
  <si>
    <t>ضحى بكري</t>
  </si>
  <si>
    <t>طلال الاسود</t>
  </si>
  <si>
    <t>عباده عز الدين العقباني</t>
  </si>
  <si>
    <t>عبدالرزاق عبدالحميد</t>
  </si>
  <si>
    <t>عبد السلام العويدات</t>
  </si>
  <si>
    <t>عبد الرحمن عبدون</t>
  </si>
  <si>
    <t xml:space="preserve">عبد الرحمن عمر </t>
  </si>
  <si>
    <t>عبيدة كبارة اللبابيدي</t>
  </si>
  <si>
    <t>عزه علي</t>
  </si>
  <si>
    <t>علي الجردي</t>
  </si>
  <si>
    <t>عماد الدين عقيل</t>
  </si>
  <si>
    <t>عمر حرابه</t>
  </si>
  <si>
    <t>غيث اسبل</t>
  </si>
  <si>
    <t>غيداء ارشيد</t>
  </si>
  <si>
    <t>غيفارا موسى</t>
  </si>
  <si>
    <t>فؤاد حنا</t>
  </si>
  <si>
    <t xml:space="preserve">فادي الادلبي </t>
  </si>
  <si>
    <t>فاطمه شيشه</t>
  </si>
  <si>
    <t>فاطمه دياب</t>
  </si>
  <si>
    <t>فراس زيتونه</t>
  </si>
  <si>
    <t>فرح العجلاني</t>
  </si>
  <si>
    <t>فرح ملص</t>
  </si>
  <si>
    <t>قتيبه محيش</t>
  </si>
  <si>
    <t>كرم ظاظا</t>
  </si>
  <si>
    <t xml:space="preserve">كريستل نخلة </t>
  </si>
  <si>
    <t>لؤي المنير</t>
  </si>
  <si>
    <t>لانا الرباعي</t>
  </si>
  <si>
    <t>لبانه اسماعيل</t>
  </si>
  <si>
    <t>لبنى منصور</t>
  </si>
  <si>
    <t>لبنى الفوخيري</t>
  </si>
  <si>
    <t xml:space="preserve">لما سكيكر </t>
  </si>
  <si>
    <t>لندى عبود</t>
  </si>
  <si>
    <t>ليالي الاحمر</t>
  </si>
  <si>
    <t>ليان بولاد</t>
  </si>
  <si>
    <t>لين عدي</t>
  </si>
  <si>
    <t>مؤمن شماع</t>
  </si>
  <si>
    <t>مؤيد الاكرمي</t>
  </si>
  <si>
    <t xml:space="preserve">ماجدة مرزوق </t>
  </si>
  <si>
    <t>ماري عمار</t>
  </si>
  <si>
    <t>مبين حسين</t>
  </si>
  <si>
    <t>مجد شبيب</t>
  </si>
  <si>
    <t>محمد الاجرد</t>
  </si>
  <si>
    <t>محمد الاشكي</t>
  </si>
  <si>
    <t>محمد العكاوي</t>
  </si>
  <si>
    <t>محمد بدوي</t>
  </si>
  <si>
    <t xml:space="preserve">محمد براء عجاج </t>
  </si>
  <si>
    <t>محمد بلال ستوت</t>
  </si>
  <si>
    <t>محمد بهيج عوده</t>
  </si>
  <si>
    <t>محمد دوبا</t>
  </si>
  <si>
    <t>محمد زبيدي</t>
  </si>
  <si>
    <t xml:space="preserve">محمد زيتوني </t>
  </si>
  <si>
    <t>محمد  سامي العلبي</t>
  </si>
  <si>
    <t>محمد سلاخ</t>
  </si>
  <si>
    <t>محمد طارق النحلاوي</t>
  </si>
  <si>
    <t>محمد عابدي</t>
  </si>
  <si>
    <t>محمد عبدالله</t>
  </si>
  <si>
    <t>محمد عدنان باكير</t>
  </si>
  <si>
    <t>محمد متسلم</t>
  </si>
  <si>
    <t>محمد يعقوب العبد</t>
  </si>
  <si>
    <t>محمد يونس القطان</t>
  </si>
  <si>
    <t xml:space="preserve">محمد الطاهر جعمور </t>
  </si>
  <si>
    <t>محمد انس عنان</t>
  </si>
  <si>
    <t>محمد براء قناية</t>
  </si>
  <si>
    <t>محمد جميل نعمان</t>
  </si>
  <si>
    <t>محمد عصام الاخرس</t>
  </si>
  <si>
    <t>محمد وائل الزعيتر</t>
  </si>
  <si>
    <t>محمد يامن الاغا</t>
  </si>
  <si>
    <t>محمد جمعه الحمصي</t>
  </si>
  <si>
    <t>محمود مناع</t>
  </si>
  <si>
    <t xml:space="preserve">مرح زكار </t>
  </si>
  <si>
    <t>مرفت الطروة</t>
  </si>
  <si>
    <t>مروة زريقي</t>
  </si>
  <si>
    <t>مصطفى الاحمد</t>
  </si>
  <si>
    <t>مصطفى الحسين</t>
  </si>
  <si>
    <t>مصطفى حمد</t>
  </si>
  <si>
    <t>مضر السيد</t>
  </si>
  <si>
    <t>معاذ الشيخ حسن</t>
  </si>
  <si>
    <t xml:space="preserve">منال برازي </t>
  </si>
  <si>
    <t xml:space="preserve">منى جوخه دار </t>
  </si>
  <si>
    <t>منيب بكري</t>
  </si>
  <si>
    <t>مي ايوب</t>
  </si>
  <si>
    <t xml:space="preserve">مياس دحبور </t>
  </si>
  <si>
    <t xml:space="preserve">نانسي نونه </t>
  </si>
  <si>
    <t>ناهد عباسي</t>
  </si>
  <si>
    <t>نبال شحرور</t>
  </si>
  <si>
    <t>نهى حمود</t>
  </si>
  <si>
    <t>نور اشتي</t>
  </si>
  <si>
    <t>نور الريس</t>
  </si>
  <si>
    <t>نور مغربيه</t>
  </si>
  <si>
    <t xml:space="preserve">هادي علي </t>
  </si>
  <si>
    <t>هبه احمد</t>
  </si>
  <si>
    <t>هبة الله غوطاني</t>
  </si>
  <si>
    <t>هبة المقشاتي</t>
  </si>
  <si>
    <t xml:space="preserve">هبه نصري </t>
  </si>
  <si>
    <t>هديل كلش</t>
  </si>
  <si>
    <t>هيا مانع</t>
  </si>
  <si>
    <t xml:space="preserve">وسيم عيسى </t>
  </si>
  <si>
    <t xml:space="preserve">يوسف البقاعي </t>
  </si>
  <si>
    <t>يوسف طويلة</t>
  </si>
  <si>
    <t>يوسف مقدم</t>
  </si>
  <si>
    <t>امل مدور</t>
  </si>
  <si>
    <t>عامر الحرش</t>
  </si>
  <si>
    <t>معاذخالد</t>
  </si>
  <si>
    <t>محمد جمال الحلاق</t>
  </si>
  <si>
    <t>عندليب الاحمر</t>
  </si>
  <si>
    <t>اياد دريوسه</t>
  </si>
  <si>
    <t xml:space="preserve">احمد شاهين </t>
  </si>
  <si>
    <t>ابراهيم زعيتر</t>
  </si>
  <si>
    <t xml:space="preserve">احمد ابراهيم </t>
  </si>
  <si>
    <t xml:space="preserve">احمد الحمدان </t>
  </si>
  <si>
    <t>احمد الشريتح</t>
  </si>
  <si>
    <t>احمد باسل صالحاني</t>
  </si>
  <si>
    <t>احمد جسومه</t>
  </si>
  <si>
    <t>احمد فاطمة</t>
  </si>
  <si>
    <t>احمد فواز</t>
  </si>
  <si>
    <t>احمد ملهم السبيني</t>
  </si>
  <si>
    <t>إسراء حبوباتي</t>
  </si>
  <si>
    <t>اسراء دلعين</t>
  </si>
  <si>
    <t>اسعد البريجاوي</t>
  </si>
  <si>
    <t>اسماء الساسة</t>
  </si>
  <si>
    <t>اماني فاكهاني</t>
  </si>
  <si>
    <t>امجد القاروط</t>
  </si>
  <si>
    <t>امجد اسكندر</t>
  </si>
  <si>
    <t>أمجد طيب</t>
  </si>
  <si>
    <t>أمل دادو</t>
  </si>
  <si>
    <t xml:space="preserve">امنة غنام </t>
  </si>
  <si>
    <t>امينة عابد</t>
  </si>
  <si>
    <t xml:space="preserve">امينة شمس الدين </t>
  </si>
  <si>
    <t xml:space="preserve">اناس شاكر </t>
  </si>
  <si>
    <t>انس اوطه باشي</t>
  </si>
  <si>
    <t>أنطون عوض</t>
  </si>
  <si>
    <t>أنور السيروان</t>
  </si>
  <si>
    <t>اياد السهو</t>
  </si>
  <si>
    <t>اية ذو الغنى</t>
  </si>
  <si>
    <t xml:space="preserve">اية غنام </t>
  </si>
  <si>
    <t>ايمان فقعه</t>
  </si>
  <si>
    <t>ايمن العوا</t>
  </si>
  <si>
    <t>ايه الطلفاح</t>
  </si>
  <si>
    <t xml:space="preserve">باسمة سلوم </t>
  </si>
  <si>
    <t>بتول العجوز</t>
  </si>
  <si>
    <t>براء الهيشان</t>
  </si>
  <si>
    <t>بروج الحريري</t>
  </si>
  <si>
    <t>بشرى خوام</t>
  </si>
  <si>
    <t>بلال الدمشقي</t>
  </si>
  <si>
    <t>بلال سجاع</t>
  </si>
  <si>
    <t>بيان شريدي</t>
  </si>
  <si>
    <t>ثائر ديب</t>
  </si>
  <si>
    <t>جبريل عبدالله</t>
  </si>
  <si>
    <t>جلال شنان</t>
  </si>
  <si>
    <t>حسن نظام طهراني</t>
  </si>
  <si>
    <t>حلا السلامة</t>
  </si>
  <si>
    <t>حمزة الشربجي</t>
  </si>
  <si>
    <t>حمزة داود</t>
  </si>
  <si>
    <t xml:space="preserve">حنين خليل </t>
  </si>
  <si>
    <t>حياة عمار الزعبي</t>
  </si>
  <si>
    <t>خالد ناشوق</t>
  </si>
  <si>
    <t>خديجه الحطاب</t>
  </si>
  <si>
    <t>خديجة ديب</t>
  </si>
  <si>
    <t>داود انطون</t>
  </si>
  <si>
    <t>دعاء الحمود الحسن الخليل</t>
  </si>
  <si>
    <t>دعاء برغوث</t>
  </si>
  <si>
    <t>دعاء عرفه</t>
  </si>
  <si>
    <t>ديانا عمران</t>
  </si>
  <si>
    <t>راما بدر</t>
  </si>
  <si>
    <t>راما حمودة</t>
  </si>
  <si>
    <t>راما شومان</t>
  </si>
  <si>
    <t xml:space="preserve"> راما ضاهر</t>
  </si>
  <si>
    <t>راما ندة</t>
  </si>
  <si>
    <t>رامي عدله</t>
  </si>
  <si>
    <t>ربا عبدالعزيز</t>
  </si>
  <si>
    <t>ربيع ابراهيم</t>
  </si>
  <si>
    <t>رجاء الحسين</t>
  </si>
  <si>
    <t>رزان غازي</t>
  </si>
  <si>
    <t>رزان نبهان</t>
  </si>
  <si>
    <t>رشا غصه</t>
  </si>
  <si>
    <t>رغد الصبوح</t>
  </si>
  <si>
    <t>رغد مراد</t>
  </si>
  <si>
    <t>رغده الصبان</t>
  </si>
  <si>
    <t xml:space="preserve">رولى ورور </t>
  </si>
  <si>
    <t>رنيم ابو ناصر</t>
  </si>
  <si>
    <t>رنيم الحوري الحمصي</t>
  </si>
  <si>
    <t>رهام قره بطق</t>
  </si>
  <si>
    <t>رهف الدكاك</t>
  </si>
  <si>
    <t>رهف الميداني</t>
  </si>
  <si>
    <t xml:space="preserve">رهف سيراجي </t>
  </si>
  <si>
    <t>روان القاق</t>
  </si>
  <si>
    <t>روان شندوبة</t>
  </si>
  <si>
    <t>روان عز الدين</t>
  </si>
  <si>
    <t>روعه ريحان</t>
  </si>
  <si>
    <t>روى الجمعة</t>
  </si>
  <si>
    <t>رؤى زغرة</t>
  </si>
  <si>
    <t>رؤيه الحصري</t>
  </si>
  <si>
    <t>ريتا مقدم</t>
  </si>
  <si>
    <t xml:space="preserve">ريم الصالح </t>
  </si>
  <si>
    <t>ريم حميدي</t>
  </si>
  <si>
    <t>ريما حسين مصطفى</t>
  </si>
  <si>
    <t>سالي المدني</t>
  </si>
  <si>
    <t>سالي زكريا</t>
  </si>
  <si>
    <t>سالي شبلي</t>
  </si>
  <si>
    <t>سالي هيلانه</t>
  </si>
  <si>
    <t>سام منون</t>
  </si>
  <si>
    <t>سامر الحلبي</t>
  </si>
  <si>
    <t>سامر الصارم</t>
  </si>
  <si>
    <t xml:space="preserve">سامي عساف </t>
  </si>
  <si>
    <t xml:space="preserve">سحر الجاري </t>
  </si>
  <si>
    <t>سدره الصيداوي</t>
  </si>
  <si>
    <t>سراب اشتي</t>
  </si>
  <si>
    <t>سعاد حداد</t>
  </si>
  <si>
    <t>سلافه حمصي</t>
  </si>
  <si>
    <t xml:space="preserve">سلام سيف </t>
  </si>
  <si>
    <t>سليمان جديد</t>
  </si>
  <si>
    <t>سليمان يوسف</t>
  </si>
  <si>
    <t>سماح النايف</t>
  </si>
  <si>
    <t>سمية الفتيان</t>
  </si>
  <si>
    <t>سوزان الدولتلي</t>
  </si>
  <si>
    <t>شادي سكروجه</t>
  </si>
  <si>
    <t>صفا الحلبي</t>
  </si>
  <si>
    <t>ضياء الدين ميداني</t>
  </si>
  <si>
    <t xml:space="preserve">عادل جمال الدين </t>
  </si>
  <si>
    <t>عامر المصفي</t>
  </si>
  <si>
    <t>عامر حسن</t>
  </si>
  <si>
    <t>عامر عصفور</t>
  </si>
  <si>
    <t>عائده حمدان</t>
  </si>
  <si>
    <t>عائشة الأديب</t>
  </si>
  <si>
    <t>عبد الرحمن الملا</t>
  </si>
  <si>
    <t>عبد الرحمن الموصللي</t>
  </si>
  <si>
    <t>عبد الرحمن حقي</t>
  </si>
  <si>
    <t>عبد القادر غرز الدين</t>
  </si>
  <si>
    <t>عبد الله عيسى</t>
  </si>
  <si>
    <t>عبد الناصر القرينات</t>
  </si>
  <si>
    <t>عبد الناصر عليوي</t>
  </si>
  <si>
    <t>عبد الرحمن الشلبي</t>
  </si>
  <si>
    <t>عبد الرحمن العوض</t>
  </si>
  <si>
    <t>عبد الرزاق منور</t>
  </si>
  <si>
    <t>عبد الكافي طيب</t>
  </si>
  <si>
    <t>عبدالله غنيمه</t>
  </si>
  <si>
    <t>عبدو ايوب</t>
  </si>
  <si>
    <t xml:space="preserve">عبير الفارس </t>
  </si>
  <si>
    <t>عرفان دقماق</t>
  </si>
  <si>
    <t xml:space="preserve">علاء قصار </t>
  </si>
  <si>
    <t>علاء كريزان</t>
  </si>
  <si>
    <t>علي خضور</t>
  </si>
  <si>
    <t>علي سردار</t>
  </si>
  <si>
    <t>علياء الحاج سرحان</t>
  </si>
  <si>
    <t xml:space="preserve">عمار حسن </t>
  </si>
  <si>
    <t>عمار سامو</t>
  </si>
  <si>
    <t>عمر القادري</t>
  </si>
  <si>
    <t>عمر جويد</t>
  </si>
  <si>
    <t>عمران اللحام</t>
  </si>
  <si>
    <t>غاليه الزراد</t>
  </si>
  <si>
    <t>غفران تقي</t>
  </si>
  <si>
    <t>غيداء الأحمد</t>
  </si>
  <si>
    <t>فادي السماره</t>
  </si>
  <si>
    <t>فادي نصر</t>
  </si>
  <si>
    <t>فاديه المارديني</t>
  </si>
  <si>
    <t>فارس الخضور</t>
  </si>
  <si>
    <t>فاروق شرقاوي</t>
  </si>
  <si>
    <t>فاطمة الخولي</t>
  </si>
  <si>
    <t>فالح المحمد العبدلله</t>
  </si>
  <si>
    <t>فداء غانم</t>
  </si>
  <si>
    <t xml:space="preserve">فرح الجبان </t>
  </si>
  <si>
    <t>فؤاد مصطفى</t>
  </si>
  <si>
    <t>قاسم ادريس</t>
  </si>
  <si>
    <t>قصي الحلاق</t>
  </si>
  <si>
    <t>قصي رجب تباب</t>
  </si>
  <si>
    <t>قمر الزعيم</t>
  </si>
  <si>
    <t>قمر بشير</t>
  </si>
  <si>
    <t>كريستين شليويط</t>
  </si>
  <si>
    <t>كنده غنام</t>
  </si>
  <si>
    <t>لانا القسطنطيني</t>
  </si>
  <si>
    <t>لجين الزحيلي</t>
  </si>
  <si>
    <t>لمى نطفجي</t>
  </si>
  <si>
    <t>لونا الجابي</t>
  </si>
  <si>
    <t>ليث الدالاتي</t>
  </si>
  <si>
    <t xml:space="preserve">لين اسماعيل </t>
  </si>
  <si>
    <t>لين مبارك</t>
  </si>
  <si>
    <t>لينا احمد</t>
  </si>
  <si>
    <t>مابل خير بك</t>
  </si>
  <si>
    <t>ماريا النحلاوي</t>
  </si>
  <si>
    <t>ماسا محايري</t>
  </si>
  <si>
    <t>محسن سليمان</t>
  </si>
  <si>
    <t>محمد الاسعد</t>
  </si>
  <si>
    <t>محمد العساف</t>
  </si>
  <si>
    <t>محمد النويهي</t>
  </si>
  <si>
    <t>محمد انس فخري</t>
  </si>
  <si>
    <t>محمد حمدان</t>
  </si>
  <si>
    <t>محمد خزمة</t>
  </si>
  <si>
    <t xml:space="preserve">محمد خلف </t>
  </si>
  <si>
    <t>محمد رامي ديري</t>
  </si>
  <si>
    <t>محمد سعيد سنوبر</t>
  </si>
  <si>
    <t xml:space="preserve">محمد صالح </t>
  </si>
  <si>
    <t>محمد عكل</t>
  </si>
  <si>
    <t>محمد علي حوريه</t>
  </si>
  <si>
    <t>محمد فليون</t>
  </si>
  <si>
    <t>محمد ماهر دودكي</t>
  </si>
  <si>
    <t>محمد منصور</t>
  </si>
  <si>
    <t>محمد نذير تحسين بك</t>
  </si>
  <si>
    <t>محمد نور الدين زركي</t>
  </si>
  <si>
    <t>محمد يحيى اللحام</t>
  </si>
  <si>
    <t>محمد يزن حلواني</t>
  </si>
  <si>
    <t>محمد إياد سحلول</t>
  </si>
  <si>
    <t>محمد حسان الواع</t>
  </si>
  <si>
    <t>محمد زياد بوز الجدي</t>
  </si>
  <si>
    <t>محمد عصام نعمة</t>
  </si>
  <si>
    <t>محمد عمر حماميه الشعار</t>
  </si>
  <si>
    <t>محمود الشبلي</t>
  </si>
  <si>
    <t>محمود النابلسي</t>
  </si>
  <si>
    <t xml:space="preserve">محمود الناعمه </t>
  </si>
  <si>
    <t>محمود شامي</t>
  </si>
  <si>
    <t>مرح الملص</t>
  </si>
  <si>
    <t>مرح ضيانه</t>
  </si>
  <si>
    <t>مروى المخللاتي</t>
  </si>
  <si>
    <t>مريم حسن</t>
  </si>
  <si>
    <t>مريم طيب</t>
  </si>
  <si>
    <t xml:space="preserve">مصطفى الدبجان </t>
  </si>
  <si>
    <t>مصطفى نعمان</t>
  </si>
  <si>
    <t>معمر العيسى</t>
  </si>
  <si>
    <t>ملك البيش</t>
  </si>
  <si>
    <t>مها القوصي</t>
  </si>
  <si>
    <t>مهدي احمد</t>
  </si>
  <si>
    <t>مؤمن زحيمان</t>
  </si>
  <si>
    <t xml:space="preserve">مؤيد جمعة </t>
  </si>
  <si>
    <t>مؤيد مريدن</t>
  </si>
  <si>
    <t>ميادة العطار</t>
  </si>
  <si>
    <t>مياس التركماني</t>
  </si>
  <si>
    <t>مياس هلال</t>
  </si>
  <si>
    <t>ميسم الصالح</t>
  </si>
  <si>
    <t>ناجية قطط</t>
  </si>
  <si>
    <t>نبيه علم</t>
  </si>
  <si>
    <t xml:space="preserve">نجاح لحلح </t>
  </si>
  <si>
    <t>نجوى النقري</t>
  </si>
  <si>
    <t>ندى زينو</t>
  </si>
  <si>
    <t>نسرين عيتي</t>
  </si>
  <si>
    <t>نسرين نجمة</t>
  </si>
  <si>
    <t>نعمت الكل</t>
  </si>
  <si>
    <t>نور الخلفه</t>
  </si>
  <si>
    <t>نور الشام الحسين</t>
  </si>
  <si>
    <t xml:space="preserve">نور عبدو </t>
  </si>
  <si>
    <t>نور الدين أحمد</t>
  </si>
  <si>
    <t>نورة خليفة</t>
  </si>
  <si>
    <t>نيرمين الراعي</t>
  </si>
  <si>
    <t>نينفين السقا اميني</t>
  </si>
  <si>
    <t>هاجر تميم</t>
  </si>
  <si>
    <t>هبه عمرين</t>
  </si>
  <si>
    <t>هبة عرنوس</t>
  </si>
  <si>
    <t>هدى حمزه</t>
  </si>
  <si>
    <t xml:space="preserve">هدى سلخ </t>
  </si>
  <si>
    <t xml:space="preserve">هدى كوكه </t>
  </si>
  <si>
    <t>هدى منصور</t>
  </si>
  <si>
    <t>هزار شلغين</t>
  </si>
  <si>
    <t>هند قدورة</t>
  </si>
  <si>
    <t>هيفاء برغله</t>
  </si>
  <si>
    <t>وائل الراعي</t>
  </si>
  <si>
    <t>وسام شيخ الغنامة</t>
  </si>
  <si>
    <t xml:space="preserve">وسيم محمد </t>
  </si>
  <si>
    <t>وفيقة صيداوي</t>
  </si>
  <si>
    <t>ولاء المصري</t>
  </si>
  <si>
    <t xml:space="preserve">ولاء قلع </t>
  </si>
  <si>
    <t>وليد السماوي</t>
  </si>
  <si>
    <t xml:space="preserve">ياسر الحلو </t>
  </si>
  <si>
    <t>ياسين زنهور</t>
  </si>
  <si>
    <t>يزن كنعان</t>
  </si>
  <si>
    <t>يسرى لالا</t>
  </si>
  <si>
    <t>يسمينه داودي</t>
  </si>
  <si>
    <t xml:space="preserve">يمنى الغميان </t>
  </si>
  <si>
    <t>يوسف الشيخ</t>
  </si>
  <si>
    <t>يوسف العنيني</t>
  </si>
  <si>
    <t xml:space="preserve">يوسف دمر </t>
  </si>
  <si>
    <t>يوسف علوش</t>
  </si>
  <si>
    <t xml:space="preserve">ايهم مسعود </t>
  </si>
  <si>
    <t>ربا سليمان</t>
  </si>
  <si>
    <t>طارق عمشاوي</t>
  </si>
  <si>
    <t xml:space="preserve">غنام خلوف </t>
  </si>
  <si>
    <t>فتحي طيان</t>
  </si>
  <si>
    <t>نجوى اليوسف</t>
  </si>
  <si>
    <t>هبة بشناق</t>
  </si>
  <si>
    <t>محمود صبح</t>
  </si>
  <si>
    <t>شرحبيل زعيتر</t>
  </si>
  <si>
    <t>غاليه المنعم</t>
  </si>
  <si>
    <t>فراس الرزق العبد العزاوي</t>
  </si>
  <si>
    <t>نيفين العجمي</t>
  </si>
  <si>
    <t xml:space="preserve">إسراء السعدي </t>
  </si>
  <si>
    <t>ايمن عنيز</t>
  </si>
  <si>
    <t>رهام خرطبيل</t>
  </si>
  <si>
    <t>محم كنان الغبرا</t>
  </si>
  <si>
    <t xml:space="preserve">محمد انس شعبان </t>
  </si>
  <si>
    <t>مرام الشوباش</t>
  </si>
  <si>
    <t>ميناس عرودكي</t>
  </si>
  <si>
    <t>حامد العزي</t>
  </si>
  <si>
    <t>رهف عبيد</t>
  </si>
  <si>
    <t xml:space="preserve">تغريد الجمال </t>
  </si>
  <si>
    <t>ابراهيم حسني</t>
  </si>
  <si>
    <t xml:space="preserve">احمدهزيمه </t>
  </si>
  <si>
    <t>إسراء الحسين</t>
  </si>
  <si>
    <t xml:space="preserve">اسراء الخطيب </t>
  </si>
  <si>
    <t>اسمهان مخلوف</t>
  </si>
  <si>
    <t>الاء النعيمي</t>
  </si>
  <si>
    <t xml:space="preserve">الاء زاهر </t>
  </si>
  <si>
    <t xml:space="preserve">الاء شكور </t>
  </si>
  <si>
    <t>الهام الحاج عبد الله</t>
  </si>
  <si>
    <t>اماني القنص</t>
  </si>
  <si>
    <t>اماني زحلان</t>
  </si>
  <si>
    <t>امل جمعه</t>
  </si>
  <si>
    <t>أمل قدورة</t>
  </si>
  <si>
    <t>ايمان الخليفة</t>
  </si>
  <si>
    <t>ايمان السمان</t>
  </si>
  <si>
    <t>ايمان مستو</t>
  </si>
  <si>
    <t>إيهاب حافظ</t>
  </si>
  <si>
    <t>احلام يوسف</t>
  </si>
  <si>
    <t>احمد الخاوندي</t>
  </si>
  <si>
    <t>آفين الحبش</t>
  </si>
  <si>
    <t>ألاء  الخالد</t>
  </si>
  <si>
    <t>بشار بولس</t>
  </si>
  <si>
    <t>بشار فرحة</t>
  </si>
  <si>
    <t>بشرى العقباني</t>
  </si>
  <si>
    <t xml:space="preserve">تكوين دالي </t>
  </si>
  <si>
    <t>تولين الناصر</t>
  </si>
  <si>
    <t>ثناء سكرية</t>
  </si>
  <si>
    <t>جمال الحمصي</t>
  </si>
  <si>
    <t xml:space="preserve">حسام حجازي </t>
  </si>
  <si>
    <t>حسن جبيلي</t>
  </si>
  <si>
    <t>حسين مخلوف</t>
  </si>
  <si>
    <t>حنان حمصي</t>
  </si>
  <si>
    <t>حنان مشعل</t>
  </si>
  <si>
    <t>حياة العجلوني</t>
  </si>
  <si>
    <t>حيدر كرميا</t>
  </si>
  <si>
    <t>خالد الحسن</t>
  </si>
  <si>
    <t>دارين الشيخ علي</t>
  </si>
  <si>
    <t>دالية كنعان</t>
  </si>
  <si>
    <t>دعاء البديوي</t>
  </si>
  <si>
    <t xml:space="preserve">دعاء بدر </t>
  </si>
  <si>
    <t>دياب البني</t>
  </si>
  <si>
    <t>ذو الفقار غندور</t>
  </si>
  <si>
    <t>رامي الجاويش</t>
  </si>
  <si>
    <t xml:space="preserve">رآل النصيرات </t>
  </si>
  <si>
    <t xml:space="preserve">ربا الحورانة </t>
  </si>
  <si>
    <t>رجاء بلان</t>
  </si>
  <si>
    <t>رزان متاعه عكاش</t>
  </si>
  <si>
    <t>رشا عيد</t>
  </si>
  <si>
    <t>رضوان الحصوه</t>
  </si>
  <si>
    <t>رغد العكاري</t>
  </si>
  <si>
    <t>رفعت سالم</t>
  </si>
  <si>
    <t>رنا المنفي</t>
  </si>
  <si>
    <t>رند حديفه</t>
  </si>
  <si>
    <t>رندة الحموي</t>
  </si>
  <si>
    <t>روان الاغواني</t>
  </si>
  <si>
    <t>روان القادري</t>
  </si>
  <si>
    <t>روان سكري</t>
  </si>
  <si>
    <t>روان قيسر</t>
  </si>
  <si>
    <t>رؤى عبيد</t>
  </si>
  <si>
    <t>ريم المطلق</t>
  </si>
  <si>
    <t>ريناد قضماني</t>
  </si>
  <si>
    <t>زكاء اندراوس</t>
  </si>
  <si>
    <t>زينه قصار</t>
  </si>
  <si>
    <t>ساره بلال</t>
  </si>
  <si>
    <t>سامر التجار</t>
  </si>
  <si>
    <t>سامي الحمدان</t>
  </si>
  <si>
    <t>ساميه عبد الكريم</t>
  </si>
  <si>
    <t>سعيد بركه</t>
  </si>
  <si>
    <t>سماح كعدان الحمصي</t>
  </si>
  <si>
    <t>سهى النايف</t>
  </si>
  <si>
    <t>سوسن عاشور</t>
  </si>
  <si>
    <t>سينا يعقوب</t>
  </si>
  <si>
    <t xml:space="preserve">شادي  غالب </t>
  </si>
  <si>
    <t>شادي عمران</t>
  </si>
  <si>
    <t xml:space="preserve">شاديه المحمد </t>
  </si>
  <si>
    <t>شذى  المسكي</t>
  </si>
  <si>
    <t xml:space="preserve">شروق ديبه </t>
  </si>
  <si>
    <t>شروق عيسى الحمد</t>
  </si>
  <si>
    <t>صابرين تركي</t>
  </si>
  <si>
    <t>ضياء الجبر ابو فخر</t>
  </si>
  <si>
    <t>ضياء الفياض</t>
  </si>
  <si>
    <t>عادل اسبل</t>
  </si>
  <si>
    <t>عائشة المانع خليفة</t>
  </si>
  <si>
    <t>عبد الوهاب رابعه</t>
  </si>
  <si>
    <t>عبد الرحمن المؤذن</t>
  </si>
  <si>
    <t>عبد المعطي زكرور</t>
  </si>
  <si>
    <t>عبير المزعل</t>
  </si>
  <si>
    <t>عدنان ابو سيف</t>
  </si>
  <si>
    <t>عزه الدياب</t>
  </si>
  <si>
    <t xml:space="preserve">عطى الله أبو حمده </t>
  </si>
  <si>
    <t xml:space="preserve">علاالسلطي الكراد </t>
  </si>
  <si>
    <t>علاء العايش</t>
  </si>
  <si>
    <t>عمار سلامة</t>
  </si>
  <si>
    <t>عمر ارناؤط</t>
  </si>
  <si>
    <t>عوض عوض</t>
  </si>
  <si>
    <t>غادة طرودي</t>
  </si>
  <si>
    <t>غسان درويش</t>
  </si>
  <si>
    <t>غفران العلي</t>
  </si>
  <si>
    <t>فاديا الزحيلي</t>
  </si>
  <si>
    <t>فهمية سفاف</t>
  </si>
  <si>
    <t>فوزي عزام</t>
  </si>
  <si>
    <t>كمي هنيدي</t>
  </si>
  <si>
    <t>لارا علوش</t>
  </si>
  <si>
    <t xml:space="preserve">لبنى الكيلاني </t>
  </si>
  <si>
    <t>لبيبه الأورفلي</t>
  </si>
  <si>
    <t>لوتس أبو قورة</t>
  </si>
  <si>
    <t>لؤي البسطي</t>
  </si>
  <si>
    <t>لؤي لباد</t>
  </si>
  <si>
    <t>لين عابده</t>
  </si>
  <si>
    <t>مارينا مرهج</t>
  </si>
  <si>
    <t>ماهر الشيخه</t>
  </si>
  <si>
    <t>ماهر يونس</t>
  </si>
  <si>
    <t>مايا ملغوج</t>
  </si>
  <si>
    <t>مجد خلوف</t>
  </si>
  <si>
    <t>محمد بردويل</t>
  </si>
  <si>
    <t>محمد بهاء الدين الحلبي</t>
  </si>
  <si>
    <t>محمد خاروف</t>
  </si>
  <si>
    <t>محمد طه المرعي</t>
  </si>
  <si>
    <t>محمد فيصل اليوسف</t>
  </si>
  <si>
    <t>محمد مجد العلان</t>
  </si>
  <si>
    <t>محمد نضال الشمعة</t>
  </si>
  <si>
    <t>محمد نور الرمان</t>
  </si>
  <si>
    <t>محمد أنس مريود</t>
  </si>
  <si>
    <t>محمد رشاد كشور</t>
  </si>
  <si>
    <t>محمد زاهر سكريه</t>
  </si>
  <si>
    <t>محمد شاهر سكريه</t>
  </si>
  <si>
    <t>محمدنور قرقجية</t>
  </si>
  <si>
    <t>محمود حيدر</t>
  </si>
  <si>
    <t>مرهف سعد</t>
  </si>
  <si>
    <t xml:space="preserve">مروه ابراهيم </t>
  </si>
  <si>
    <t>مروى بيضون</t>
  </si>
  <si>
    <t>مروى  الجمعه</t>
  </si>
  <si>
    <t>مريم ملص</t>
  </si>
  <si>
    <t xml:space="preserve">ميساء الحمود </t>
  </si>
  <si>
    <t>ناريمان الغفري</t>
  </si>
  <si>
    <t xml:space="preserve">نبيل فارس </t>
  </si>
  <si>
    <t>نور الاعرج</t>
  </si>
  <si>
    <t xml:space="preserve">نور الحجار </t>
  </si>
  <si>
    <t xml:space="preserve">نور خليل </t>
  </si>
  <si>
    <t>هبه غبور</t>
  </si>
  <si>
    <t xml:space="preserve">هفيف الحاج علي </t>
  </si>
  <si>
    <t>همام دوله</t>
  </si>
  <si>
    <t>هيا الخطاب</t>
  </si>
  <si>
    <t>هيا ابو راشد</t>
  </si>
  <si>
    <t>وائل كحيلا</t>
  </si>
  <si>
    <t>ولاء شاهين</t>
  </si>
  <si>
    <t>وليد محمد</t>
  </si>
  <si>
    <t>يارا أبو خريس</t>
  </si>
  <si>
    <t>أحمد السمرة</t>
  </si>
  <si>
    <t>ازدهار ابو جوى</t>
  </si>
  <si>
    <t>اسراء حمد</t>
  </si>
  <si>
    <t>اكرم محارب</t>
  </si>
  <si>
    <t>الاء علبي</t>
  </si>
  <si>
    <t>امجد زين</t>
  </si>
  <si>
    <t>انس عاصي</t>
  </si>
  <si>
    <t>ايه الترك</t>
  </si>
  <si>
    <t>ايه عطيه معمرجي</t>
  </si>
  <si>
    <t>أحمد خزنة كاتبي</t>
  </si>
  <si>
    <t>بتول حريره</t>
  </si>
  <si>
    <t>بنان بشير أبو فخر</t>
  </si>
  <si>
    <t>بيان طعمه</t>
  </si>
  <si>
    <t>تمارة ابو عزيزة</t>
  </si>
  <si>
    <t>توفيق السهلي</t>
  </si>
  <si>
    <t>جيهان الحلبي</t>
  </si>
  <si>
    <t>حامد حسن</t>
  </si>
  <si>
    <t>حسن الديك</t>
  </si>
  <si>
    <t>حسين عبد المجيد</t>
  </si>
  <si>
    <t>ديمه الجبه</t>
  </si>
  <si>
    <t xml:space="preserve">راما بزي </t>
  </si>
  <si>
    <t>رامي اللاز</t>
  </si>
  <si>
    <t>رانيا اسكندر</t>
  </si>
  <si>
    <t xml:space="preserve">رفيا عبد </t>
  </si>
  <si>
    <t>رفيدة مسعود</t>
  </si>
  <si>
    <t>رنا العقاد</t>
  </si>
  <si>
    <t>ريم فتيان</t>
  </si>
  <si>
    <t>ساميه الشاملي</t>
  </si>
  <si>
    <t>سماح دغمش</t>
  </si>
  <si>
    <t>سمر الزعبي</t>
  </si>
  <si>
    <t>شامل حيدر</t>
  </si>
  <si>
    <t>صالحة التجار</t>
  </si>
  <si>
    <t>عبادة حديد</t>
  </si>
  <si>
    <t>عبد الرحمن خمره</t>
  </si>
  <si>
    <t>عرين خالد</t>
  </si>
  <si>
    <t>علاء الدين قاسم</t>
  </si>
  <si>
    <t>علاء فرج</t>
  </si>
  <si>
    <t>غفران خالد</t>
  </si>
  <si>
    <t>قمر صلال</t>
  </si>
  <si>
    <t>لوليا القزاز</t>
  </si>
  <si>
    <t>ليندا زغموت</t>
  </si>
  <si>
    <t>مالك بجبوج</t>
  </si>
  <si>
    <t>ماهر المدكوك</t>
  </si>
  <si>
    <t>محمد الاوسطه</t>
  </si>
  <si>
    <t>محمد البطل</t>
  </si>
  <si>
    <t>محمد الريحاوي</t>
  </si>
  <si>
    <t>محمد بيان</t>
  </si>
  <si>
    <t>محمد عدي</t>
  </si>
  <si>
    <t>محمد فراس هلال</t>
  </si>
  <si>
    <t>محمد منور</t>
  </si>
  <si>
    <t>مروى كابس</t>
  </si>
  <si>
    <t>مهند طناطره</t>
  </si>
  <si>
    <t>مؤيد الخطيب</t>
  </si>
  <si>
    <t>هزار موعد</t>
  </si>
  <si>
    <t>هلا سمرة</t>
  </si>
  <si>
    <t>هلا قدورة</t>
  </si>
  <si>
    <t>يوسف ابو غيدا</t>
  </si>
  <si>
    <t>يوسف العبيد</t>
  </si>
  <si>
    <t xml:space="preserve">سناء المسلط </t>
  </si>
  <si>
    <t>محمد مؤيد الخطيب</t>
  </si>
  <si>
    <t>زهير الزعبي</t>
  </si>
  <si>
    <t xml:space="preserve"> ذكي</t>
  </si>
  <si>
    <t xml:space="preserve"> مشهور</t>
  </si>
  <si>
    <t>الخنساء</t>
  </si>
  <si>
    <t xml:space="preserve">زهى غريب </t>
  </si>
  <si>
    <t>ضالحه</t>
  </si>
  <si>
    <t xml:space="preserve">هيفاء </t>
  </si>
  <si>
    <t>هيلانة</t>
  </si>
  <si>
    <t xml:space="preserve">وزيره </t>
  </si>
  <si>
    <t>احمد مروان</t>
  </si>
  <si>
    <t>نهوى</t>
  </si>
  <si>
    <t xml:space="preserve">الياس </t>
  </si>
  <si>
    <t xml:space="preserve">ناديه </t>
  </si>
  <si>
    <t xml:space="preserve">شاهناز </t>
  </si>
  <si>
    <t xml:space="preserve">جدة </t>
  </si>
  <si>
    <t xml:space="preserve">انس </t>
  </si>
  <si>
    <t xml:space="preserve">انطون </t>
  </si>
  <si>
    <t xml:space="preserve">كلير </t>
  </si>
  <si>
    <t>الرضيمة الشرقية</t>
  </si>
  <si>
    <t>دلال عبد الرزاق</t>
  </si>
  <si>
    <t>ردينا</t>
  </si>
  <si>
    <t>سعاد الرهوان</t>
  </si>
  <si>
    <t xml:space="preserve">أحمد </t>
  </si>
  <si>
    <t xml:space="preserve">أنس </t>
  </si>
  <si>
    <t xml:space="preserve">سحر </t>
  </si>
  <si>
    <t>نجدي</t>
  </si>
  <si>
    <t xml:space="preserve">بديع </t>
  </si>
  <si>
    <t xml:space="preserve">صفاء </t>
  </si>
  <si>
    <t>مادلين</t>
  </si>
  <si>
    <t xml:space="preserve">بسام </t>
  </si>
  <si>
    <t>عفه</t>
  </si>
  <si>
    <t xml:space="preserve">رانيا </t>
  </si>
  <si>
    <t xml:space="preserve">نهله </t>
  </si>
  <si>
    <t>حازم</t>
  </si>
  <si>
    <t xml:space="preserve">رولا </t>
  </si>
  <si>
    <t>نرمين</t>
  </si>
  <si>
    <t>حلوة</t>
  </si>
  <si>
    <t>هيلة</t>
  </si>
  <si>
    <t xml:space="preserve">حسين </t>
  </si>
  <si>
    <t xml:space="preserve">نوال </t>
  </si>
  <si>
    <t xml:space="preserve">حليمه </t>
  </si>
  <si>
    <t xml:space="preserve">عسال الورد </t>
  </si>
  <si>
    <t xml:space="preserve">فلك غنيم </t>
  </si>
  <si>
    <t xml:space="preserve">كناكر </t>
  </si>
  <si>
    <t xml:space="preserve">امل </t>
  </si>
  <si>
    <t>صناعيه</t>
  </si>
  <si>
    <t xml:space="preserve">فضة </t>
  </si>
  <si>
    <t>ملك بهلوان</t>
  </si>
  <si>
    <t xml:space="preserve">باسمة </t>
  </si>
  <si>
    <t xml:space="preserve">نور الهدى </t>
  </si>
  <si>
    <t xml:space="preserve">خضر </t>
  </si>
  <si>
    <t>وفا</t>
  </si>
  <si>
    <t>فهيمة</t>
  </si>
  <si>
    <t>المعلقة</t>
  </si>
  <si>
    <t xml:space="preserve">رغداء </t>
  </si>
  <si>
    <t xml:space="preserve">ندى </t>
  </si>
  <si>
    <t>سربيون</t>
  </si>
  <si>
    <t xml:space="preserve">سناء </t>
  </si>
  <si>
    <t>مجدلين</t>
  </si>
  <si>
    <t xml:space="preserve">جسر الشغور </t>
  </si>
  <si>
    <t xml:space="preserve">زهير </t>
  </si>
  <si>
    <t>اروى</t>
  </si>
  <si>
    <t>ميرنا</t>
  </si>
  <si>
    <t>عين الشعرا</t>
  </si>
  <si>
    <t xml:space="preserve">سعدالله </t>
  </si>
  <si>
    <t>عيشه</t>
  </si>
  <si>
    <t>السجن</t>
  </si>
  <si>
    <t>عوس</t>
  </si>
  <si>
    <t xml:space="preserve">دبي </t>
  </si>
  <si>
    <t>نعيمة</t>
  </si>
  <si>
    <t>هيام العش</t>
  </si>
  <si>
    <t>شاهر</t>
  </si>
  <si>
    <t xml:space="preserve">شحادة </t>
  </si>
  <si>
    <t xml:space="preserve">شكري </t>
  </si>
  <si>
    <t>لانا</t>
  </si>
  <si>
    <t>اليمن</t>
  </si>
  <si>
    <t>ماسيه</t>
  </si>
  <si>
    <t>عقرب</t>
  </si>
  <si>
    <t xml:space="preserve">صالح </t>
  </si>
  <si>
    <t>اريحا</t>
  </si>
  <si>
    <t xml:space="preserve">صلاح </t>
  </si>
  <si>
    <t xml:space="preserve">طه </t>
  </si>
  <si>
    <t xml:space="preserve">عبد الحكيم </t>
  </si>
  <si>
    <t xml:space="preserve">ميساء </t>
  </si>
  <si>
    <t>مرام</t>
  </si>
  <si>
    <t>عبد الصمد</t>
  </si>
  <si>
    <t>حمص حسياء</t>
  </si>
  <si>
    <t>نادرة</t>
  </si>
  <si>
    <t xml:space="preserve">عبد الغني </t>
  </si>
  <si>
    <t xml:space="preserve">عبد القادر </t>
  </si>
  <si>
    <t xml:space="preserve">عبد الله </t>
  </si>
  <si>
    <t xml:space="preserve">خلود </t>
  </si>
  <si>
    <t xml:space="preserve">عبله </t>
  </si>
  <si>
    <t xml:space="preserve">الحسكة </t>
  </si>
  <si>
    <t>عبد النبي</t>
  </si>
  <si>
    <t>سعودية</t>
  </si>
  <si>
    <t>عبدالحليم</t>
  </si>
  <si>
    <t xml:space="preserve">سبينة </t>
  </si>
  <si>
    <t xml:space="preserve">سميه </t>
  </si>
  <si>
    <t xml:space="preserve">عرفان </t>
  </si>
  <si>
    <t xml:space="preserve">باسمه </t>
  </si>
  <si>
    <t>نسرين المليجي</t>
  </si>
  <si>
    <t>جرعه</t>
  </si>
  <si>
    <t>سوسن عواد</t>
  </si>
  <si>
    <t>عطه</t>
  </si>
  <si>
    <t>غزة</t>
  </si>
  <si>
    <t>البطيحة</t>
  </si>
  <si>
    <t xml:space="preserve">المبعوجه </t>
  </si>
  <si>
    <t xml:space="preserve">عمار </t>
  </si>
  <si>
    <t xml:space="preserve">كوثر </t>
  </si>
  <si>
    <t>وضحة</t>
  </si>
  <si>
    <t>مانيلا</t>
  </si>
  <si>
    <t xml:space="preserve">جورجيت </t>
  </si>
  <si>
    <t>فاتح</t>
  </si>
  <si>
    <t>ميسم</t>
  </si>
  <si>
    <t>فهيم</t>
  </si>
  <si>
    <t>رام العنز</t>
  </si>
  <si>
    <t>ام رواق</t>
  </si>
  <si>
    <t>معره صيدنايا</t>
  </si>
  <si>
    <t xml:space="preserve"> ليلى</t>
  </si>
  <si>
    <t>مياس</t>
  </si>
  <si>
    <t>رؤافه</t>
  </si>
  <si>
    <t xml:space="preserve">مأمون </t>
  </si>
  <si>
    <t xml:space="preserve">ذدمشق </t>
  </si>
  <si>
    <t>مكارم</t>
  </si>
  <si>
    <t>ابو كليفون</t>
  </si>
  <si>
    <t>ماويه</t>
  </si>
  <si>
    <t>قورقنيا</t>
  </si>
  <si>
    <t xml:space="preserve">إخلاص </t>
  </si>
  <si>
    <t xml:space="preserve">جديدة عرطوز </t>
  </si>
  <si>
    <t>أسما</t>
  </si>
  <si>
    <t>هديه البعلبكي</t>
  </si>
  <si>
    <t xml:space="preserve">صبوره </t>
  </si>
  <si>
    <t xml:space="preserve">سميره </t>
  </si>
  <si>
    <t xml:space="preserve">سكينه </t>
  </si>
  <si>
    <t>شمة</t>
  </si>
  <si>
    <t>السبينة</t>
  </si>
  <si>
    <t>زينب الخميس</t>
  </si>
  <si>
    <t xml:space="preserve">دربل </t>
  </si>
  <si>
    <t>محمد بدر</t>
  </si>
  <si>
    <t xml:space="preserve">ساجده النحاس </t>
  </si>
  <si>
    <t>محمد تحسين</t>
  </si>
  <si>
    <t xml:space="preserve">المعرة </t>
  </si>
  <si>
    <t>دير قانون</t>
  </si>
  <si>
    <t xml:space="preserve">محمد شاكر </t>
  </si>
  <si>
    <t>محمد شريف</t>
  </si>
  <si>
    <t>نيرمين</t>
  </si>
  <si>
    <t>محمد طاهر</t>
  </si>
  <si>
    <t xml:space="preserve">محمد عادل </t>
  </si>
  <si>
    <t xml:space="preserve">جديدة الوادي </t>
  </si>
  <si>
    <t>محمد عربي</t>
  </si>
  <si>
    <t>محمد علاء</t>
  </si>
  <si>
    <t xml:space="preserve">محمد فايز </t>
  </si>
  <si>
    <t xml:space="preserve"> ريما</t>
  </si>
  <si>
    <t xml:space="preserve">محمد محسن </t>
  </si>
  <si>
    <t>ليله</t>
  </si>
  <si>
    <t>محمد وحيد</t>
  </si>
  <si>
    <t xml:space="preserve">رابعة </t>
  </si>
  <si>
    <t>محمد وفيق</t>
  </si>
  <si>
    <t>زهيره</t>
  </si>
  <si>
    <t>دوير الشيخ</t>
  </si>
  <si>
    <t>فرنجيه</t>
  </si>
  <si>
    <t>اللاذقيه</t>
  </si>
  <si>
    <t xml:space="preserve">ناهدة </t>
  </si>
  <si>
    <t xml:space="preserve">حنان </t>
  </si>
  <si>
    <t>سجنو</t>
  </si>
  <si>
    <t>محيي الدين</t>
  </si>
  <si>
    <t xml:space="preserve">مرزوق </t>
  </si>
  <si>
    <t>رغيده</t>
  </si>
  <si>
    <t>مشعل</t>
  </si>
  <si>
    <t>الإمارات، العين</t>
  </si>
  <si>
    <t xml:space="preserve">اشرفية صنايا </t>
  </si>
  <si>
    <t>مطر</t>
  </si>
  <si>
    <t>معتصم</t>
  </si>
  <si>
    <t>مناع</t>
  </si>
  <si>
    <t xml:space="preserve">هاله </t>
  </si>
  <si>
    <t>منصف</t>
  </si>
  <si>
    <t xml:space="preserve">مهيدي </t>
  </si>
  <si>
    <t xml:space="preserve">سعيده </t>
  </si>
  <si>
    <t>مخبم جرمنا</t>
  </si>
  <si>
    <t>موفق جمال</t>
  </si>
  <si>
    <t>غزوه</t>
  </si>
  <si>
    <t>مؤمن</t>
  </si>
  <si>
    <t xml:space="preserve">اريحا </t>
  </si>
  <si>
    <t>هتاف</t>
  </si>
  <si>
    <t xml:space="preserve">نزار </t>
  </si>
  <si>
    <t>روز</t>
  </si>
  <si>
    <t>تماضر الحريري</t>
  </si>
  <si>
    <t xml:space="preserve">نوري </t>
  </si>
  <si>
    <t>كفر ريتا</t>
  </si>
  <si>
    <t>دمشق - ساروجة</t>
  </si>
  <si>
    <t xml:space="preserve">وجيه </t>
  </si>
  <si>
    <t xml:space="preserve"> هيام </t>
  </si>
  <si>
    <t xml:space="preserve">صبورة </t>
  </si>
  <si>
    <t>ريمة اللحف</t>
  </si>
  <si>
    <t>مصراته</t>
  </si>
  <si>
    <t>زانة</t>
  </si>
  <si>
    <t xml:space="preserve">روعه </t>
  </si>
  <si>
    <t>العالية</t>
  </si>
  <si>
    <t>معرة النعمان</t>
  </si>
  <si>
    <t>بهجه</t>
  </si>
  <si>
    <t xml:space="preserve">رجاء </t>
  </si>
  <si>
    <t xml:space="preserve">اسامة </t>
  </si>
  <si>
    <t>قدسيل</t>
  </si>
  <si>
    <t>رقيب</t>
  </si>
  <si>
    <t xml:space="preserve">فائز </t>
  </si>
  <si>
    <t>امية عرفة</t>
  </si>
  <si>
    <t>جوهرة</t>
  </si>
  <si>
    <t>طيب</t>
  </si>
  <si>
    <t>شعف</t>
  </si>
  <si>
    <t>هدايه</t>
  </si>
  <si>
    <t>شهيناز</t>
  </si>
  <si>
    <t>كفاية</t>
  </si>
  <si>
    <t>محمد شاكر</t>
  </si>
  <si>
    <t>ماجدولين</t>
  </si>
  <si>
    <t xml:space="preserve">فؤاد </t>
  </si>
  <si>
    <t>مرشده</t>
  </si>
  <si>
    <t>رهيجه</t>
  </si>
  <si>
    <t>محمدرائف</t>
  </si>
  <si>
    <t xml:space="preserve">عصام </t>
  </si>
  <si>
    <t>لورانس</t>
  </si>
  <si>
    <t>أحمد زهر الدين</t>
  </si>
  <si>
    <t>شين</t>
  </si>
  <si>
    <t xml:space="preserve">محمد غسان </t>
  </si>
  <si>
    <t xml:space="preserve">عبد الرحيم </t>
  </si>
  <si>
    <t>حارة التركمان</t>
  </si>
  <si>
    <t>سعاد السعدي</t>
  </si>
  <si>
    <t>ربحي</t>
  </si>
  <si>
    <t>جرش</t>
  </si>
  <si>
    <t xml:space="preserve">فاديا </t>
  </si>
  <si>
    <t>طيبه المام</t>
  </si>
  <si>
    <t>جناد</t>
  </si>
  <si>
    <t>فؤائد</t>
  </si>
  <si>
    <t xml:space="preserve">محمد ايمن </t>
  </si>
  <si>
    <t>بحزينا</t>
  </si>
  <si>
    <t>مياماس</t>
  </si>
  <si>
    <t xml:space="preserve">سعد الله </t>
  </si>
  <si>
    <t>يزن</t>
  </si>
  <si>
    <t>لينا مهنا</t>
  </si>
  <si>
    <t>محمد نصوح</t>
  </si>
  <si>
    <t>سيمون</t>
  </si>
  <si>
    <t>قطنه</t>
  </si>
  <si>
    <t>محمد عبد المنعم</t>
  </si>
  <si>
    <t xml:space="preserve">رمزي </t>
  </si>
  <si>
    <t>احمد سامر</t>
  </si>
  <si>
    <t>راضي</t>
  </si>
  <si>
    <t>عين حور</t>
  </si>
  <si>
    <t>الحفة</t>
  </si>
  <si>
    <t>محمد رسلان</t>
  </si>
  <si>
    <t xml:space="preserve">هظيمه </t>
  </si>
  <si>
    <t>محمود جلال</t>
  </si>
  <si>
    <t>ايلا</t>
  </si>
  <si>
    <t xml:space="preserve">اريج </t>
  </si>
  <si>
    <t>عين الكرش</t>
  </si>
  <si>
    <t>أيهم</t>
  </si>
  <si>
    <t>رشوه</t>
  </si>
  <si>
    <t>عطالله</t>
  </si>
  <si>
    <t>برهان بنان</t>
  </si>
  <si>
    <t>لينة</t>
  </si>
  <si>
    <t xml:space="preserve">يسرى </t>
  </si>
  <si>
    <t>حمزه</t>
  </si>
  <si>
    <t>روعة</t>
  </si>
  <si>
    <t>محمد غزوان</t>
  </si>
  <si>
    <t xml:space="preserve">مرفت </t>
  </si>
  <si>
    <t>ظليل</t>
  </si>
  <si>
    <t xml:space="preserve">لينا </t>
  </si>
  <si>
    <t>حصنان</t>
  </si>
  <si>
    <t>بلسم</t>
  </si>
  <si>
    <t xml:space="preserve">محمد ياسين </t>
  </si>
  <si>
    <t xml:space="preserve">ملك </t>
  </si>
  <si>
    <t>ساريه</t>
  </si>
  <si>
    <t xml:space="preserve">محمد حمدي </t>
  </si>
  <si>
    <t>وجيهة</t>
  </si>
  <si>
    <t xml:space="preserve">فدوى </t>
  </si>
  <si>
    <t>السبخه</t>
  </si>
  <si>
    <t xml:space="preserve">روضة </t>
  </si>
  <si>
    <t>كارمن</t>
  </si>
  <si>
    <t>تركمان بارح</t>
  </si>
  <si>
    <t>اق دوكار</t>
  </si>
  <si>
    <t>جونيا</t>
  </si>
  <si>
    <t>محمدأمير</t>
  </si>
  <si>
    <t>خلفه</t>
  </si>
  <si>
    <t>الطوب</t>
  </si>
  <si>
    <t>يسيرة</t>
  </si>
  <si>
    <t>نبيهه</t>
  </si>
  <si>
    <t xml:space="preserve">ياسر </t>
  </si>
  <si>
    <t>جربا</t>
  </si>
  <si>
    <t>سعانه</t>
  </si>
  <si>
    <t>عبدالدايم</t>
  </si>
  <si>
    <t>محمد مالك</t>
  </si>
  <si>
    <t xml:space="preserve">الصفصافة </t>
  </si>
  <si>
    <t xml:space="preserve">نظير </t>
  </si>
  <si>
    <t xml:space="preserve">عبد </t>
  </si>
  <si>
    <t xml:space="preserve">الحجر الاسود </t>
  </si>
  <si>
    <t>كنعان</t>
  </si>
  <si>
    <t>بدور</t>
  </si>
  <si>
    <t>النبك ريف دمشق</t>
  </si>
  <si>
    <t>شاميه</t>
  </si>
  <si>
    <t>محمد أمين</t>
  </si>
  <si>
    <t>ريف درعا</t>
  </si>
  <si>
    <t>أميرة منصور</t>
  </si>
  <si>
    <t>محمدهشام</t>
  </si>
  <si>
    <t>حمراء الجديدة</t>
  </si>
  <si>
    <t>بسم</t>
  </si>
  <si>
    <t>هدى أمانو</t>
  </si>
  <si>
    <t xml:space="preserve">محمد عماد الدين </t>
  </si>
  <si>
    <t>نسمة</t>
  </si>
  <si>
    <t>عجمان مشفى الزهراء</t>
  </si>
  <si>
    <t xml:space="preserve">روضه </t>
  </si>
  <si>
    <t>محمدرشيد</t>
  </si>
  <si>
    <t xml:space="preserve">عزيزة </t>
  </si>
  <si>
    <t>امارات</t>
  </si>
  <si>
    <t>محمد ضرار</t>
  </si>
  <si>
    <t>قدور</t>
  </si>
  <si>
    <t xml:space="preserve">عامر </t>
  </si>
  <si>
    <t xml:space="preserve">فخر الدين </t>
  </si>
  <si>
    <t xml:space="preserve">زينات </t>
  </si>
  <si>
    <t xml:space="preserve">معن </t>
  </si>
  <si>
    <t>حمودة</t>
  </si>
  <si>
    <t xml:space="preserve">مشق </t>
  </si>
  <si>
    <t xml:space="preserve">بديعة </t>
  </si>
  <si>
    <t xml:space="preserve"> هيام</t>
  </si>
  <si>
    <t>غنمه</t>
  </si>
  <si>
    <t xml:space="preserve">نزيه </t>
  </si>
  <si>
    <t>مساكن نجها</t>
  </si>
  <si>
    <t>بدوية</t>
  </si>
  <si>
    <t>امنه الذياب</t>
  </si>
  <si>
    <t>شذاء</t>
  </si>
  <si>
    <t>عمشة</t>
  </si>
  <si>
    <t>هند الزراعنه</t>
  </si>
  <si>
    <t>وهبي</t>
  </si>
  <si>
    <t>محمد عمادالدين</t>
  </si>
  <si>
    <t xml:space="preserve">جباب </t>
  </si>
  <si>
    <t>نانا</t>
  </si>
  <si>
    <t>معذا</t>
  </si>
  <si>
    <t xml:space="preserve">حزم </t>
  </si>
  <si>
    <t>فايز حسين</t>
  </si>
  <si>
    <t xml:space="preserve">إيمان الدبس </t>
  </si>
  <si>
    <t xml:space="preserve">ديرعطية </t>
  </si>
  <si>
    <t>ماجدة غنايم</t>
  </si>
  <si>
    <t>جامانا</t>
  </si>
  <si>
    <t>النجمة</t>
  </si>
  <si>
    <t>حفيظ</t>
  </si>
  <si>
    <t>مسعف</t>
  </si>
  <si>
    <t>زائد</t>
  </si>
  <si>
    <t>الجرنية</t>
  </si>
  <si>
    <t>في حال وجود أي خطأ يمكنك التعديل من هنا</t>
  </si>
  <si>
    <t>A</t>
  </si>
  <si>
    <t>م</t>
  </si>
  <si>
    <t>ر</t>
  </si>
  <si>
    <t>استنفذت في الفصل الأول للعام الدراسي 2021-2022</t>
  </si>
  <si>
    <t>استنفذت في الفصل الثاني للعام الدراسي 2020-2021</t>
  </si>
  <si>
    <t>نور الدين مزاويه</t>
  </si>
  <si>
    <t>فاطمه الارغا</t>
  </si>
  <si>
    <t>انثى</t>
  </si>
  <si>
    <t>يجب أن تقوم بملئ الحقول بالمعلومات المطلوبة بشكل صحيح</t>
  </si>
  <si>
    <t>فصل أول 2021-2022</t>
  </si>
  <si>
    <t>لم تسجل</t>
  </si>
  <si>
    <t>للتدقيق</t>
  </si>
  <si>
    <t>الاستمارة الخاصة بتسجيل طلاب برنامج إدارة المشروعات المتوسطة والصغيرة في الفصل الثاني للعام الدراسي 2022/2021</t>
  </si>
  <si>
    <t>الفصل الأول 2021-2022</t>
  </si>
  <si>
    <t>الثانية حيث</t>
  </si>
  <si>
    <t>مواصلات</t>
  </si>
  <si>
    <t>نقل</t>
  </si>
  <si>
    <t>نفط</t>
  </si>
  <si>
    <t xml:space="preserve">                                                       المقررات المسجلة في الفصل الثاني للعام الدراسي 2021/ 2022
ملاحظة 1:تقع اختيار جميع هذه المقررات على مسؤولية الطالب.
ملاحظة 2 :لا تعدل هذه المقررات أو يضاف تسجيل أي مقرر بعد تسديد الرسوم وتثبيت التسجيل .</t>
  </si>
  <si>
    <t>إرسال ملف الإستمارة (Excel ) عبر البريد الإلكتروني إلى العنوان التالي :
spm.ol@hotmail.com 
ويجب أن يكون موضوع الإيميل هو الرقم الامتحاني للطالب</t>
  </si>
  <si>
    <t>10</t>
  </si>
  <si>
    <t>ايمان حسن</t>
  </si>
  <si>
    <t xml:space="preserve">هبة سرحان </t>
  </si>
  <si>
    <t>نبال</t>
  </si>
  <si>
    <t>عبد الكافي الشبلي</t>
  </si>
  <si>
    <t>امل العنفوص</t>
  </si>
  <si>
    <t>رابعه</t>
  </si>
  <si>
    <t>احمد المطر</t>
  </si>
  <si>
    <t>حامدية</t>
  </si>
  <si>
    <t>العبد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</si>
</sst>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84" x14ac:knownFonts="1">
    <font>
      <sz val="11"/>
      <color theme="1"/>
      <name val="Calibri"/>
      <family val="2"/>
      <scheme val="minor"/>
    </font>
    <font>
      <sz val="11"/>
      <color theme="1"/>
      <name val="Calibri"/>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Calibri"/>
      <family val="2"/>
      <scheme val="minor"/>
    </font>
    <font>
      <b/>
      <sz val="12"/>
      <color rgb="FFFF0000"/>
      <name val="Arial"/>
      <family val="2"/>
    </font>
    <font>
      <sz val="12"/>
      <color theme="1"/>
      <name val="Calibri"/>
      <family val="2"/>
      <scheme val="minor"/>
    </font>
    <font>
      <b/>
      <sz val="12"/>
      <color theme="1"/>
      <name val="Calibri"/>
      <family val="2"/>
      <scheme val="minor"/>
    </font>
    <font>
      <b/>
      <sz val="14"/>
      <color theme="1"/>
      <name val="Calibri"/>
      <family val="2"/>
      <scheme val="minor"/>
    </font>
    <font>
      <b/>
      <sz val="12"/>
      <color theme="1"/>
      <name val="Sakkal Majalla"/>
    </font>
    <font>
      <b/>
      <sz val="16"/>
      <color theme="0"/>
      <name val="Arial"/>
      <family val="2"/>
    </font>
    <font>
      <b/>
      <sz val="11"/>
      <name val="Calibri"/>
      <family val="2"/>
      <scheme val="minor"/>
    </font>
    <font>
      <b/>
      <sz val="14"/>
      <color theme="0"/>
      <name val="Calibri"/>
      <family val="2"/>
      <scheme val="minor"/>
    </font>
    <font>
      <b/>
      <sz val="14"/>
      <color theme="8" tint="-0.249977111117893"/>
      <name val="Calibri"/>
      <family val="2"/>
      <scheme val="minor"/>
    </font>
    <font>
      <b/>
      <sz val="14"/>
      <name val="Calibri"/>
      <family val="2"/>
      <scheme val="minor"/>
    </font>
    <font>
      <b/>
      <sz val="12"/>
      <color theme="0"/>
      <name val="Arial"/>
      <family val="2"/>
    </font>
    <font>
      <b/>
      <sz val="16"/>
      <color theme="0"/>
      <name val="Calibri"/>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Calibri"/>
      <family val="2"/>
      <scheme val="minor"/>
    </font>
    <font>
      <sz val="8"/>
      <name val="Calibri"/>
      <family val="2"/>
      <scheme val="minor"/>
    </font>
    <font>
      <b/>
      <u/>
      <sz val="12"/>
      <color theme="0"/>
      <name val="Arial"/>
      <family val="2"/>
    </font>
    <font>
      <sz val="14"/>
      <color theme="0"/>
      <name val="Arial"/>
      <family val="2"/>
    </font>
    <font>
      <sz val="12"/>
      <color theme="0"/>
      <name val="Arial"/>
      <family val="2"/>
    </font>
    <font>
      <b/>
      <sz val="12"/>
      <color theme="0"/>
      <name val="Calibri"/>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Calibri"/>
      <family val="2"/>
      <scheme val="minor"/>
    </font>
    <font>
      <b/>
      <sz val="10"/>
      <color rgb="FFFF0000"/>
      <name val="Arial"/>
      <family val="2"/>
    </font>
    <font>
      <sz val="10"/>
      <color rgb="FFFF0000"/>
      <name val="Arial"/>
      <family val="2"/>
    </font>
    <font>
      <sz val="14"/>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Calibri"/>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9"/>
      <color theme="0"/>
      <name val="Arial"/>
      <family val="2"/>
    </font>
    <font>
      <sz val="11"/>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b/>
      <sz val="12"/>
      <color rgb="FFFF0000"/>
      <name val="Sakkal Majalla"/>
    </font>
    <font>
      <b/>
      <sz val="14"/>
      <color rgb="FFFF0000"/>
      <name val="Arial"/>
      <family val="2"/>
    </font>
    <font>
      <sz val="12"/>
      <color rgb="FFFF0000"/>
      <name val="Arial"/>
      <family val="2"/>
    </font>
    <font>
      <b/>
      <sz val="11"/>
      <color rgb="FFFF0000"/>
      <name val="Arial"/>
      <family val="2"/>
    </font>
    <font>
      <b/>
      <sz val="16"/>
      <color rgb="FFFF0000"/>
      <name val="Arial"/>
      <family val="2"/>
    </font>
    <font>
      <sz val="11"/>
      <color theme="0"/>
      <name val="Calibri"/>
      <family val="2"/>
      <scheme val="minor"/>
    </font>
  </fonts>
  <fills count="21">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s>
  <borders count="146">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thin">
        <color auto="1"/>
      </left>
      <right style="double">
        <color auto="1"/>
      </right>
      <top/>
      <bottom/>
      <diagonal/>
    </border>
    <border>
      <left style="double">
        <color indexed="64"/>
      </left>
      <right style="thin">
        <color indexed="64"/>
      </right>
      <top/>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dashed">
        <color indexed="64"/>
      </left>
      <right style="thin">
        <color indexed="64"/>
      </right>
      <top style="thin">
        <color auto="1"/>
      </top>
      <bottom style="thin">
        <color indexed="64"/>
      </bottom>
      <diagonal/>
    </border>
  </borders>
  <cellStyleXfs count="7">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cellStyleXfs>
  <cellXfs count="500">
    <xf numFmtId="0" fontId="0" fillId="0" borderId="0" xfId="0"/>
    <xf numFmtId="0" fontId="0" fillId="0" borderId="0" xfId="0" applyProtection="1">
      <protection hidden="1"/>
    </xf>
    <xf numFmtId="0" fontId="0" fillId="0" borderId="0" xfId="0"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16"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4" xfId="0" applyFont="1" applyFill="1" applyBorder="1" applyAlignment="1" applyProtection="1">
      <alignment horizontal="center" vertical="center"/>
      <protection hidden="1"/>
    </xf>
    <xf numFmtId="0" fontId="18" fillId="9" borderId="25" xfId="0" applyFont="1" applyFill="1" applyBorder="1" applyAlignment="1" applyProtection="1">
      <alignment horizontal="center" vertical="center"/>
      <protection hidden="1"/>
    </xf>
    <xf numFmtId="14" fontId="18" fillId="9" borderId="25"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4"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0" fillId="0" borderId="0" xfId="0" applyFont="1" applyAlignment="1" applyProtection="1">
      <alignment vertical="center" textRotation="90"/>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right"/>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4" fillId="0" borderId="0" xfId="0" applyFont="1" applyProtection="1">
      <protection hidden="1"/>
    </xf>
    <xf numFmtId="0" fontId="47" fillId="0" borderId="0" xfId="0" applyFont="1" applyProtection="1">
      <protection hidden="1"/>
    </xf>
    <xf numFmtId="0" fontId="57" fillId="0" borderId="0" xfId="0" applyFont="1" applyProtection="1">
      <protection hidden="1"/>
    </xf>
    <xf numFmtId="0" fontId="5" fillId="4" borderId="44" xfId="0" applyFont="1" applyFill="1" applyBorder="1" applyAlignment="1" applyProtection="1">
      <alignment horizontal="center" vertical="center"/>
      <protection hidden="1"/>
    </xf>
    <xf numFmtId="0" fontId="59" fillId="0" borderId="0" xfId="0" applyFont="1" applyProtection="1">
      <protection hidden="1"/>
    </xf>
    <xf numFmtId="0" fontId="57" fillId="4" borderId="44" xfId="0" applyFont="1" applyFill="1" applyBorder="1" applyAlignment="1" applyProtection="1">
      <alignment horizontal="center" vertical="center"/>
      <protection hidden="1"/>
    </xf>
    <xf numFmtId="0" fontId="58" fillId="0" borderId="0" xfId="0" applyFont="1" applyProtection="1">
      <protection hidden="1"/>
    </xf>
    <xf numFmtId="0" fontId="57" fillId="4" borderId="50" xfId="0" applyFont="1" applyFill="1" applyBorder="1" applyAlignment="1" applyProtection="1">
      <alignment horizontal="center" vertical="center"/>
      <protection hidden="1"/>
    </xf>
    <xf numFmtId="0" fontId="58" fillId="0" borderId="0" xfId="0" applyFont="1" applyAlignment="1" applyProtection="1">
      <alignment shrinkToFit="1"/>
      <protection hidden="1"/>
    </xf>
    <xf numFmtId="0" fontId="57" fillId="4" borderId="2" xfId="0" applyFont="1" applyFill="1" applyBorder="1" applyAlignment="1" applyProtection="1">
      <alignment horizontal="center" vertical="center"/>
      <protection hidden="1"/>
    </xf>
    <xf numFmtId="0" fontId="15" fillId="0" borderId="75" xfId="0" applyFont="1" applyBorder="1" applyAlignment="1" applyProtection="1">
      <alignment horizontal="center" vertical="center"/>
      <protection hidden="1"/>
    </xf>
    <xf numFmtId="0" fontId="15" fillId="16" borderId="75" xfId="0" applyFont="1" applyFill="1" applyBorder="1" applyAlignment="1" applyProtection="1">
      <alignment horizontal="center" vertical="center"/>
      <protection hidden="1"/>
    </xf>
    <xf numFmtId="0" fontId="60" fillId="0" borderId="0" xfId="0" applyFont="1" applyProtection="1">
      <protection hidden="1"/>
    </xf>
    <xf numFmtId="0" fontId="56" fillId="14" borderId="77" xfId="0" applyFont="1" applyFill="1" applyBorder="1" applyAlignment="1" applyProtection="1">
      <alignment horizontal="center" vertical="center"/>
      <protection hidden="1"/>
    </xf>
    <xf numFmtId="0" fontId="56" fillId="14" borderId="75" xfId="0" applyFont="1" applyFill="1" applyBorder="1" applyAlignment="1" applyProtection="1">
      <alignment horizontal="center" vertical="center"/>
      <protection hidden="1"/>
    </xf>
    <xf numFmtId="0" fontId="56" fillId="16" borderId="75" xfId="0" applyFont="1" applyFill="1" applyBorder="1" applyAlignment="1" applyProtection="1">
      <alignment horizontal="center" vertical="center"/>
      <protection hidden="1"/>
    </xf>
    <xf numFmtId="0" fontId="56" fillId="16" borderId="75" xfId="0" applyFont="1" applyFill="1" applyBorder="1" applyAlignment="1" applyProtection="1">
      <alignment horizontal="center" vertical="center"/>
      <protection locked="0" hidden="1"/>
    </xf>
    <xf numFmtId="0" fontId="41" fillId="0" borderId="0" xfId="0" applyFont="1" applyProtection="1">
      <protection hidden="1"/>
    </xf>
    <xf numFmtId="0" fontId="45" fillId="0" borderId="23" xfId="0" applyFont="1" applyBorder="1" applyAlignment="1" applyProtection="1">
      <alignment vertical="center"/>
      <protection hidden="1"/>
    </xf>
    <xf numFmtId="0" fontId="45"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0" fillId="15" borderId="0" xfId="0" applyFill="1" applyProtection="1">
      <protection hidden="1"/>
    </xf>
    <xf numFmtId="0" fontId="0" fillId="15" borderId="0" xfId="0" applyFill="1" applyAlignment="1" applyProtection="1">
      <alignment horizontal="center" vertical="center"/>
      <protection hidden="1"/>
    </xf>
    <xf numFmtId="0" fontId="0" fillId="15" borderId="0" xfId="0" applyFill="1" applyAlignment="1" applyProtection="1">
      <alignment horizontal="center" vertical="center" wrapText="1"/>
      <protection hidden="1"/>
    </xf>
    <xf numFmtId="0" fontId="66" fillId="0" borderId="8" xfId="0" applyFont="1" applyBorder="1" applyAlignment="1" applyProtection="1">
      <alignment horizontal="right" vertical="center" shrinkToFit="1"/>
      <protection hidden="1"/>
    </xf>
    <xf numFmtId="0" fontId="69" fillId="0" borderId="0" xfId="0" applyFont="1" applyAlignment="1" applyProtection="1">
      <alignment horizontal="center" vertical="center" shrinkToFit="1"/>
      <protection hidden="1"/>
    </xf>
    <xf numFmtId="0" fontId="67" fillId="0" borderId="82" xfId="0" applyFont="1" applyBorder="1" applyAlignment="1" applyProtection="1">
      <alignment horizontal="center" vertical="center" shrinkToFit="1"/>
      <protection hidden="1"/>
    </xf>
    <xf numFmtId="0" fontId="67" fillId="2" borderId="0" xfId="0" applyFont="1" applyFill="1" applyAlignment="1" applyProtection="1">
      <alignment horizontal="center" vertical="center" shrinkToFit="1"/>
      <protection hidden="1"/>
    </xf>
    <xf numFmtId="0" fontId="60" fillId="0" borderId="0" xfId="0" applyFont="1" applyAlignment="1" applyProtection="1">
      <alignment horizontal="center" vertical="center" shrinkToFit="1"/>
      <protection hidden="1"/>
    </xf>
    <xf numFmtId="0" fontId="69" fillId="0" borderId="16" xfId="0" applyFont="1" applyBorder="1" applyAlignment="1" applyProtection="1">
      <alignment horizontal="center" vertical="center" shrinkToFit="1"/>
      <protection hidden="1"/>
    </xf>
    <xf numFmtId="0" fontId="69" fillId="0" borderId="81" xfId="0" applyFont="1" applyBorder="1" applyAlignment="1" applyProtection="1">
      <alignment horizontal="center" vertical="center" shrinkToFit="1"/>
      <protection hidden="1"/>
    </xf>
    <xf numFmtId="0" fontId="69" fillId="0" borderId="80"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9" fillId="0" borderId="0" xfId="0" applyFont="1" applyAlignment="1" applyProtection="1">
      <alignment shrinkToFit="1"/>
      <protection hidden="1"/>
    </xf>
    <xf numFmtId="0" fontId="69" fillId="3" borderId="7" xfId="0" applyFont="1" applyFill="1" applyBorder="1" applyAlignment="1" applyProtection="1">
      <alignment vertical="center" shrinkToFit="1"/>
      <protection hidden="1"/>
    </xf>
    <xf numFmtId="0" fontId="69" fillId="3" borderId="107" xfId="0" applyFont="1" applyFill="1" applyBorder="1" applyAlignment="1" applyProtection="1">
      <alignment vertical="center" shrinkToFit="1"/>
      <protection hidden="1"/>
    </xf>
    <xf numFmtId="0" fontId="66" fillId="16" borderId="0" xfId="0" applyFont="1" applyFill="1" applyAlignment="1" applyProtection="1">
      <alignment horizontal="center" vertical="center" shrinkToFit="1"/>
      <protection hidden="1"/>
    </xf>
    <xf numFmtId="165" fontId="66" fillId="16" borderId="0" xfId="0" applyNumberFormat="1" applyFont="1" applyFill="1" applyAlignment="1" applyProtection="1">
      <alignment horizontal="center" vertical="center" shrinkToFit="1"/>
      <protection hidden="1"/>
    </xf>
    <xf numFmtId="165" fontId="66" fillId="16" borderId="110" xfId="0" applyNumberFormat="1" applyFont="1" applyFill="1" applyBorder="1" applyAlignment="1" applyProtection="1">
      <alignment horizontal="center" vertical="center" shrinkToFit="1"/>
      <protection hidden="1"/>
    </xf>
    <xf numFmtId="0" fontId="70" fillId="6" borderId="111" xfId="0" applyFont="1" applyFill="1" applyBorder="1" applyAlignment="1" applyProtection="1">
      <alignment horizontal="center" vertical="center" shrinkToFit="1"/>
      <protection hidden="1"/>
    </xf>
    <xf numFmtId="0" fontId="67" fillId="0" borderId="45" xfId="0" applyFont="1" applyBorder="1" applyAlignment="1" applyProtection="1">
      <alignment vertical="center" textRotation="90" shrinkToFit="1"/>
      <protection hidden="1"/>
    </xf>
    <xf numFmtId="0" fontId="69" fillId="0" borderId="45" xfId="0" applyFont="1" applyBorder="1" applyAlignment="1" applyProtection="1">
      <alignment horizontal="center" vertical="center" shrinkToFit="1"/>
      <protection hidden="1"/>
    </xf>
    <xf numFmtId="0" fontId="67" fillId="0" borderId="46" xfId="0" applyFont="1" applyBorder="1" applyAlignment="1" applyProtection="1">
      <alignment vertical="center" textRotation="90" shrinkToFit="1"/>
      <protection hidden="1"/>
    </xf>
    <xf numFmtId="0" fontId="69" fillId="0" borderId="46" xfId="0" applyFont="1" applyBorder="1" applyAlignment="1" applyProtection="1">
      <alignment horizontal="center" vertical="center" shrinkToFit="1"/>
      <protection hidden="1"/>
    </xf>
    <xf numFmtId="0" fontId="69" fillId="0" borderId="0" xfId="0" applyFont="1" applyProtection="1">
      <protection hidden="1"/>
    </xf>
    <xf numFmtId="0" fontId="69" fillId="0" borderId="115" xfId="0" applyFont="1" applyBorder="1" applyProtection="1">
      <protection hidden="1"/>
    </xf>
    <xf numFmtId="0" fontId="70"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9" fillId="0" borderId="7" xfId="0" applyFont="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67" fillId="0" borderId="45" xfId="0" applyFont="1" applyBorder="1" applyAlignment="1" applyProtection="1">
      <alignment horizontal="center" vertical="top" shrinkToFit="1"/>
      <protection hidden="1"/>
    </xf>
    <xf numFmtId="0" fontId="67" fillId="0" borderId="46" xfId="0" applyFont="1" applyBorder="1" applyAlignment="1" applyProtection="1">
      <alignment horizontal="center" vertical="top" shrinkToFit="1"/>
      <protection hidden="1"/>
    </xf>
    <xf numFmtId="0" fontId="66" fillId="0" borderId="7" xfId="0" applyFont="1" applyBorder="1" applyAlignment="1" applyProtection="1">
      <alignment horizontal="right" vertical="center" shrinkToFit="1"/>
      <protection hidden="1"/>
    </xf>
    <xf numFmtId="0" fontId="67" fillId="0" borderId="7" xfId="0" applyFont="1" applyBorder="1" applyAlignment="1" applyProtection="1">
      <alignment horizontal="right" vertical="center" shrinkToFit="1"/>
      <protection hidden="1"/>
    </xf>
    <xf numFmtId="0" fontId="67" fillId="0" borderId="9" xfId="0" applyFont="1" applyBorder="1" applyAlignment="1" applyProtection="1">
      <alignment horizontal="center" vertical="center" shrinkToFit="1"/>
      <protection hidden="1"/>
    </xf>
    <xf numFmtId="0" fontId="67" fillId="0" borderId="7" xfId="0" applyFont="1" applyBorder="1" applyAlignment="1" applyProtection="1">
      <alignment horizontal="left" vertical="center" shrinkToFit="1"/>
      <protection hidden="1"/>
    </xf>
    <xf numFmtId="0" fontId="10" fillId="0" borderId="0" xfId="0" applyFont="1" applyAlignment="1" applyProtection="1">
      <alignment vertical="center" shrinkToFit="1"/>
      <protection hidden="1"/>
    </xf>
    <xf numFmtId="0" fontId="71" fillId="18" borderId="0" xfId="0" applyFont="1" applyFill="1" applyAlignment="1" applyProtection="1">
      <alignment horizontal="center" vertical="center" wrapText="1"/>
      <protection hidden="1"/>
    </xf>
    <xf numFmtId="0" fontId="72" fillId="14" borderId="77" xfId="0" applyFont="1" applyFill="1" applyBorder="1" applyAlignment="1" applyProtection="1">
      <alignment horizontal="center" vertical="center"/>
      <protection hidden="1"/>
    </xf>
    <xf numFmtId="0" fontId="6" fillId="0" borderId="79"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10" fillId="0" borderId="0" xfId="0" applyFont="1" applyProtection="1">
      <protection hidden="1"/>
    </xf>
    <xf numFmtId="0" fontId="51" fillId="0" borderId="0" xfId="0" applyFont="1" applyAlignment="1" applyProtection="1">
      <alignment horizontal="center" vertical="center"/>
      <protection hidden="1"/>
    </xf>
    <xf numFmtId="0" fontId="51" fillId="0" borderId="0" xfId="0" applyFont="1" applyProtection="1">
      <protection hidden="1"/>
    </xf>
    <xf numFmtId="0" fontId="52" fillId="0" borderId="0" xfId="0" applyFont="1" applyProtection="1">
      <protection hidden="1"/>
    </xf>
    <xf numFmtId="0" fontId="10" fillId="0" borderId="0" xfId="0" applyFont="1" applyAlignment="1" applyProtection="1">
      <alignment vertical="center"/>
      <protection hidden="1"/>
    </xf>
    <xf numFmtId="0" fontId="79" fillId="0" borderId="0" xfId="0" applyFont="1" applyAlignment="1" applyProtection="1">
      <alignment vertical="center"/>
      <protection hidden="1"/>
    </xf>
    <xf numFmtId="0" fontId="79" fillId="0" borderId="0" xfId="0" applyFont="1" applyAlignment="1" applyProtection="1">
      <alignment horizontal="right" vertical="center"/>
      <protection hidden="1"/>
    </xf>
    <xf numFmtId="0" fontId="53" fillId="0" borderId="0" xfId="0" applyFont="1" applyAlignment="1" applyProtection="1">
      <alignment vertical="center"/>
      <protection hidden="1"/>
    </xf>
    <xf numFmtId="0" fontId="80" fillId="0" borderId="0" xfId="0" applyFont="1" applyAlignment="1" applyProtection="1">
      <alignment shrinkToFit="1"/>
      <protection hidden="1"/>
    </xf>
    <xf numFmtId="0" fontId="54"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vertical="center" shrinkToFit="1"/>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0" applyFont="1" applyAlignment="1" applyProtection="1">
      <alignment horizontal="right"/>
      <protection hidden="1"/>
    </xf>
    <xf numFmtId="0" fontId="13" fillId="0" borderId="0" xfId="0" applyFont="1" applyAlignment="1" applyProtection="1">
      <alignment vertical="center"/>
      <protection hidden="1"/>
    </xf>
    <xf numFmtId="0" fontId="17" fillId="8" borderId="0" xfId="0" applyFont="1" applyFill="1" applyAlignment="1" applyProtection="1">
      <alignment horizontal="center" vertical="center"/>
      <protection hidden="1"/>
    </xf>
    <xf numFmtId="0" fontId="13" fillId="14" borderId="110"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0" fontId="17" fillId="9" borderId="25" xfId="0" applyFont="1" applyFill="1" applyBorder="1" applyAlignment="1" applyProtection="1">
      <alignment horizontal="center" vertical="center"/>
      <protection hidden="1"/>
    </xf>
    <xf numFmtId="14" fontId="17" fillId="9" borderId="25" xfId="0" applyNumberFormat="1" applyFont="1" applyFill="1" applyBorder="1" applyAlignment="1" applyProtection="1">
      <alignment horizontal="center" vertical="center"/>
      <protection hidden="1"/>
    </xf>
    <xf numFmtId="49" fontId="17" fillId="9" borderId="25" xfId="0" applyNumberFormat="1" applyFont="1" applyFill="1" applyBorder="1" applyAlignment="1" applyProtection="1">
      <alignment horizontal="center" vertical="center"/>
      <protection hidden="1"/>
    </xf>
    <xf numFmtId="0" fontId="64" fillId="16" borderId="26" xfId="0" applyFont="1" applyFill="1" applyBorder="1" applyAlignment="1" applyProtection="1">
      <alignment horizontal="center"/>
      <protection hidden="1"/>
    </xf>
    <xf numFmtId="164" fontId="64" fillId="16" borderId="26" xfId="0" applyNumberFormat="1" applyFont="1" applyFill="1" applyBorder="1" applyAlignment="1" applyProtection="1">
      <alignment horizontal="center"/>
      <protection hidden="1"/>
    </xf>
    <xf numFmtId="49" fontId="64" fillId="16" borderId="26" xfId="0" applyNumberFormat="1" applyFont="1" applyFill="1" applyBorder="1" applyAlignment="1" applyProtection="1">
      <alignment horizontal="center"/>
      <protection hidden="1"/>
    </xf>
    <xf numFmtId="0" fontId="64" fillId="16" borderId="27" xfId="0" applyFont="1" applyFill="1" applyBorder="1" applyAlignment="1" applyProtection="1">
      <alignment horizontal="center"/>
      <protection hidden="1"/>
    </xf>
    <xf numFmtId="0" fontId="64" fillId="16" borderId="33" xfId="0" applyFont="1" applyFill="1" applyBorder="1" applyAlignment="1" applyProtection="1">
      <alignment horizontal="center"/>
      <protection hidden="1"/>
    </xf>
    <xf numFmtId="0" fontId="64" fillId="16" borderId="28" xfId="0" applyFont="1" applyFill="1" applyBorder="1" applyAlignment="1" applyProtection="1">
      <alignment horizontal="center"/>
      <protection hidden="1"/>
    </xf>
    <xf numFmtId="0" fontId="64" fillId="16" borderId="132" xfId="0" applyFont="1" applyFill="1" applyBorder="1" applyAlignment="1" applyProtection="1">
      <alignment horizontal="center"/>
      <protection hidden="1"/>
    </xf>
    <xf numFmtId="0" fontId="26" fillId="20" borderId="12" xfId="0" applyFont="1" applyFill="1" applyBorder="1" applyAlignment="1" applyProtection="1">
      <alignment horizontal="center" vertical="center"/>
      <protection hidden="1"/>
    </xf>
    <xf numFmtId="0" fontId="64" fillId="7" borderId="145" xfId="0" applyFont="1" applyFill="1" applyBorder="1" applyAlignment="1" applyProtection="1">
      <alignment horizontal="center" vertical="center"/>
      <protection hidden="1"/>
    </xf>
    <xf numFmtId="0" fontId="64" fillId="3" borderId="125" xfId="0" applyFont="1" applyFill="1" applyBorder="1" applyAlignment="1" applyProtection="1">
      <alignment horizontal="center" vertical="center"/>
      <protection hidden="1"/>
    </xf>
    <xf numFmtId="0" fontId="64" fillId="3" borderId="15" xfId="0" applyFont="1" applyFill="1" applyBorder="1" applyAlignment="1" applyProtection="1">
      <alignment horizontal="center" vertical="center"/>
      <protection hidden="1"/>
    </xf>
    <xf numFmtId="1" fontId="64" fillId="3" borderId="126" xfId="0" applyNumberFormat="1" applyFont="1" applyFill="1" applyBorder="1" applyAlignment="1" applyProtection="1">
      <alignment horizontal="center"/>
      <protection hidden="1"/>
    </xf>
    <xf numFmtId="0" fontId="64" fillId="3" borderId="126" xfId="0" applyFont="1" applyFill="1" applyBorder="1" applyAlignment="1" applyProtection="1">
      <alignment horizontal="center"/>
      <protection hidden="1"/>
    </xf>
    <xf numFmtId="0" fontId="64" fillId="3" borderId="125" xfId="0" applyFont="1" applyFill="1" applyBorder="1" applyAlignment="1" applyProtection="1">
      <alignment horizontal="center"/>
      <protection hidden="1"/>
    </xf>
    <xf numFmtId="0" fontId="64" fillId="3" borderId="15" xfId="0" applyFont="1" applyFill="1" applyBorder="1" applyAlignment="1" applyProtection="1">
      <alignment horizontal="center"/>
      <protection hidden="1"/>
    </xf>
    <xf numFmtId="0" fontId="65" fillId="3" borderId="15" xfId="0" applyFont="1" applyFill="1" applyBorder="1" applyAlignment="1" applyProtection="1">
      <alignment horizontal="center"/>
      <protection hidden="1"/>
    </xf>
    <xf numFmtId="0" fontId="64" fillId="3" borderId="15" xfId="0" applyFont="1" applyFill="1" applyBorder="1" applyProtection="1">
      <protection hidden="1"/>
    </xf>
    <xf numFmtId="0" fontId="64" fillId="3" borderId="126" xfId="0" applyFont="1" applyFill="1" applyBorder="1" applyAlignment="1" applyProtection="1">
      <alignment horizontal="center" vertical="center"/>
      <protection hidden="1"/>
    </xf>
    <xf numFmtId="0" fontId="50" fillId="0" borderId="0" xfId="0" applyFont="1" applyProtection="1">
      <protection hidden="1"/>
    </xf>
    <xf numFmtId="0" fontId="24" fillId="0" borderId="0" xfId="0" applyFont="1" applyProtection="1">
      <protection hidden="1"/>
    </xf>
    <xf numFmtId="0" fontId="74" fillId="0" borderId="49"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49" fontId="24" fillId="0" borderId="0" xfId="0" applyNumberFormat="1" applyFont="1" applyAlignment="1" applyProtection="1">
      <alignment horizontal="center" vertical="center"/>
      <protection hidden="1"/>
    </xf>
    <xf numFmtId="0" fontId="14" fillId="7" borderId="14" xfId="0" applyFont="1" applyFill="1" applyBorder="1" applyAlignment="1" applyProtection="1">
      <alignment horizontal="center" vertical="center"/>
      <protection hidden="1"/>
    </xf>
    <xf numFmtId="0" fontId="14" fillId="7" borderId="13" xfId="0" applyFont="1" applyFill="1" applyBorder="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5" borderId="15" xfId="0" applyFont="1" applyFill="1" applyBorder="1" applyAlignment="1" applyProtection="1">
      <alignment horizontal="center" vertical="center" wrapText="1"/>
      <protection locked="0" hidden="1"/>
    </xf>
    <xf numFmtId="0" fontId="24" fillId="5" borderId="15" xfId="0" applyFont="1" applyFill="1" applyBorder="1" applyAlignment="1" applyProtection="1">
      <alignment horizontal="center" vertical="center" wrapText="1"/>
      <protection hidden="1"/>
    </xf>
    <xf numFmtId="0" fontId="24" fillId="5" borderId="15" xfId="0" quotePrefix="1" applyFont="1" applyFill="1" applyBorder="1" applyAlignment="1" applyProtection="1">
      <alignment horizontal="center" vertical="center" wrapText="1"/>
      <protection locked="0"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49" fontId="14" fillId="7" borderId="14" xfId="0" applyNumberFormat="1" applyFont="1" applyFill="1" applyBorder="1" applyAlignment="1" applyProtection="1">
      <alignment horizontal="center" vertical="center"/>
      <protection hidden="1"/>
    </xf>
    <xf numFmtId="49" fontId="24" fillId="5" borderId="15" xfId="0" applyNumberFormat="1" applyFont="1" applyFill="1" applyBorder="1" applyAlignment="1" applyProtection="1">
      <alignment horizontal="center" vertical="center" wrapText="1"/>
      <protection locked="0" hidden="1"/>
    </xf>
    <xf numFmtId="0" fontId="24" fillId="3" borderId="15" xfId="0" applyFont="1" applyFill="1" applyBorder="1" applyAlignment="1" applyProtection="1">
      <alignment horizontal="center" vertical="center" wrapText="1"/>
      <protection hidden="1"/>
    </xf>
    <xf numFmtId="0" fontId="24" fillId="5" borderId="13" xfId="0" applyFont="1" applyFill="1" applyBorder="1" applyAlignment="1" applyProtection="1">
      <alignment horizontal="center" vertical="center" wrapText="1"/>
      <protection locked="0" hidden="1"/>
    </xf>
    <xf numFmtId="0" fontId="75" fillId="0" borderId="49" xfId="0" applyFont="1" applyBorder="1" applyAlignment="1" applyProtection="1">
      <alignment vertical="center"/>
      <protection hidden="1"/>
    </xf>
    <xf numFmtId="0" fontId="75" fillId="0" borderId="0" xfId="0" applyFont="1" applyAlignment="1" applyProtection="1">
      <alignment vertical="center"/>
      <protection hidden="1"/>
    </xf>
    <xf numFmtId="0" fontId="3" fillId="7" borderId="13" xfId="0" applyFont="1" applyFill="1" applyBorder="1" applyAlignment="1" applyProtection="1">
      <alignment horizontal="center" vertical="center"/>
      <protection hidden="1"/>
    </xf>
    <xf numFmtId="164" fontId="24" fillId="3" borderId="15" xfId="0" applyNumberFormat="1" applyFont="1" applyFill="1" applyBorder="1" applyAlignment="1" applyProtection="1">
      <alignment horizontal="center" vertical="center" wrapText="1"/>
      <protection hidden="1"/>
    </xf>
    <xf numFmtId="14" fontId="24" fillId="5" borderId="15" xfId="0" applyNumberFormat="1" applyFont="1" applyFill="1" applyBorder="1" applyAlignment="1" applyProtection="1">
      <alignment horizontal="center" vertical="center" wrapText="1"/>
      <protection locked="0" hidden="1"/>
    </xf>
    <xf numFmtId="0" fontId="14" fillId="7" borderId="110" xfId="0" applyFont="1" applyFill="1" applyBorder="1" applyAlignment="1" applyProtection="1">
      <alignment horizontal="center" vertical="center"/>
      <protection hidden="1"/>
    </xf>
    <xf numFmtId="0" fontId="24" fillId="5" borderId="107" xfId="0" applyFont="1" applyFill="1" applyBorder="1" applyAlignment="1" applyProtection="1">
      <alignment horizontal="center" vertical="center" wrapText="1"/>
      <protection locked="0" hidden="1"/>
    </xf>
    <xf numFmtId="0" fontId="31" fillId="0" borderId="0" xfId="0" applyFont="1" applyAlignment="1" applyProtection="1">
      <alignment horizontal="center" vertical="center"/>
      <protection hidden="1"/>
    </xf>
    <xf numFmtId="0" fontId="74" fillId="5" borderId="15" xfId="0" applyFont="1" applyFill="1" applyBorder="1" applyAlignment="1" applyProtection="1">
      <alignment horizontal="center" vertical="center" wrapText="1"/>
      <protection locked="0" hidden="1"/>
    </xf>
    <xf numFmtId="0" fontId="83" fillId="0" borderId="0" xfId="0" applyFont="1"/>
    <xf numFmtId="0" fontId="83" fillId="0" borderId="0" xfId="0" applyFont="1" applyProtection="1">
      <protection locked="0"/>
    </xf>
    <xf numFmtId="0" fontId="83" fillId="0" borderId="15" xfId="0" applyFont="1" applyBorder="1"/>
    <xf numFmtId="164" fontId="83" fillId="0" borderId="0" xfId="0" applyNumberFormat="1" applyFont="1"/>
    <xf numFmtId="0" fontId="29" fillId="9" borderId="63" xfId="1" applyFont="1" applyFill="1" applyBorder="1" applyAlignment="1">
      <alignment horizontal="right"/>
    </xf>
    <xf numFmtId="0" fontId="29" fillId="9" borderId="32" xfId="1" applyFont="1" applyFill="1" applyBorder="1" applyAlignment="1">
      <alignment horizontal="right"/>
    </xf>
    <xf numFmtId="0" fontId="29" fillId="9" borderId="64" xfId="1" applyFont="1" applyFill="1" applyBorder="1" applyAlignment="1">
      <alignment horizontal="right"/>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0" xfId="1" applyNumberFormat="1" applyFont="1" applyFill="1" applyBorder="1" applyAlignment="1">
      <alignment horizontal="right" vertical="center"/>
    </xf>
    <xf numFmtId="0" fontId="30" fillId="9" borderId="68" xfId="1" applyFont="1" applyFill="1" applyBorder="1" applyAlignment="1">
      <alignment horizontal="right" vertical="center"/>
    </xf>
    <xf numFmtId="0" fontId="25" fillId="0" borderId="0" xfId="0" applyFont="1" applyAlignment="1">
      <alignment horizontal="center"/>
    </xf>
    <xf numFmtId="0" fontId="26" fillId="0" borderId="5" xfId="0" applyFont="1" applyBorder="1" applyAlignment="1">
      <alignment horizontal="right"/>
    </xf>
    <xf numFmtId="0" fontId="27" fillId="9" borderId="52" xfId="0" applyFont="1" applyFill="1" applyBorder="1" applyAlignment="1">
      <alignment horizontal="center" vertical="center"/>
    </xf>
    <xf numFmtId="0" fontId="28" fillId="9" borderId="53" xfId="0" applyFont="1" applyFill="1" applyBorder="1" applyAlignment="1">
      <alignment horizontal="center" vertical="center"/>
    </xf>
    <xf numFmtId="0" fontId="28" fillId="9" borderId="59" xfId="0" applyFont="1" applyFill="1" applyBorder="1" applyAlignment="1">
      <alignment horizontal="center" vertical="center"/>
    </xf>
    <xf numFmtId="0" fontId="28" fillId="9" borderId="60" xfId="0" applyFont="1" applyFill="1" applyBorder="1" applyAlignment="1">
      <alignment horizontal="center" vertical="center"/>
    </xf>
    <xf numFmtId="0" fontId="28" fillId="9" borderId="54"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61" xfId="0" applyFont="1" applyFill="1" applyBorder="1" applyAlignment="1">
      <alignment horizontal="center" vertical="center"/>
    </xf>
    <xf numFmtId="0" fontId="28" fillId="9" borderId="62" xfId="0" applyFont="1" applyFill="1" applyBorder="1" applyAlignment="1">
      <alignment horizontal="center" vertical="center"/>
    </xf>
    <xf numFmtId="0" fontId="29" fillId="9" borderId="56" xfId="1" applyFont="1" applyFill="1" applyBorder="1" applyAlignment="1">
      <alignment horizontal="right"/>
    </xf>
    <xf numFmtId="0" fontId="29" fillId="9" borderId="57" xfId="1" applyFont="1" applyFill="1" applyBorder="1" applyAlignment="1">
      <alignment horizontal="right"/>
    </xf>
    <xf numFmtId="0" fontId="29" fillId="9" borderId="58" xfId="1" applyFont="1" applyFill="1" applyBorder="1" applyAlignment="1">
      <alignment horizontal="right"/>
    </xf>
    <xf numFmtId="0" fontId="30" fillId="9" borderId="63" xfId="0" applyFont="1" applyFill="1" applyBorder="1" applyAlignment="1">
      <alignment horizontal="center"/>
    </xf>
    <xf numFmtId="0" fontId="30" fillId="9" borderId="32" xfId="0" applyFont="1" applyFill="1" applyBorder="1" applyAlignment="1">
      <alignment horizontal="center"/>
    </xf>
    <xf numFmtId="0" fontId="30" fillId="9" borderId="59" xfId="0" applyFont="1" applyFill="1" applyBorder="1" applyAlignment="1">
      <alignment horizontal="right" vertical="center"/>
    </xf>
    <xf numFmtId="0" fontId="30" fillId="9" borderId="60" xfId="0" applyFont="1" applyFill="1" applyBorder="1" applyAlignment="1">
      <alignment horizontal="right" vertical="center"/>
    </xf>
    <xf numFmtId="0" fontId="30" fillId="9" borderId="63" xfId="0" applyFont="1" applyFill="1" applyBorder="1" applyAlignment="1">
      <alignment horizontal="right"/>
    </xf>
    <xf numFmtId="0" fontId="30" fillId="9" borderId="32" xfId="0" applyFont="1" applyFill="1" applyBorder="1" applyAlignment="1">
      <alignment horizontal="right"/>
    </xf>
    <xf numFmtId="0" fontId="30" fillId="9" borderId="64" xfId="0" applyFont="1" applyFill="1" applyBorder="1" applyAlignment="1">
      <alignment horizontal="right"/>
    </xf>
    <xf numFmtId="0" fontId="31" fillId="9" borderId="60" xfId="0" applyFont="1" applyFill="1" applyBorder="1" applyAlignment="1">
      <alignment horizontal="right" vertical="center"/>
    </xf>
    <xf numFmtId="0" fontId="31" fillId="9" borderId="68" xfId="0" applyFont="1" applyFill="1" applyBorder="1" applyAlignment="1">
      <alignment horizontal="right" vertical="center"/>
    </xf>
    <xf numFmtId="0" fontId="33" fillId="9" borderId="32" xfId="1" applyFont="1" applyFill="1" applyBorder="1" applyAlignment="1">
      <alignment horizontal="center"/>
    </xf>
    <xf numFmtId="0" fontId="33" fillId="9" borderId="64" xfId="1" applyFont="1" applyFill="1" applyBorder="1" applyAlignment="1">
      <alignment horizontal="center"/>
    </xf>
    <xf numFmtId="0" fontId="30" fillId="9" borderId="65" xfId="0" applyFont="1" applyFill="1" applyBorder="1" applyAlignment="1">
      <alignment horizontal="right"/>
    </xf>
    <xf numFmtId="0" fontId="30" fillId="9" borderId="66" xfId="0" applyFont="1" applyFill="1" applyBorder="1" applyAlignment="1">
      <alignment horizontal="right"/>
    </xf>
    <xf numFmtId="0" fontId="30" fillId="9" borderId="67" xfId="0" applyFont="1" applyFill="1" applyBorder="1" applyAlignment="1">
      <alignment horizontal="right"/>
    </xf>
    <xf numFmtId="9" fontId="30" fillId="9" borderId="60" xfId="0" applyNumberFormat="1" applyFont="1" applyFill="1" applyBorder="1" applyAlignment="1">
      <alignment horizontal="right" vertical="center"/>
    </xf>
    <xf numFmtId="0" fontId="30" fillId="9" borderId="68" xfId="0" applyFont="1" applyFill="1" applyBorder="1" applyAlignment="1">
      <alignment horizontal="right" vertical="center"/>
    </xf>
    <xf numFmtId="0" fontId="30" fillId="9" borderId="51"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7" xfId="0" applyFont="1" applyFill="1" applyBorder="1" applyAlignment="1">
      <alignment horizontal="center" vertical="center" wrapText="1"/>
    </xf>
    <xf numFmtId="0" fontId="30" fillId="9" borderId="59" xfId="0" applyFont="1" applyFill="1" applyBorder="1" applyAlignment="1">
      <alignment horizontal="right" vertical="center" wrapText="1"/>
    </xf>
    <xf numFmtId="0" fontId="30" fillId="9" borderId="60" xfId="0" applyFont="1" applyFill="1" applyBorder="1" applyAlignment="1">
      <alignment horizontal="right" vertical="center" wrapText="1"/>
    </xf>
    <xf numFmtId="9" fontId="30" fillId="9" borderId="60" xfId="0" applyNumberFormat="1" applyFont="1" applyFill="1" applyBorder="1" applyAlignment="1">
      <alignment horizontal="right"/>
    </xf>
    <xf numFmtId="0" fontId="30" fillId="9" borderId="68" xfId="0" applyFont="1" applyFill="1" applyBorder="1" applyAlignment="1">
      <alignment horizontal="right"/>
    </xf>
    <xf numFmtId="0" fontId="30" fillId="9" borderId="60" xfId="0" applyFont="1" applyFill="1" applyBorder="1" applyAlignment="1">
      <alignment horizontal="right"/>
    </xf>
    <xf numFmtId="9" fontId="30" fillId="9" borderId="60" xfId="0" applyNumberFormat="1" applyFont="1" applyFill="1" applyBorder="1" applyAlignment="1">
      <alignment horizontal="right" vertical="center" wrapText="1"/>
    </xf>
    <xf numFmtId="0" fontId="30" fillId="9" borderId="68" xfId="0" applyFont="1" applyFill="1" applyBorder="1" applyAlignment="1">
      <alignment horizontal="right" vertical="center" wrapText="1"/>
    </xf>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0" fontId="30" fillId="9" borderId="69" xfId="0" applyFont="1" applyFill="1" applyBorder="1" applyAlignment="1">
      <alignment horizontal="right" vertical="center"/>
    </xf>
    <xf numFmtId="0" fontId="30" fillId="9" borderId="70" xfId="0" applyFont="1" applyFill="1" applyBorder="1" applyAlignment="1">
      <alignment horizontal="right" vertical="center"/>
    </xf>
    <xf numFmtId="0" fontId="30" fillId="9" borderId="71" xfId="0" applyFont="1" applyFill="1" applyBorder="1" applyAlignment="1">
      <alignment horizontal="right" vertical="center"/>
    </xf>
    <xf numFmtId="9" fontId="30" fillId="9" borderId="72" xfId="0" applyNumberFormat="1" applyFont="1" applyFill="1" applyBorder="1" applyAlignment="1">
      <alignment horizontal="right" vertical="center"/>
    </xf>
    <xf numFmtId="0" fontId="30" fillId="9" borderId="73" xfId="0" applyFont="1" applyFill="1" applyBorder="1" applyAlignment="1">
      <alignment horizontal="right" vertical="center"/>
    </xf>
    <xf numFmtId="0" fontId="30" fillId="9" borderId="63" xfId="0" applyFont="1" applyFill="1" applyBorder="1" applyAlignment="1">
      <alignment horizontal="right" wrapText="1"/>
    </xf>
    <xf numFmtId="0" fontId="30" fillId="9" borderId="32" xfId="0" applyFont="1" applyFill="1" applyBorder="1" applyAlignment="1">
      <alignment horizontal="right" wrapText="1"/>
    </xf>
    <xf numFmtId="0" fontId="30" fillId="9" borderId="64"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51"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73" fillId="14" borderId="0" xfId="0" applyFont="1" applyFill="1" applyAlignment="1" applyProtection="1">
      <alignment horizontal="center" vertical="center"/>
      <protection hidden="1"/>
    </xf>
    <xf numFmtId="0" fontId="65" fillId="0" borderId="0" xfId="0" applyFont="1" applyAlignment="1" applyProtection="1">
      <alignment horizontal="right" vertical="center" wrapText="1"/>
      <protection hidden="1"/>
    </xf>
    <xf numFmtId="0" fontId="76" fillId="0" borderId="0" xfId="0" applyFont="1" applyAlignment="1" applyProtection="1">
      <alignment horizontal="center" vertical="center"/>
      <protection hidden="1"/>
    </xf>
    <xf numFmtId="0" fontId="41" fillId="8" borderId="76" xfId="0" applyFont="1" applyFill="1" applyBorder="1" applyAlignment="1" applyProtection="1">
      <alignment horizontal="center"/>
      <protection hidden="1"/>
    </xf>
    <xf numFmtId="0" fontId="41" fillId="8" borderId="74" xfId="0" applyFont="1" applyFill="1" applyBorder="1" applyAlignment="1" applyProtection="1">
      <alignment horizontal="center"/>
      <protection hidden="1"/>
    </xf>
    <xf numFmtId="0" fontId="41" fillId="8" borderId="77" xfId="0" applyFont="1" applyFill="1" applyBorder="1" applyAlignment="1" applyProtection="1">
      <alignment horizontal="center"/>
      <protection hidden="1"/>
    </xf>
    <xf numFmtId="0" fontId="41" fillId="19" borderId="0" xfId="0" applyFont="1" applyFill="1" applyAlignment="1" applyProtection="1">
      <alignment horizontal="center"/>
      <protection hidden="1"/>
    </xf>
    <xf numFmtId="0" fontId="78" fillId="0" borderId="0" xfId="0" applyFont="1" applyAlignment="1" applyProtection="1">
      <alignment horizontal="right" vertical="center" wrapText="1"/>
      <protection hidden="1"/>
    </xf>
    <xf numFmtId="0" fontId="55" fillId="8" borderId="0" xfId="0" applyFont="1" applyFill="1" applyAlignment="1" applyProtection="1">
      <alignment horizontal="center" vertical="center"/>
      <protection locked="0" hidden="1"/>
    </xf>
    <xf numFmtId="0" fontId="61" fillId="17" borderId="92" xfId="0" applyFont="1" applyFill="1" applyBorder="1" applyAlignment="1" applyProtection="1">
      <alignment horizontal="center" shrinkToFit="1"/>
      <protection hidden="1"/>
    </xf>
    <xf numFmtId="0" fontId="61" fillId="17" borderId="93" xfId="0" applyFont="1" applyFill="1" applyBorder="1" applyAlignment="1" applyProtection="1">
      <alignment horizontal="center" shrinkToFit="1"/>
      <protection hidden="1"/>
    </xf>
    <xf numFmtId="0" fontId="49" fillId="10" borderId="93" xfId="0" applyFont="1" applyFill="1" applyBorder="1" applyAlignment="1" applyProtection="1">
      <alignment horizontal="center"/>
      <protection locked="0" hidden="1"/>
    </xf>
    <xf numFmtId="0" fontId="49" fillId="10" borderId="94" xfId="0" applyFont="1" applyFill="1" applyBorder="1" applyAlignment="1" applyProtection="1">
      <alignment horizontal="center"/>
      <protection locked="0" hidden="1"/>
    </xf>
    <xf numFmtId="0" fontId="49" fillId="10" borderId="93" xfId="0" applyFont="1" applyFill="1" applyBorder="1" applyAlignment="1" applyProtection="1">
      <alignment horizontal="center"/>
      <protection hidden="1"/>
    </xf>
    <xf numFmtId="0" fontId="49" fillId="10" borderId="94" xfId="0" applyFont="1" applyFill="1" applyBorder="1" applyAlignment="1" applyProtection="1">
      <alignment horizontal="center"/>
      <protection hidden="1"/>
    </xf>
    <xf numFmtId="0" fontId="61" fillId="17" borderId="96" xfId="0" applyFont="1" applyFill="1" applyBorder="1" applyAlignment="1" applyProtection="1">
      <alignment horizontal="center" shrinkToFit="1"/>
      <protection hidden="1"/>
    </xf>
    <xf numFmtId="0" fontId="61" fillId="17" borderId="97" xfId="0" applyFont="1" applyFill="1" applyBorder="1" applyAlignment="1" applyProtection="1">
      <alignment horizontal="center" shrinkToFit="1"/>
      <protection hidden="1"/>
    </xf>
    <xf numFmtId="0" fontId="61" fillId="17" borderId="98" xfId="0" applyFont="1" applyFill="1" applyBorder="1" applyAlignment="1" applyProtection="1">
      <alignment horizontal="center" shrinkToFit="1"/>
      <protection hidden="1"/>
    </xf>
    <xf numFmtId="0" fontId="49" fillId="10" borderId="99" xfId="0" applyFont="1" applyFill="1" applyBorder="1" applyAlignment="1" applyProtection="1">
      <alignment horizontal="center"/>
      <protection hidden="1"/>
    </xf>
    <xf numFmtId="0" fontId="49" fillId="10" borderId="97" xfId="0" applyFont="1" applyFill="1" applyBorder="1" applyAlignment="1" applyProtection="1">
      <alignment horizontal="center"/>
      <protection hidden="1"/>
    </xf>
    <xf numFmtId="0" fontId="49" fillId="10" borderId="100" xfId="0" applyFont="1" applyFill="1" applyBorder="1" applyAlignment="1" applyProtection="1">
      <alignment horizontal="center"/>
      <protection hidden="1"/>
    </xf>
    <xf numFmtId="0" fontId="47" fillId="0" borderId="139" xfId="0" applyFont="1" applyBorder="1" applyAlignment="1" applyProtection="1">
      <alignment horizontal="center"/>
      <protection hidden="1"/>
    </xf>
    <xf numFmtId="0" fontId="61" fillId="17" borderId="112" xfId="0" applyFont="1" applyFill="1" applyBorder="1" applyAlignment="1" applyProtection="1">
      <alignment horizontal="center" shrinkToFit="1"/>
      <protection hidden="1"/>
    </xf>
    <xf numFmtId="0" fontId="61" fillId="17" borderId="113" xfId="0" applyFont="1" applyFill="1" applyBorder="1" applyAlignment="1" applyProtection="1">
      <alignment horizontal="center" shrinkToFit="1"/>
      <protection hidden="1"/>
    </xf>
    <xf numFmtId="0" fontId="49" fillId="10" borderId="113" xfId="0" applyFont="1" applyFill="1" applyBorder="1" applyAlignment="1" applyProtection="1">
      <alignment horizontal="center"/>
      <protection hidden="1"/>
    </xf>
    <xf numFmtId="0" fontId="49" fillId="10" borderId="114" xfId="0" applyFont="1" applyFill="1" applyBorder="1" applyAlignment="1" applyProtection="1">
      <alignment horizontal="center"/>
      <protection hidden="1"/>
    </xf>
    <xf numFmtId="0" fontId="20" fillId="15" borderId="75" xfId="0" applyFont="1" applyFill="1" applyBorder="1" applyAlignment="1" applyProtection="1">
      <alignment horizontal="center" vertical="center" shrinkToFit="1"/>
      <protection hidden="1"/>
    </xf>
    <xf numFmtId="0" fontId="6" fillId="3" borderId="75" xfId="1" applyFont="1" applyFill="1" applyBorder="1" applyAlignment="1" applyProtection="1">
      <alignment horizontal="center" vertical="center" shrinkToFit="1"/>
      <protection hidden="1"/>
    </xf>
    <xf numFmtId="0" fontId="6" fillId="3" borderId="75" xfId="0" applyFont="1" applyFill="1" applyBorder="1" applyAlignment="1" applyProtection="1">
      <alignment horizontal="center" vertical="center" shrinkToFit="1"/>
      <protection hidden="1"/>
    </xf>
    <xf numFmtId="0" fontId="20" fillId="15" borderId="95" xfId="0" applyFont="1" applyFill="1" applyBorder="1" applyAlignment="1" applyProtection="1">
      <alignment horizontal="center" vertical="center" shrinkToFit="1"/>
      <protection hidden="1"/>
    </xf>
    <xf numFmtId="0" fontId="45" fillId="18" borderId="78"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5" xfId="0" applyFont="1" applyFill="1" applyBorder="1" applyAlignment="1" applyProtection="1">
      <alignment horizontal="center"/>
      <protection hidden="1"/>
    </xf>
    <xf numFmtId="0" fontId="6" fillId="3" borderId="102" xfId="1" applyFont="1" applyFill="1" applyBorder="1" applyAlignment="1" applyProtection="1">
      <alignment horizontal="center" vertical="center" shrinkToFit="1"/>
      <protection locked="0" hidden="1"/>
    </xf>
    <xf numFmtId="0" fontId="6" fillId="3" borderId="103" xfId="1" applyFont="1" applyFill="1" applyBorder="1" applyAlignment="1" applyProtection="1">
      <alignment horizontal="center" vertical="center" shrinkToFit="1"/>
      <protection locked="0" hidden="1"/>
    </xf>
    <xf numFmtId="0" fontId="6" fillId="3" borderId="104" xfId="1" applyFont="1" applyFill="1" applyBorder="1" applyAlignment="1" applyProtection="1">
      <alignment horizontal="center" vertical="center" shrinkToFit="1"/>
      <protection locked="0" hidden="1"/>
    </xf>
    <xf numFmtId="0" fontId="6" fillId="3" borderId="95" xfId="0" applyFont="1" applyFill="1" applyBorder="1" applyAlignment="1" applyProtection="1">
      <alignment horizontal="center" vertical="center" shrinkToFit="1"/>
      <protection hidden="1"/>
    </xf>
    <xf numFmtId="164" fontId="6" fillId="3" borderId="95" xfId="0" applyNumberFormat="1" applyFont="1" applyFill="1" applyBorder="1" applyAlignment="1" applyProtection="1">
      <alignment horizontal="center" vertical="center" shrinkToFit="1"/>
      <protection hidden="1"/>
    </xf>
    <xf numFmtId="0" fontId="6" fillId="3" borderId="76" xfId="1" applyFont="1" applyFill="1" applyBorder="1" applyAlignment="1" applyProtection="1">
      <alignment horizontal="center" vertical="center" shrinkToFit="1"/>
      <protection hidden="1"/>
    </xf>
    <xf numFmtId="0" fontId="6" fillId="3" borderId="74" xfId="1" applyFont="1" applyFill="1" applyBorder="1" applyAlignment="1" applyProtection="1">
      <alignment horizontal="center" vertical="center" shrinkToFit="1"/>
      <protection hidden="1"/>
    </xf>
    <xf numFmtId="0" fontId="6" fillId="3" borderId="77" xfId="1" applyFont="1" applyFill="1" applyBorder="1" applyAlignment="1" applyProtection="1">
      <alignment horizontal="center" vertical="center" shrinkToFit="1"/>
      <protection hidden="1"/>
    </xf>
    <xf numFmtId="0" fontId="6" fillId="3" borderId="95" xfId="1" applyFont="1" applyFill="1" applyBorder="1" applyAlignment="1" applyProtection="1">
      <alignment horizontal="center" vertical="center" shrinkToFit="1"/>
      <protection hidden="1"/>
    </xf>
    <xf numFmtId="0" fontId="77" fillId="3" borderId="75" xfId="1" applyFont="1" applyFill="1" applyBorder="1" applyAlignment="1" applyProtection="1">
      <alignment horizontal="center" vertical="center" wrapText="1" shrinkToFit="1"/>
      <protection hidden="1"/>
    </xf>
    <xf numFmtId="0" fontId="77" fillId="3" borderId="75" xfId="1" applyFont="1" applyFill="1" applyBorder="1" applyAlignment="1" applyProtection="1">
      <alignment horizontal="center" vertical="center" shrinkToFit="1"/>
      <protection hidden="1"/>
    </xf>
    <xf numFmtId="0" fontId="37" fillId="0" borderId="0" xfId="1" applyFont="1" applyFill="1" applyBorder="1" applyAlignment="1" applyProtection="1">
      <alignment horizontal="center" vertical="center" shrinkToFit="1"/>
      <protection hidden="1"/>
    </xf>
    <xf numFmtId="0" fontId="5" fillId="0" borderId="75"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105"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164" fontId="6" fillId="3" borderId="75" xfId="1" applyNumberFormat="1" applyFont="1" applyFill="1" applyBorder="1" applyAlignment="1" applyProtection="1">
      <alignment horizontal="center" vertical="center" shrinkToFit="1"/>
      <protection hidden="1"/>
    </xf>
    <xf numFmtId="49" fontId="6" fillId="3" borderId="95" xfId="0" applyNumberFormat="1" applyFont="1" applyFill="1" applyBorder="1" applyAlignment="1" applyProtection="1">
      <alignment horizontal="center" vertical="center" shrinkToFit="1"/>
      <protection hidden="1"/>
    </xf>
    <xf numFmtId="165" fontId="69" fillId="3" borderId="8" xfId="0" applyNumberFormat="1" applyFont="1" applyFill="1" applyBorder="1" applyAlignment="1" applyProtection="1">
      <alignment horizontal="right" vertical="center" shrinkToFit="1"/>
      <protection hidden="1"/>
    </xf>
    <xf numFmtId="165" fontId="69" fillId="3" borderId="106" xfId="0" applyNumberFormat="1" applyFont="1" applyFill="1" applyBorder="1" applyAlignment="1" applyProtection="1">
      <alignment horizontal="right" vertical="center" shrinkToFit="1"/>
      <protection hidden="1"/>
    </xf>
    <xf numFmtId="22" fontId="66" fillId="0" borderId="0" xfId="0" applyNumberFormat="1" applyFont="1" applyAlignment="1" applyProtection="1">
      <alignment horizontal="center" vertical="center" shrinkToFit="1" readingOrder="2"/>
      <protection hidden="1"/>
    </xf>
    <xf numFmtId="0" fontId="67" fillId="0" borderId="86" xfId="0" applyFont="1" applyBorder="1" applyAlignment="1" applyProtection="1">
      <alignment horizontal="right" vertical="center" shrinkToFit="1"/>
      <protection hidden="1"/>
    </xf>
    <xf numFmtId="0" fontId="67" fillId="0" borderId="9" xfId="0" applyFont="1" applyBorder="1" applyAlignment="1" applyProtection="1">
      <alignment horizontal="right" vertical="center" shrinkToFit="1"/>
      <protection hidden="1"/>
    </xf>
    <xf numFmtId="0" fontId="68" fillId="3" borderId="9" xfId="1" applyNumberFormat="1" applyFont="1" applyFill="1" applyBorder="1" applyAlignment="1" applyProtection="1">
      <alignment horizontal="center" vertical="center" shrinkToFit="1"/>
      <protection hidden="1"/>
    </xf>
    <xf numFmtId="0" fontId="67" fillId="0" borderId="9" xfId="0" applyFont="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9" fillId="3" borderId="7" xfId="0" applyFont="1" applyFill="1" applyBorder="1" applyAlignment="1" applyProtection="1">
      <alignment horizontal="center" vertical="center" shrinkToFit="1"/>
      <protection hidden="1"/>
    </xf>
    <xf numFmtId="0" fontId="66" fillId="0" borderId="88"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 fillId="0" borderId="16" xfId="0" applyFont="1" applyBorder="1" applyAlignment="1" applyProtection="1">
      <alignment horizontal="center"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6" fillId="0" borderId="8" xfId="0" applyFont="1" applyBorder="1" applyAlignment="1" applyProtection="1">
      <alignment horizontal="right" vertical="center" shrinkToFit="1"/>
      <protection hidden="1"/>
    </xf>
    <xf numFmtId="49" fontId="69" fillId="3" borderId="8" xfId="0" applyNumberFormat="1" applyFont="1" applyFill="1" applyBorder="1" applyAlignment="1" applyProtection="1">
      <alignment horizontal="center" vertical="center" shrinkToFit="1"/>
      <protection hidden="1"/>
    </xf>
    <xf numFmtId="0" fontId="69" fillId="3" borderId="8" xfId="0" applyFont="1" applyFill="1" applyBorder="1" applyAlignment="1" applyProtection="1">
      <alignment horizontal="center" vertical="center" shrinkToFit="1"/>
      <protection hidden="1"/>
    </xf>
    <xf numFmtId="0" fontId="67" fillId="0" borderId="88" xfId="0" applyFont="1" applyBorder="1" applyAlignment="1" applyProtection="1">
      <alignment horizontal="right" vertical="center" shrinkToFit="1"/>
      <protection hidden="1"/>
    </xf>
    <xf numFmtId="0" fontId="67" fillId="0" borderId="7"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9" fillId="0" borderId="109" xfId="0" applyFont="1" applyBorder="1" applyAlignment="1" applyProtection="1">
      <alignment horizontal="right" vertical="center" shrinkToFit="1"/>
      <protection hidden="1"/>
    </xf>
    <xf numFmtId="0" fontId="69" fillId="0" borderId="8" xfId="0" applyFont="1" applyBorder="1" applyAlignment="1" applyProtection="1">
      <alignment horizontal="right" vertical="center" shrinkToFit="1"/>
      <protection hidden="1"/>
    </xf>
    <xf numFmtId="0" fontId="60" fillId="0" borderId="0" xfId="0" applyFont="1" applyAlignment="1" applyProtection="1">
      <alignment horizontal="center" vertical="center" shrinkToFit="1"/>
      <protection hidden="1"/>
    </xf>
    <xf numFmtId="0" fontId="70" fillId="6" borderId="109" xfId="0" applyFont="1" applyFill="1" applyBorder="1" applyAlignment="1" applyProtection="1">
      <alignment horizontal="center" shrinkToFit="1"/>
      <protection hidden="1"/>
    </xf>
    <xf numFmtId="0" fontId="70" fillId="6" borderId="8" xfId="0" applyFont="1" applyFill="1" applyBorder="1" applyAlignment="1" applyProtection="1">
      <alignment horizontal="center" shrinkToFit="1"/>
      <protection hidden="1"/>
    </xf>
    <xf numFmtId="0" fontId="70" fillId="6" borderId="106" xfId="0" applyFont="1" applyFill="1" applyBorder="1" applyAlignment="1" applyProtection="1">
      <alignment horizontal="center" shrinkToFit="1"/>
      <protection hidden="1"/>
    </xf>
    <xf numFmtId="0" fontId="70" fillId="6" borderId="49" xfId="0" applyFont="1" applyFill="1" applyBorder="1" applyAlignment="1" applyProtection="1">
      <alignment horizontal="center" vertical="center" shrinkToFit="1"/>
      <protection hidden="1"/>
    </xf>
    <xf numFmtId="0" fontId="70" fillId="6" borderId="0" xfId="0" applyFont="1" applyFill="1" applyAlignment="1" applyProtection="1">
      <alignment horizontal="center" vertical="center" shrinkToFit="1"/>
      <protection hidden="1"/>
    </xf>
    <xf numFmtId="0" fontId="70" fillId="6" borderId="110" xfId="0" applyFont="1" applyFill="1" applyBorder="1" applyAlignment="1" applyProtection="1">
      <alignment horizontal="center" vertical="center" shrinkToFit="1"/>
      <protection hidden="1"/>
    </xf>
    <xf numFmtId="165" fontId="66" fillId="16" borderId="7" xfId="0" applyNumberFormat="1" applyFont="1" applyFill="1" applyBorder="1" applyAlignment="1" applyProtection="1">
      <alignment horizontal="center" vertical="center" shrinkToFit="1"/>
      <protection hidden="1"/>
    </xf>
    <xf numFmtId="0" fontId="6" fillId="0" borderId="80" xfId="0" applyFont="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69" fillId="3" borderId="89" xfId="0" applyFont="1" applyFill="1" applyBorder="1" applyAlignment="1" applyProtection="1">
      <alignment horizontal="center" vertical="center" shrinkToFit="1"/>
      <protection hidden="1"/>
    </xf>
    <xf numFmtId="0" fontId="6" fillId="3" borderId="91" xfId="0" applyFont="1" applyFill="1" applyBorder="1" applyAlignment="1" applyProtection="1">
      <alignment horizontal="center" vertical="center" shrinkToFit="1"/>
      <protection hidden="1"/>
    </xf>
    <xf numFmtId="0" fontId="67" fillId="0" borderId="83" xfId="0" applyFont="1" applyBorder="1" applyAlignment="1" applyProtection="1">
      <alignment horizontal="center" vertical="center" shrinkToFit="1"/>
      <protection hidden="1"/>
    </xf>
    <xf numFmtId="0" fontId="67" fillId="0" borderId="84" xfId="0" applyFont="1" applyBorder="1" applyAlignment="1" applyProtection="1">
      <alignment horizontal="center" vertical="center" shrinkToFit="1"/>
      <protection hidden="1"/>
    </xf>
    <xf numFmtId="0" fontId="67" fillId="0" borderId="85" xfId="0" applyFont="1" applyBorder="1" applyAlignment="1" applyProtection="1">
      <alignment horizontal="center" vertical="center" shrinkToFit="1"/>
      <protection hidden="1"/>
    </xf>
    <xf numFmtId="165" fontId="69" fillId="3" borderId="7" xfId="0" applyNumberFormat="1" applyFont="1" applyFill="1" applyBorder="1" applyAlignment="1" applyProtection="1">
      <alignment horizontal="right" vertical="center" shrinkToFit="1"/>
      <protection hidden="1"/>
    </xf>
    <xf numFmtId="165" fontId="69" fillId="3" borderId="107" xfId="0" applyNumberFormat="1" applyFont="1" applyFill="1" applyBorder="1" applyAlignment="1" applyProtection="1">
      <alignment horizontal="right" vertical="center" shrinkToFit="1"/>
      <protection hidden="1"/>
    </xf>
    <xf numFmtId="0" fontId="6" fillId="0" borderId="7" xfId="0" applyFont="1" applyBorder="1" applyAlignment="1" applyProtection="1">
      <alignment horizontal="center" vertical="center" shrinkToFit="1"/>
      <protection hidden="1"/>
    </xf>
    <xf numFmtId="0" fontId="6" fillId="0" borderId="0" xfId="0" applyFont="1" applyAlignment="1" applyProtection="1">
      <alignment horizontal="center" shrinkToFit="1"/>
      <protection hidden="1"/>
    </xf>
    <xf numFmtId="0" fontId="67" fillId="3" borderId="9" xfId="0" applyFont="1" applyFill="1" applyBorder="1" applyAlignment="1" applyProtection="1">
      <alignment horizontal="center" vertical="center" shrinkToFit="1"/>
      <protection hidden="1"/>
    </xf>
    <xf numFmtId="0" fontId="67" fillId="3" borderId="87" xfId="0" applyFont="1" applyFill="1" applyBorder="1" applyAlignment="1" applyProtection="1">
      <alignment horizontal="center" vertical="center" shrinkToFit="1"/>
      <protection hidden="1"/>
    </xf>
    <xf numFmtId="0" fontId="67" fillId="3" borderId="7" xfId="0" applyFont="1" applyFill="1" applyBorder="1" applyAlignment="1" applyProtection="1">
      <alignment horizontal="center" vertical="center" shrinkToFit="1"/>
      <protection hidden="1"/>
    </xf>
    <xf numFmtId="164" fontId="69" fillId="3" borderId="7" xfId="0" applyNumberFormat="1" applyFont="1" applyFill="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66" fillId="0" borderId="89" xfId="0" applyFont="1" applyBorder="1" applyAlignment="1" applyProtection="1">
      <alignment horizontal="left" vertical="center" shrinkToFit="1"/>
      <protection hidden="1"/>
    </xf>
    <xf numFmtId="0" fontId="67" fillId="0" borderId="7" xfId="0" applyFont="1" applyBorder="1" applyAlignment="1" applyProtection="1">
      <alignment horizontal="left" vertical="center" shrinkToFit="1"/>
      <protection hidden="1"/>
    </xf>
    <xf numFmtId="0" fontId="67" fillId="0" borderId="89" xfId="0" applyFont="1" applyBorder="1" applyAlignment="1" applyProtection="1">
      <alignment horizontal="left" vertical="center" shrinkToFit="1"/>
      <protection hidden="1"/>
    </xf>
    <xf numFmtId="0" fontId="69" fillId="0" borderId="101" xfId="0" applyFont="1" applyBorder="1" applyAlignment="1" applyProtection="1">
      <alignment horizontal="right" vertical="center" shrinkToFit="1"/>
      <protection hidden="1"/>
    </xf>
    <xf numFmtId="0" fontId="69" fillId="0" borderId="7" xfId="0" applyFont="1" applyBorder="1" applyAlignment="1" applyProtection="1">
      <alignment horizontal="right" vertical="center" shrinkToFit="1"/>
      <protection hidden="1"/>
    </xf>
    <xf numFmtId="0" fontId="66" fillId="0" borderId="90" xfId="0" applyFont="1" applyBorder="1" applyAlignment="1" applyProtection="1">
      <alignment horizontal="right" vertical="center" shrinkToFit="1"/>
      <protection hidden="1"/>
    </xf>
    <xf numFmtId="0" fontId="66" fillId="3" borderId="7" xfId="0" applyFont="1" applyFill="1" applyBorder="1" applyAlignment="1" applyProtection="1">
      <alignment horizontal="center" vertical="center" shrinkToFit="1"/>
      <protection hidden="1"/>
    </xf>
    <xf numFmtId="0" fontId="6" fillId="0" borderId="0" xfId="0" applyFont="1" applyAlignment="1" applyProtection="1">
      <alignment horizontal="right" vertical="center" shrinkToFit="1"/>
      <protection hidden="1"/>
    </xf>
    <xf numFmtId="0" fontId="0" fillId="15" borderId="134" xfId="0" applyFill="1" applyBorder="1" applyAlignment="1" applyProtection="1">
      <alignment horizontal="center" vertical="center"/>
      <protection hidden="1"/>
    </xf>
    <xf numFmtId="0" fontId="67" fillId="0" borderId="0" xfId="0" applyFont="1" applyAlignment="1" applyProtection="1">
      <alignment horizontal="center" shrinkToFit="1"/>
      <protection hidden="1"/>
    </xf>
    <xf numFmtId="0" fontId="67" fillId="0" borderId="8" xfId="0" applyFont="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9" fillId="0" borderId="6" xfId="0" applyFont="1" applyBorder="1" applyAlignment="1" applyProtection="1">
      <alignment horizontal="center" shrinkToFit="1"/>
      <protection hidden="1"/>
    </xf>
    <xf numFmtId="0" fontId="67" fillId="0" borderId="45" xfId="0" applyFont="1" applyBorder="1" applyAlignment="1" applyProtection="1">
      <alignment horizontal="center" vertical="top" shrinkToFit="1"/>
      <protection hidden="1"/>
    </xf>
    <xf numFmtId="0" fontId="67" fillId="0" borderId="46" xfId="0" applyFont="1" applyBorder="1" applyAlignment="1" applyProtection="1">
      <alignment horizontal="center" vertical="top" shrinkToFit="1"/>
      <protection hidden="1"/>
    </xf>
    <xf numFmtId="0" fontId="67" fillId="0" borderId="1" xfId="0" applyFont="1" applyBorder="1" applyAlignment="1" applyProtection="1">
      <alignment horizontal="right" vertical="center" shrinkToFit="1"/>
      <protection hidden="1"/>
    </xf>
    <xf numFmtId="0" fontId="67" fillId="0" borderId="6" xfId="0" applyFont="1" applyBorder="1" applyAlignment="1" applyProtection="1">
      <alignment horizontal="right" vertical="center" shrinkToFit="1"/>
      <protection hidden="1"/>
    </xf>
    <xf numFmtId="0" fontId="67" fillId="0" borderId="111" xfId="0" applyFont="1" applyBorder="1" applyAlignment="1" applyProtection="1">
      <alignment horizontal="right" vertical="center" shrinkToFit="1"/>
      <protection hidden="1"/>
    </xf>
    <xf numFmtId="0" fontId="67" fillId="0" borderId="0" xfId="0" applyFont="1" applyAlignment="1" applyProtection="1">
      <alignment horizontal="right" vertical="center" shrinkToFit="1"/>
      <protection hidden="1"/>
    </xf>
    <xf numFmtId="165" fontId="69" fillId="3" borderId="7" xfId="0" applyNumberFormat="1" applyFont="1" applyFill="1" applyBorder="1" applyAlignment="1" applyProtection="1">
      <alignment horizontal="right" shrinkToFit="1"/>
      <protection hidden="1"/>
    </xf>
    <xf numFmtId="165" fontId="69" fillId="3" borderId="107" xfId="0" applyNumberFormat="1" applyFont="1" applyFill="1" applyBorder="1" applyAlignment="1" applyProtection="1">
      <alignment horizontal="right" shrinkToFit="1"/>
      <protection hidden="1"/>
    </xf>
    <xf numFmtId="0" fontId="66" fillId="0" borderId="5" xfId="0" applyFont="1" applyBorder="1" applyAlignment="1" applyProtection="1">
      <alignment horizontal="center" vertical="center" shrinkToFit="1" readingOrder="2"/>
      <protection hidden="1"/>
    </xf>
    <xf numFmtId="0" fontId="69" fillId="0" borderId="109" xfId="0" applyFont="1" applyBorder="1" applyAlignment="1" applyProtection="1">
      <alignment horizontal="center" vertical="center" shrinkToFit="1"/>
      <protection hidden="1"/>
    </xf>
    <xf numFmtId="0" fontId="69" fillId="0" borderId="8" xfId="0" applyFont="1" applyBorder="1" applyAlignment="1" applyProtection="1">
      <alignment horizontal="center" vertical="center" shrinkToFit="1"/>
      <protection hidden="1"/>
    </xf>
    <xf numFmtId="0" fontId="69" fillId="0" borderId="49" xfId="0" applyFont="1" applyBorder="1" applyAlignment="1" applyProtection="1">
      <alignment horizontal="center" vertical="center" shrinkToFit="1"/>
      <protection hidden="1"/>
    </xf>
    <xf numFmtId="0" fontId="69" fillId="0" borderId="0" xfId="0" applyFont="1" applyAlignment="1" applyProtection="1">
      <alignment horizontal="center" vertical="center" shrinkToFit="1"/>
      <protection hidden="1"/>
    </xf>
    <xf numFmtId="0" fontId="69" fillId="0" borderId="1" xfId="0" applyFont="1" applyBorder="1" applyAlignment="1" applyProtection="1">
      <alignment horizontal="center" vertical="center" shrinkToFit="1"/>
      <protection hidden="1"/>
    </xf>
    <xf numFmtId="0" fontId="69" fillId="0" borderId="6"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10"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11" xfId="0" applyNumberFormat="1" applyFont="1" applyFill="1" applyBorder="1" applyAlignment="1" applyProtection="1">
      <alignment horizontal="center" vertical="center" shrinkToFit="1"/>
      <protection hidden="1"/>
    </xf>
    <xf numFmtId="0" fontId="6" fillId="3" borderId="107"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right" vertical="center" shrinkToFit="1"/>
      <protection hidden="1"/>
    </xf>
    <xf numFmtId="0" fontId="66" fillId="3" borderId="107" xfId="0" applyFont="1" applyFill="1" applyBorder="1" applyAlignment="1" applyProtection="1">
      <alignment horizontal="right" vertical="center" shrinkToFit="1"/>
      <protection hidden="1"/>
    </xf>
    <xf numFmtId="0" fontId="6" fillId="0" borderId="101" xfId="0" applyFont="1" applyBorder="1" applyAlignment="1" applyProtection="1">
      <alignment horizontal="center" vertical="center" shrinkToFit="1"/>
      <protection hidden="1"/>
    </xf>
    <xf numFmtId="0" fontId="0" fillId="15" borderId="133" xfId="0" applyFill="1" applyBorder="1" applyAlignment="1" applyProtection="1">
      <alignment horizontal="right" vertical="center" wrapText="1"/>
      <protection hidden="1"/>
    </xf>
    <xf numFmtId="0" fontId="0" fillId="15" borderId="134" xfId="0" applyFill="1" applyBorder="1" applyAlignment="1" applyProtection="1">
      <alignment horizontal="right" vertical="center" wrapText="1"/>
      <protection hidden="1"/>
    </xf>
    <xf numFmtId="0" fontId="0" fillId="15" borderId="135" xfId="0" applyFill="1" applyBorder="1" applyAlignment="1" applyProtection="1">
      <alignment horizontal="right" vertical="center" wrapText="1"/>
      <protection hidden="1"/>
    </xf>
    <xf numFmtId="0" fontId="0" fillId="15" borderId="136" xfId="0" applyFill="1" applyBorder="1" applyAlignment="1" applyProtection="1">
      <alignment horizontal="right" vertical="center" wrapText="1"/>
      <protection hidden="1"/>
    </xf>
    <xf numFmtId="0" fontId="0" fillId="15" borderId="137" xfId="0" applyFill="1" applyBorder="1" applyAlignment="1" applyProtection="1">
      <alignment horizontal="right" vertical="center" wrapText="1"/>
      <protection hidden="1"/>
    </xf>
    <xf numFmtId="0" fontId="0" fillId="15" borderId="138" xfId="0" applyFill="1" applyBorder="1" applyAlignment="1" applyProtection="1">
      <alignment horizontal="right" vertical="center" wrapText="1"/>
      <protection hidden="1"/>
    </xf>
    <xf numFmtId="0" fontId="70" fillId="6" borderId="1" xfId="0" applyFont="1" applyFill="1" applyBorder="1" applyAlignment="1" applyProtection="1">
      <alignment horizontal="center" vertical="center" shrinkToFit="1"/>
      <protection hidden="1"/>
    </xf>
    <xf numFmtId="0" fontId="70" fillId="6" borderId="6" xfId="0" applyFont="1" applyFill="1" applyBorder="1" applyAlignment="1" applyProtection="1">
      <alignment horizontal="center" vertical="center" shrinkToFit="1"/>
      <protection hidden="1"/>
    </xf>
    <xf numFmtId="0" fontId="69" fillId="0" borderId="106" xfId="0" applyFont="1" applyBorder="1" applyAlignment="1" applyProtection="1">
      <alignment horizontal="center" vertical="center" shrinkToFit="1"/>
      <protection hidden="1"/>
    </xf>
    <xf numFmtId="0" fontId="69" fillId="0" borderId="110" xfId="0" applyFont="1" applyBorder="1" applyAlignment="1" applyProtection="1">
      <alignment horizontal="center" vertical="center" shrinkToFit="1"/>
      <protection hidden="1"/>
    </xf>
    <xf numFmtId="0" fontId="69" fillId="0" borderId="111" xfId="0" applyFont="1" applyBorder="1" applyAlignment="1" applyProtection="1">
      <alignment horizontal="center" vertical="center" shrinkToFit="1"/>
      <protection hidden="1"/>
    </xf>
    <xf numFmtId="0" fontId="6" fillId="0" borderId="101"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6" fillId="16" borderId="101" xfId="0" applyFont="1" applyFill="1" applyBorder="1" applyAlignment="1" applyProtection="1">
      <alignment horizontal="center" vertical="center" shrinkToFit="1"/>
      <protection hidden="1"/>
    </xf>
    <xf numFmtId="0" fontId="66" fillId="16" borderId="7" xfId="0" applyFont="1" applyFill="1" applyBorder="1" applyAlignment="1" applyProtection="1">
      <alignment horizontal="center" vertical="center" shrinkToFit="1"/>
      <protection hidden="1"/>
    </xf>
    <xf numFmtId="0" fontId="69" fillId="0" borderId="101" xfId="0" applyFont="1" applyBorder="1" applyAlignment="1" applyProtection="1">
      <alignment horizontal="center" vertical="center" shrinkToFit="1"/>
      <protection hidden="1"/>
    </xf>
    <xf numFmtId="0" fontId="69" fillId="0" borderId="7" xfId="0" applyFont="1" applyBorder="1" applyAlignment="1" applyProtection="1">
      <alignment horizontal="center" vertical="center" shrinkToFit="1"/>
      <protection hidden="1"/>
    </xf>
    <xf numFmtId="0" fontId="0" fillId="15" borderId="0" xfId="0" applyFill="1" applyAlignment="1" applyProtection="1">
      <alignment horizontal="center" vertical="center"/>
      <protection hidden="1"/>
    </xf>
    <xf numFmtId="0" fontId="17" fillId="8" borderId="116"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7" fillId="8" borderId="140" xfId="0" applyFont="1" applyFill="1" applyBorder="1" applyAlignment="1" applyProtection="1">
      <alignment horizontal="center" vertical="center"/>
      <protection hidden="1"/>
    </xf>
    <xf numFmtId="0" fontId="3" fillId="3" borderId="48" xfId="0" applyFont="1" applyFill="1" applyBorder="1" applyAlignment="1" applyProtection="1">
      <alignment horizontal="center" vertical="center" textRotation="90" wrapText="1"/>
      <protection hidden="1"/>
    </xf>
    <xf numFmtId="0" fontId="13" fillId="14" borderId="20"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40" xfId="0" applyFont="1" applyFill="1" applyBorder="1" applyAlignment="1" applyProtection="1">
      <alignment horizontal="center" vertical="center"/>
      <protection hidden="1"/>
    </xf>
    <xf numFmtId="0" fontId="2" fillId="6" borderId="108" xfId="0" applyFont="1" applyFill="1" applyBorder="1" applyAlignment="1" applyProtection="1">
      <alignment horizontal="center" vertical="center"/>
      <protection hidden="1"/>
    </xf>
    <xf numFmtId="0" fontId="2" fillId="6" borderId="40"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0" fontId="3" fillId="3" borderId="128" xfId="0" applyFont="1" applyFill="1" applyBorder="1" applyAlignment="1" applyProtection="1">
      <alignment horizontal="center" vertical="center" textRotation="90" wrapText="1"/>
      <protection hidden="1"/>
    </xf>
    <xf numFmtId="0" fontId="13" fillId="14" borderId="124" xfId="0" applyFont="1" applyFill="1" applyBorder="1" applyAlignment="1" applyProtection="1">
      <alignment horizontal="center" vertical="center"/>
      <protection hidden="1"/>
    </xf>
    <xf numFmtId="0" fontId="13" fillId="14" borderId="14" xfId="0" applyFont="1" applyFill="1" applyBorder="1" applyAlignment="1" applyProtection="1">
      <alignment horizontal="center" vertical="center"/>
      <protection hidden="1"/>
    </xf>
    <xf numFmtId="0" fontId="13" fillId="14" borderId="122" xfId="0" applyFont="1" applyFill="1" applyBorder="1" applyAlignment="1" applyProtection="1">
      <alignment horizontal="center" vertical="center"/>
      <protection hidden="1"/>
    </xf>
    <xf numFmtId="0" fontId="63" fillId="19" borderId="131" xfId="0" applyFont="1" applyFill="1" applyBorder="1" applyAlignment="1" applyProtection="1">
      <alignment horizontal="center" vertical="center"/>
      <protection hidden="1"/>
    </xf>
    <xf numFmtId="0" fontId="63" fillId="19" borderId="121" xfId="0" applyFont="1" applyFill="1" applyBorder="1" applyAlignment="1" applyProtection="1">
      <alignment horizontal="center" vertical="center"/>
      <protection hidden="1"/>
    </xf>
    <xf numFmtId="0" fontId="20" fillId="19" borderId="131" xfId="0" applyFont="1" applyFill="1" applyBorder="1" applyAlignment="1" applyProtection="1">
      <alignment horizontal="center" vertical="center" wrapText="1"/>
      <protection hidden="1"/>
    </xf>
    <xf numFmtId="0" fontId="20" fillId="19" borderId="121" xfId="0" applyFont="1" applyFill="1" applyBorder="1" applyAlignment="1" applyProtection="1">
      <alignment horizontal="center" vertical="center" wrapText="1"/>
      <protection hidden="1"/>
    </xf>
    <xf numFmtId="0" fontId="43" fillId="19" borderId="15" xfId="0" applyFont="1" applyFill="1" applyBorder="1" applyAlignment="1" applyProtection="1">
      <alignment horizontal="center" vertical="center"/>
      <protection hidden="1"/>
    </xf>
    <xf numFmtId="0" fontId="63" fillId="19" borderId="130" xfId="0" applyFont="1" applyFill="1" applyBorder="1" applyAlignment="1" applyProtection="1">
      <alignment horizontal="center" vertical="center"/>
      <protection hidden="1"/>
    </xf>
    <xf numFmtId="0" fontId="63" fillId="19" borderId="120"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8" xfId="0" applyFont="1" applyBorder="1" applyAlignment="1" applyProtection="1">
      <alignment horizontal="center" vertical="center" textRotation="90"/>
      <protection hidden="1"/>
    </xf>
    <xf numFmtId="0" fontId="63" fillId="19" borderId="13" xfId="0" applyFont="1" applyFill="1" applyBorder="1" applyAlignment="1" applyProtection="1">
      <alignment horizontal="center" vertical="center"/>
      <protection hidden="1"/>
    </xf>
    <xf numFmtId="0" fontId="63" fillId="19" borderId="48" xfId="0" applyFont="1" applyFill="1" applyBorder="1" applyAlignment="1" applyProtection="1">
      <alignment horizontal="center" vertical="center"/>
      <protection hidden="1"/>
    </xf>
    <xf numFmtId="0" fontId="3" fillId="3" borderId="120" xfId="0" applyFont="1" applyFill="1" applyBorder="1" applyAlignment="1" applyProtection="1">
      <alignment horizontal="center" vertical="center" textRotation="90" wrapText="1"/>
      <protection hidden="1"/>
    </xf>
    <xf numFmtId="0" fontId="19" fillId="4" borderId="34"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43" fillId="19" borderId="131" xfId="0" applyFont="1" applyFill="1" applyBorder="1" applyAlignment="1" applyProtection="1">
      <alignment horizontal="center" vertical="center" textRotation="90" wrapText="1"/>
      <protection hidden="1"/>
    </xf>
    <xf numFmtId="0" fontId="43" fillId="19" borderId="121"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8" xfId="0" applyFont="1" applyFill="1" applyBorder="1" applyAlignment="1" applyProtection="1">
      <alignment horizontal="center" vertical="center" wrapText="1"/>
      <protection hidden="1"/>
    </xf>
    <xf numFmtId="0" fontId="20" fillId="19" borderId="130" xfId="0" applyFont="1" applyFill="1" applyBorder="1" applyAlignment="1" applyProtection="1">
      <alignment horizontal="center" vertical="center" wrapText="1"/>
      <protection hidden="1"/>
    </xf>
    <xf numFmtId="0" fontId="20" fillId="19" borderId="120" xfId="0" applyFont="1" applyFill="1" applyBorder="1" applyAlignment="1" applyProtection="1">
      <alignment horizontal="center" vertical="center" wrapText="1"/>
      <protection hidden="1"/>
    </xf>
    <xf numFmtId="0" fontId="3" fillId="3" borderId="127" xfId="0" applyFont="1" applyFill="1" applyBorder="1" applyAlignment="1" applyProtection="1">
      <alignment horizontal="center" vertical="center" textRotation="90" wrapText="1"/>
      <protection hidden="1"/>
    </xf>
    <xf numFmtId="0" fontId="43" fillId="19" borderId="13" xfId="0" applyFont="1" applyFill="1" applyBorder="1" applyAlignment="1" applyProtection="1">
      <alignment horizontal="center" vertical="center" textRotation="90" wrapText="1"/>
      <protection hidden="1"/>
    </xf>
    <xf numFmtId="0" fontId="43" fillId="19" borderId="48" xfId="0" applyFont="1" applyFill="1" applyBorder="1" applyAlignment="1" applyProtection="1">
      <alignment horizontal="center" vertical="center" textRotation="90" wrapText="1"/>
      <protection hidden="1"/>
    </xf>
    <xf numFmtId="0" fontId="20" fillId="19" borderId="125" xfId="0" applyFont="1" applyFill="1" applyBorder="1" applyAlignment="1" applyProtection="1">
      <alignment horizontal="center" vertical="center" wrapText="1"/>
      <protection hidden="1"/>
    </xf>
    <xf numFmtId="0" fontId="43" fillId="19" borderId="15" xfId="0" applyFont="1" applyFill="1" applyBorder="1" applyAlignment="1" applyProtection="1">
      <alignment horizontal="center" vertical="center" wrapText="1"/>
      <protection hidden="1"/>
    </xf>
    <xf numFmtId="0" fontId="43" fillId="19" borderId="130" xfId="0" applyFont="1" applyFill="1" applyBorder="1" applyAlignment="1" applyProtection="1">
      <alignment horizontal="center" vertical="center" textRotation="90"/>
      <protection hidden="1"/>
    </xf>
    <xf numFmtId="0" fontId="43" fillId="19" borderId="120" xfId="0" applyFont="1" applyFill="1" applyBorder="1" applyAlignment="1" applyProtection="1">
      <alignment horizontal="center" vertical="center" textRotation="90"/>
      <protection hidden="1"/>
    </xf>
    <xf numFmtId="0" fontId="20" fillId="19" borderId="15" xfId="0" applyFont="1" applyFill="1" applyBorder="1" applyAlignment="1" applyProtection="1">
      <alignment horizontal="center" vertical="center"/>
      <protection hidden="1"/>
    </xf>
    <xf numFmtId="0" fontId="3" fillId="3" borderId="129" xfId="0" applyFont="1" applyFill="1" applyBorder="1" applyAlignment="1" applyProtection="1">
      <alignment horizontal="center" vertical="center" textRotation="90" wrapText="1"/>
      <protection hidden="1"/>
    </xf>
    <xf numFmtId="0" fontId="13" fillId="0" borderId="20"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3" fillId="3" borderId="143" xfId="0" applyFont="1" applyFill="1" applyBorder="1" applyAlignment="1" applyProtection="1">
      <alignment horizontal="center" vertical="center" textRotation="90" wrapText="1"/>
      <protection hidden="1"/>
    </xf>
    <xf numFmtId="0" fontId="2" fillId="6" borderId="118" xfId="0" applyFont="1" applyFill="1" applyBorder="1" applyAlignment="1" applyProtection="1">
      <alignment horizontal="center" vertical="center"/>
      <protection hidden="1"/>
    </xf>
    <xf numFmtId="0" fontId="2" fillId="6" borderId="119" xfId="0" applyFont="1" applyFill="1" applyBorder="1" applyAlignment="1" applyProtection="1">
      <alignment horizontal="center" vertical="center"/>
      <protection hidden="1"/>
    </xf>
    <xf numFmtId="0" fontId="2" fillId="6" borderId="144" xfId="0" applyFont="1" applyFill="1" applyBorder="1" applyAlignment="1" applyProtection="1">
      <alignment horizontal="center" vertical="center"/>
      <protection hidden="1"/>
    </xf>
    <xf numFmtId="0" fontId="13" fillId="14" borderId="142" xfId="0" applyFont="1" applyFill="1" applyBorder="1" applyAlignment="1" applyProtection="1">
      <alignment horizontal="center" vertical="center"/>
      <protection hidden="1"/>
    </xf>
    <xf numFmtId="0" fontId="13" fillId="14" borderId="123" xfId="0" applyFont="1" applyFill="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13" fillId="14" borderId="116" xfId="0" applyFont="1" applyFill="1" applyBorder="1" applyAlignment="1" applyProtection="1">
      <alignment horizontal="center" vertical="center"/>
      <protection hidden="1"/>
    </xf>
    <xf numFmtId="0" fontId="13" fillId="14" borderId="141" xfId="0" applyFont="1" applyFill="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13" fillId="0" borderId="118" xfId="0" applyFont="1" applyBorder="1" applyAlignment="1" applyProtection="1">
      <alignment horizontal="center" vertical="center"/>
      <protection hidden="1"/>
    </xf>
    <xf numFmtId="0" fontId="13" fillId="0" borderId="119" xfId="0" applyFont="1" applyBorder="1" applyAlignment="1" applyProtection="1">
      <alignment horizontal="center" vertical="center"/>
      <protection hidden="1"/>
    </xf>
    <xf numFmtId="0" fontId="13" fillId="0" borderId="125"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0" borderId="126" xfId="0" applyFont="1" applyBorder="1" applyAlignment="1" applyProtection="1">
      <alignment horizontal="center" vertical="center"/>
      <protection hidden="1"/>
    </xf>
    <xf numFmtId="0" fontId="13" fillId="0" borderId="120" xfId="0" applyFont="1" applyBorder="1" applyAlignment="1" applyProtection="1">
      <alignment horizontal="center" vertical="center"/>
      <protection hidden="1"/>
    </xf>
    <xf numFmtId="0" fontId="13" fillId="0" borderId="48" xfId="0" applyFont="1" applyBorder="1" applyAlignment="1" applyProtection="1">
      <alignment horizontal="center" vertical="center"/>
      <protection hidden="1"/>
    </xf>
    <xf numFmtId="0" fontId="13" fillId="0" borderId="121" xfId="0" applyFont="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3" fillId="13" borderId="25"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9" fillId="4" borderId="41" xfId="0" applyFont="1" applyFill="1" applyBorder="1" applyAlignment="1" applyProtection="1">
      <alignment horizontal="center" vertical="center"/>
      <protection hidden="1"/>
    </xf>
    <xf numFmtId="0" fontId="19" fillId="4" borderId="42" xfId="0" applyFont="1" applyFill="1" applyBorder="1" applyAlignment="1" applyProtection="1">
      <alignment horizontal="center" vertical="center"/>
      <protection hidden="1"/>
    </xf>
    <xf numFmtId="0" fontId="19" fillId="4" borderId="43" xfId="0" applyFont="1" applyFill="1" applyBorder="1" applyAlignment="1" applyProtection="1">
      <alignment horizontal="center" vertical="center"/>
      <protection hidden="1"/>
    </xf>
    <xf numFmtId="0" fontId="19" fillId="4" borderId="36"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13" fillId="13" borderId="31" xfId="0" applyFont="1" applyFill="1" applyBorder="1" applyAlignment="1" applyProtection="1">
      <alignment horizontal="center" vertical="center"/>
      <protection hidden="1"/>
    </xf>
  </cellXfs>
  <cellStyles count="7">
    <cellStyle name="Normal 2" xfId="2" xr:uid="{00000000-0005-0000-0000-000002000000}"/>
    <cellStyle name="Normal 2 2" xfId="3" xr:uid="{00000000-0005-0000-0000-000003000000}"/>
    <cellStyle name="Normal 4" xfId="4" xr:uid="{00000000-0005-0000-0000-000004000000}"/>
    <cellStyle name="ارتباط تشعبي" xfId="1" builtinId="8"/>
    <cellStyle name="عادي" xfId="0" builtinId="0"/>
    <cellStyle name="عادي 2" xfId="5" xr:uid="{00000000-0005-0000-0000-000005000000}"/>
    <cellStyle name="عادي 2 2" xfId="6" xr:uid="{00000000-0005-0000-0000-00000600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border>
        <left/>
        <right/>
        <bottom/>
        <vertical/>
        <horizontal/>
      </border>
    </dxf>
    <dxf>
      <border>
        <left/>
        <right/>
        <bottom/>
        <vertical/>
        <horizontal/>
      </border>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002060"/>
        </patternFill>
      </fill>
      <border>
        <left/>
        <right/>
        <top style="thin">
          <color theme="0"/>
        </top>
        <bottom style="thin">
          <color theme="0"/>
        </bottom>
      </border>
    </dxf>
    <dxf>
      <fill>
        <patternFill patternType="none">
          <bgColor auto="1"/>
        </patternFill>
      </fill>
      <border>
        <left/>
        <right/>
        <top/>
        <bottom/>
        <vertical/>
        <horizontal/>
      </border>
    </dxf>
    <dxf>
      <font>
        <b/>
        <i val="0"/>
        <color theme="0"/>
      </font>
      <fill>
        <patternFill>
          <bgColor rgb="FF00206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45720</xdr:colOff>
      <xdr:row>9</xdr:row>
      <xdr:rowOff>114300</xdr:rowOff>
    </xdr:from>
    <xdr:to>
      <xdr:col>4</xdr:col>
      <xdr:colOff>617220</xdr:colOff>
      <xdr:row>9</xdr:row>
      <xdr:rowOff>373380</xdr:rowOff>
    </xdr:to>
    <xdr:sp macro="" textlink="">
      <xdr:nvSpPr>
        <xdr:cNvPr id="3" name="سهم: لليسار 2">
          <a:extLst>
            <a:ext uri="{FF2B5EF4-FFF2-40B4-BE49-F238E27FC236}">
              <a16:creationId xmlns:a16="http://schemas.microsoft.com/office/drawing/2014/main" id="{024345CC-4FB4-4760-A2A8-6BCCDA774F36}"/>
            </a:ext>
          </a:extLst>
        </xdr:cNvPr>
        <xdr:cNvSpPr/>
      </xdr:nvSpPr>
      <xdr:spPr>
        <a:xfrm rot="10800000">
          <a:off x="10112060040" y="30708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129540</xdr:colOff>
      <xdr:row>12</xdr:row>
      <xdr:rowOff>83820</xdr:rowOff>
    </xdr:from>
    <xdr:to>
      <xdr:col>4</xdr:col>
      <xdr:colOff>701040</xdr:colOff>
      <xdr:row>12</xdr:row>
      <xdr:rowOff>342900</xdr:rowOff>
    </xdr:to>
    <xdr:sp macro="" textlink="">
      <xdr:nvSpPr>
        <xdr:cNvPr id="4" name="سهم: لليسار 3">
          <a:extLst>
            <a:ext uri="{FF2B5EF4-FFF2-40B4-BE49-F238E27FC236}">
              <a16:creationId xmlns:a16="http://schemas.microsoft.com/office/drawing/2014/main" id="{18FB5CB4-26FA-4325-B6F5-B5FCC57F37FD}"/>
            </a:ext>
          </a:extLst>
        </xdr:cNvPr>
        <xdr:cNvSpPr/>
      </xdr:nvSpPr>
      <xdr:spPr>
        <a:xfrm rot="10800000">
          <a:off x="10112883000" y="46024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2</xdr:col>
      <xdr:colOff>45720</xdr:colOff>
      <xdr:row>15</xdr:row>
      <xdr:rowOff>114300</xdr:rowOff>
    </xdr:from>
    <xdr:to>
      <xdr:col>2</xdr:col>
      <xdr:colOff>617220</xdr:colOff>
      <xdr:row>15</xdr:row>
      <xdr:rowOff>373380</xdr:rowOff>
    </xdr:to>
    <xdr:sp macro="" textlink="">
      <xdr:nvSpPr>
        <xdr:cNvPr id="5" name="سهم: لليسار 4">
          <a:extLst>
            <a:ext uri="{FF2B5EF4-FFF2-40B4-BE49-F238E27FC236}">
              <a16:creationId xmlns:a16="http://schemas.microsoft.com/office/drawing/2014/main" id="{38001729-ABA5-4E59-94D8-95669F5903F4}"/>
            </a:ext>
          </a:extLst>
        </xdr:cNvPr>
        <xdr:cNvSpPr/>
      </xdr:nvSpPr>
      <xdr:spPr>
        <a:xfrm rot="10800000">
          <a:off x="10112060040" y="42138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user/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showRowColHeaders="0" rightToLeft="1" tabSelected="1" workbookViewId="0">
      <selection activeCell="J5" sqref="J5"/>
    </sheetView>
  </sheetViews>
  <sheetFormatPr defaultColWidth="9" defaultRowHeight="16.8" x14ac:dyDescent="0.5"/>
  <cols>
    <col min="1" max="1" width="2.33203125" style="13" customWidth="1"/>
    <col min="2" max="2" width="4.44140625" style="13" customWidth="1"/>
    <col min="3" max="6" width="9" style="13"/>
    <col min="7" max="7" width="1.44140625" style="13" customWidth="1"/>
    <col min="8" max="8" width="12.6640625" style="13" customWidth="1"/>
    <col min="9" max="9" width="16.88671875" style="13" customWidth="1"/>
    <col min="10" max="10" width="5" style="13" customWidth="1"/>
    <col min="11" max="11" width="9" style="13"/>
    <col min="12" max="12" width="2.6640625" style="13" customWidth="1"/>
    <col min="13" max="14" width="9" style="13"/>
    <col min="15" max="15" width="3.44140625" style="13" customWidth="1"/>
    <col min="16" max="17" width="9" style="13"/>
    <col min="18" max="18" width="4.6640625" style="13" customWidth="1"/>
    <col min="19" max="19" width="2" style="13" customWidth="1"/>
    <col min="20" max="20" width="8.88671875" style="13" customWidth="1"/>
    <col min="21" max="21" width="15.44140625" style="13" customWidth="1"/>
    <col min="22" max="16384" width="9" style="13"/>
  </cols>
  <sheetData>
    <row r="1" spans="1:22" ht="27" thickBot="1" x14ac:dyDescent="0.75">
      <c r="B1" s="202" t="s">
        <v>249</v>
      </c>
      <c r="C1" s="202"/>
      <c r="D1" s="202"/>
      <c r="E1" s="202"/>
      <c r="F1" s="202"/>
      <c r="G1" s="202"/>
      <c r="H1" s="202"/>
      <c r="I1" s="202"/>
      <c r="J1" s="202"/>
      <c r="K1" s="202"/>
      <c r="L1" s="202"/>
      <c r="M1" s="202"/>
      <c r="N1" s="202"/>
      <c r="O1" s="202"/>
      <c r="P1" s="202"/>
      <c r="Q1" s="202"/>
      <c r="R1" s="202"/>
      <c r="S1" s="202"/>
      <c r="T1" s="202"/>
      <c r="U1" s="202"/>
    </row>
    <row r="2" spans="1:22" ht="19.5" customHeight="1" thickBot="1" x14ac:dyDescent="0.7">
      <c r="B2" s="203" t="s">
        <v>133</v>
      </c>
      <c r="C2" s="203"/>
      <c r="D2" s="203"/>
      <c r="E2" s="203"/>
      <c r="F2" s="203"/>
      <c r="G2" s="203"/>
      <c r="H2" s="203"/>
      <c r="I2" s="203"/>
      <c r="J2" s="14"/>
      <c r="K2" s="204" t="s">
        <v>250</v>
      </c>
      <c r="L2" s="205"/>
      <c r="M2" s="205"/>
      <c r="N2" s="205"/>
      <c r="O2" s="205"/>
      <c r="P2" s="205"/>
      <c r="Q2" s="205"/>
      <c r="R2" s="205"/>
      <c r="S2" s="205"/>
      <c r="T2" s="208" t="s">
        <v>251</v>
      </c>
      <c r="U2" s="209"/>
    </row>
    <row r="3" spans="1:22" ht="22.5" customHeight="1" thickBot="1" x14ac:dyDescent="0.7">
      <c r="A3" s="15">
        <v>1</v>
      </c>
      <c r="B3" s="212" t="s">
        <v>598</v>
      </c>
      <c r="C3" s="213"/>
      <c r="D3" s="213"/>
      <c r="E3" s="213"/>
      <c r="F3" s="213"/>
      <c r="G3" s="213"/>
      <c r="H3" s="213"/>
      <c r="I3" s="214"/>
      <c r="K3" s="206"/>
      <c r="L3" s="207"/>
      <c r="M3" s="207"/>
      <c r="N3" s="207"/>
      <c r="O3" s="207"/>
      <c r="P3" s="207"/>
      <c r="Q3" s="207"/>
      <c r="R3" s="207"/>
      <c r="S3" s="207"/>
      <c r="T3" s="210"/>
      <c r="U3" s="211"/>
    </row>
    <row r="4" spans="1:22" ht="22.5" customHeight="1" thickBot="1" x14ac:dyDescent="0.7">
      <c r="A4" s="15">
        <v>2</v>
      </c>
      <c r="B4" s="194" t="s">
        <v>252</v>
      </c>
      <c r="C4" s="195"/>
      <c r="D4" s="195"/>
      <c r="E4" s="195"/>
      <c r="F4" s="195"/>
      <c r="G4" s="195"/>
      <c r="H4" s="195"/>
      <c r="I4" s="196"/>
      <c r="K4" s="197" t="s">
        <v>15</v>
      </c>
      <c r="L4" s="198"/>
      <c r="M4" s="198"/>
      <c r="N4" s="198"/>
      <c r="O4" s="198"/>
      <c r="P4" s="198"/>
      <c r="Q4" s="198"/>
      <c r="R4" s="198"/>
      <c r="S4" s="199"/>
      <c r="T4" s="200">
        <v>1</v>
      </c>
      <c r="U4" s="201"/>
    </row>
    <row r="5" spans="1:22" ht="22.5" customHeight="1" thickBot="1" x14ac:dyDescent="0.7">
      <c r="A5" s="15"/>
      <c r="B5" s="215" t="s">
        <v>253</v>
      </c>
      <c r="C5" s="216"/>
      <c r="D5" s="216"/>
      <c r="E5" s="216"/>
      <c r="F5" s="216"/>
      <c r="G5" s="216"/>
      <c r="H5" s="216"/>
      <c r="I5" s="16"/>
      <c r="K5" s="217" t="s">
        <v>254</v>
      </c>
      <c r="L5" s="218"/>
      <c r="M5" s="218"/>
      <c r="N5" s="218"/>
      <c r="O5" s="218"/>
      <c r="P5" s="218"/>
      <c r="Q5" s="218"/>
      <c r="R5" s="218"/>
      <c r="S5" s="218"/>
      <c r="T5" s="200">
        <v>1</v>
      </c>
      <c r="U5" s="201"/>
    </row>
    <row r="6" spans="1:22" ht="22.5" customHeight="1" thickBot="1" x14ac:dyDescent="0.7">
      <c r="A6" s="15"/>
      <c r="B6" s="219" t="s">
        <v>599</v>
      </c>
      <c r="C6" s="220"/>
      <c r="D6" s="220"/>
      <c r="E6" s="220"/>
      <c r="F6" s="220"/>
      <c r="G6" s="220"/>
      <c r="H6" s="220"/>
      <c r="I6" s="221"/>
      <c r="K6" s="217" t="s">
        <v>601</v>
      </c>
      <c r="L6" s="218"/>
      <c r="M6" s="218"/>
      <c r="N6" s="218"/>
      <c r="O6" s="218"/>
      <c r="P6" s="218"/>
      <c r="Q6" s="218"/>
      <c r="R6" s="218"/>
      <c r="S6" s="218"/>
      <c r="T6" s="222" t="s">
        <v>255</v>
      </c>
      <c r="U6" s="223"/>
    </row>
    <row r="7" spans="1:22" ht="22.5" customHeight="1" thickBot="1" x14ac:dyDescent="0.75">
      <c r="A7" s="15">
        <v>3</v>
      </c>
      <c r="B7" s="215" t="s">
        <v>600</v>
      </c>
      <c r="C7" s="216"/>
      <c r="D7" s="216"/>
      <c r="E7" s="216"/>
      <c r="F7" s="216"/>
      <c r="G7" s="216"/>
      <c r="H7" s="224" t="s">
        <v>604</v>
      </c>
      <c r="I7" s="225"/>
      <c r="K7" s="226" t="s">
        <v>603</v>
      </c>
      <c r="L7" s="227"/>
      <c r="M7" s="227"/>
      <c r="N7" s="227"/>
      <c r="O7" s="227"/>
      <c r="P7" s="227"/>
      <c r="Q7" s="227"/>
      <c r="R7" s="227"/>
      <c r="S7" s="228"/>
      <c r="T7" s="229">
        <v>0.5</v>
      </c>
      <c r="U7" s="230"/>
      <c r="V7" s="17"/>
    </row>
    <row r="8" spans="1:22" ht="22.5" customHeight="1" x14ac:dyDescent="0.65">
      <c r="A8" s="15">
        <v>4</v>
      </c>
      <c r="B8" s="231" t="s">
        <v>3199</v>
      </c>
      <c r="C8" s="231"/>
      <c r="D8" s="231"/>
      <c r="E8" s="231"/>
      <c r="F8" s="231"/>
      <c r="G8" s="231"/>
      <c r="H8" s="231"/>
      <c r="I8" s="231"/>
      <c r="J8" s="17"/>
      <c r="K8" s="234" t="s">
        <v>602</v>
      </c>
      <c r="L8" s="235"/>
      <c r="M8" s="235"/>
      <c r="N8" s="235"/>
      <c r="O8" s="235"/>
      <c r="P8" s="235"/>
      <c r="Q8" s="235"/>
      <c r="R8" s="235"/>
      <c r="S8" s="235"/>
      <c r="T8" s="236">
        <v>0.2</v>
      </c>
      <c r="U8" s="237"/>
    </row>
    <row r="9" spans="1:22" ht="22.5" customHeight="1" x14ac:dyDescent="0.65">
      <c r="A9" s="15"/>
      <c r="B9" s="232"/>
      <c r="C9" s="232"/>
      <c r="D9" s="232"/>
      <c r="E9" s="232"/>
      <c r="F9" s="232"/>
      <c r="G9" s="232"/>
      <c r="H9" s="232"/>
      <c r="I9" s="232"/>
      <c r="J9" s="18"/>
      <c r="K9" s="234"/>
      <c r="L9" s="235"/>
      <c r="M9" s="235"/>
      <c r="N9" s="235"/>
      <c r="O9" s="235"/>
      <c r="P9" s="235"/>
      <c r="Q9" s="235"/>
      <c r="R9" s="235"/>
      <c r="S9" s="235"/>
      <c r="T9" s="238"/>
      <c r="U9" s="237"/>
    </row>
    <row r="10" spans="1:22" ht="22.5" customHeight="1" x14ac:dyDescent="0.65">
      <c r="A10" s="15"/>
      <c r="B10" s="232"/>
      <c r="C10" s="232"/>
      <c r="D10" s="232"/>
      <c r="E10" s="232"/>
      <c r="F10" s="232"/>
      <c r="G10" s="232"/>
      <c r="H10" s="232"/>
      <c r="I10" s="232"/>
      <c r="K10" s="197" t="s">
        <v>230</v>
      </c>
      <c r="L10" s="198"/>
      <c r="M10" s="198"/>
      <c r="N10" s="198"/>
      <c r="O10" s="198"/>
      <c r="P10" s="198"/>
      <c r="Q10" s="198"/>
      <c r="R10" s="198"/>
      <c r="S10" s="199"/>
      <c r="T10" s="239">
        <v>0.2</v>
      </c>
      <c r="U10" s="240"/>
    </row>
    <row r="11" spans="1:22" ht="22.5" customHeight="1" x14ac:dyDescent="0.65">
      <c r="A11" s="15"/>
      <c r="B11" s="232"/>
      <c r="C11" s="232"/>
      <c r="D11" s="232"/>
      <c r="E11" s="232"/>
      <c r="F11" s="232"/>
      <c r="G11" s="232"/>
      <c r="H11" s="232"/>
      <c r="I11" s="232"/>
      <c r="K11" s="226" t="s">
        <v>260</v>
      </c>
      <c r="L11" s="227"/>
      <c r="M11" s="227"/>
      <c r="N11" s="227"/>
      <c r="O11" s="227"/>
      <c r="P11" s="227"/>
      <c r="Q11" s="227"/>
      <c r="R11" s="227"/>
      <c r="S11" s="228"/>
      <c r="T11" s="239">
        <v>0.2</v>
      </c>
      <c r="U11" s="240"/>
    </row>
    <row r="12" spans="1:22" ht="22.5" customHeight="1" thickBot="1" x14ac:dyDescent="0.7">
      <c r="A12" s="15"/>
      <c r="B12" s="233"/>
      <c r="C12" s="233"/>
      <c r="D12" s="233"/>
      <c r="E12" s="233"/>
      <c r="F12" s="233"/>
      <c r="G12" s="233"/>
      <c r="H12" s="233"/>
      <c r="I12" s="233"/>
      <c r="K12" s="250" t="s">
        <v>256</v>
      </c>
      <c r="L12" s="251"/>
      <c r="M12" s="251"/>
      <c r="N12" s="251"/>
      <c r="O12" s="251"/>
      <c r="P12" s="251"/>
      <c r="Q12" s="251"/>
      <c r="R12" s="251"/>
      <c r="S12" s="252"/>
      <c r="T12" s="253">
        <v>0.5</v>
      </c>
      <c r="U12" s="254"/>
    </row>
    <row r="13" spans="1:22" ht="22.5" customHeight="1" thickBot="1" x14ac:dyDescent="0.7">
      <c r="A13" s="15">
        <v>5</v>
      </c>
      <c r="B13" s="255" t="s">
        <v>257</v>
      </c>
      <c r="C13" s="256"/>
      <c r="D13" s="256"/>
      <c r="E13" s="256"/>
      <c r="F13" s="256"/>
      <c r="G13" s="256"/>
      <c r="H13" s="256"/>
      <c r="I13" s="257"/>
      <c r="K13" s="258" t="s">
        <v>258</v>
      </c>
      <c r="L13" s="259"/>
      <c r="M13" s="259"/>
      <c r="N13" s="259"/>
      <c r="O13" s="259"/>
      <c r="P13" s="259"/>
      <c r="Q13" s="259"/>
      <c r="R13" s="259"/>
      <c r="S13" s="259"/>
      <c r="T13" s="259"/>
      <c r="U13" s="259"/>
    </row>
    <row r="14" spans="1:22" ht="22.5" customHeight="1" x14ac:dyDescent="0.65">
      <c r="A14" s="15"/>
      <c r="B14" s="260" t="s">
        <v>259</v>
      </c>
      <c r="C14" s="260"/>
      <c r="D14" s="260"/>
      <c r="E14" s="260"/>
      <c r="F14" s="260"/>
      <c r="G14" s="260"/>
      <c r="H14" s="260"/>
      <c r="I14" s="260"/>
      <c r="K14" s="259"/>
      <c r="L14" s="259"/>
      <c r="M14" s="259"/>
      <c r="N14" s="259"/>
      <c r="O14" s="259"/>
      <c r="P14" s="259"/>
      <c r="Q14" s="259"/>
      <c r="R14" s="259"/>
      <c r="S14" s="259"/>
      <c r="T14" s="259"/>
      <c r="U14" s="259"/>
    </row>
    <row r="15" spans="1:22" ht="3.75" customHeight="1" x14ac:dyDescent="0.65">
      <c r="A15" s="15"/>
      <c r="B15" s="261"/>
      <c r="C15" s="261"/>
      <c r="D15" s="261"/>
      <c r="E15" s="261"/>
      <c r="F15" s="261"/>
      <c r="G15" s="261"/>
      <c r="H15" s="261"/>
      <c r="I15" s="261"/>
      <c r="K15" s="263"/>
      <c r="L15" s="263"/>
      <c r="M15" s="263"/>
      <c r="N15" s="263"/>
      <c r="O15" s="263"/>
      <c r="P15" s="263"/>
      <c r="Q15" s="263"/>
      <c r="R15" s="263"/>
      <c r="S15" s="263"/>
      <c r="T15" s="263"/>
      <c r="U15" s="263"/>
    </row>
    <row r="16" spans="1:22" ht="26.25" customHeight="1" x14ac:dyDescent="0.65">
      <c r="A16" s="15">
        <v>6</v>
      </c>
      <c r="B16" s="261"/>
      <c r="C16" s="261"/>
      <c r="D16" s="261"/>
      <c r="E16" s="261"/>
      <c r="F16" s="261"/>
      <c r="G16" s="261"/>
      <c r="H16" s="261"/>
      <c r="I16" s="261"/>
      <c r="K16" s="263"/>
      <c r="L16" s="263"/>
      <c r="M16" s="263"/>
      <c r="N16" s="263"/>
      <c r="O16" s="263"/>
      <c r="P16" s="263"/>
      <c r="Q16" s="263"/>
      <c r="R16" s="263"/>
      <c r="S16" s="263"/>
      <c r="T16" s="263"/>
      <c r="U16" s="263"/>
    </row>
    <row r="17" spans="2:21" ht="19.5" customHeight="1" x14ac:dyDescent="0.5">
      <c r="B17" s="261"/>
      <c r="C17" s="261"/>
      <c r="D17" s="261"/>
      <c r="E17" s="261"/>
      <c r="F17" s="261"/>
      <c r="G17" s="261"/>
      <c r="H17" s="261"/>
      <c r="I17" s="261"/>
      <c r="K17" s="263"/>
      <c r="L17" s="263"/>
      <c r="M17" s="263"/>
      <c r="N17" s="263"/>
      <c r="O17" s="263"/>
      <c r="P17" s="263"/>
      <c r="Q17" s="263"/>
      <c r="R17" s="263"/>
      <c r="S17" s="263"/>
      <c r="T17" s="263"/>
      <c r="U17" s="263"/>
    </row>
    <row r="18" spans="2:21" ht="19.5" customHeight="1" x14ac:dyDescent="0.65">
      <c r="B18" s="261"/>
      <c r="C18" s="261"/>
      <c r="D18" s="261"/>
      <c r="E18" s="261"/>
      <c r="F18" s="261"/>
      <c r="G18" s="261"/>
      <c r="H18" s="261"/>
      <c r="I18" s="261"/>
      <c r="K18" s="19"/>
      <c r="M18" s="263"/>
      <c r="N18" s="263"/>
      <c r="O18" s="263"/>
      <c r="P18" s="20"/>
      <c r="Q18" s="264"/>
      <c r="R18" s="264"/>
      <c r="S18" s="19"/>
      <c r="T18" s="19"/>
      <c r="U18" s="19"/>
    </row>
    <row r="19" spans="2:21" ht="21.75" customHeight="1" thickBot="1" x14ac:dyDescent="0.55000000000000004">
      <c r="B19" s="262"/>
      <c r="C19" s="262"/>
      <c r="D19" s="262"/>
      <c r="E19" s="262"/>
      <c r="F19" s="262"/>
      <c r="G19" s="262"/>
      <c r="H19" s="262"/>
      <c r="I19" s="262"/>
    </row>
    <row r="20" spans="2:21" ht="3.75" customHeight="1" thickBot="1" x14ac:dyDescent="0.55000000000000004"/>
    <row r="21" spans="2:21" ht="35.25" customHeight="1" x14ac:dyDescent="0.5">
      <c r="B21" s="241"/>
      <c r="C21" s="242"/>
      <c r="D21" s="242"/>
      <c r="E21" s="242"/>
      <c r="F21" s="242"/>
      <c r="G21" s="242"/>
      <c r="H21" s="242"/>
      <c r="I21" s="242"/>
      <c r="J21" s="242"/>
      <c r="K21" s="242"/>
      <c r="L21" s="242"/>
      <c r="M21" s="242"/>
      <c r="N21" s="242"/>
      <c r="O21" s="242"/>
      <c r="P21" s="242"/>
      <c r="Q21" s="242"/>
      <c r="R21" s="242"/>
      <c r="S21" s="242"/>
      <c r="T21" s="242"/>
      <c r="U21" s="243"/>
    </row>
    <row r="22" spans="2:21" ht="14.25" customHeight="1" x14ac:dyDescent="0.5">
      <c r="B22" s="244"/>
      <c r="C22" s="245"/>
      <c r="D22" s="245"/>
      <c r="E22" s="245"/>
      <c r="F22" s="245"/>
      <c r="G22" s="245"/>
      <c r="H22" s="245"/>
      <c r="I22" s="245"/>
      <c r="J22" s="245"/>
      <c r="K22" s="245"/>
      <c r="L22" s="245"/>
      <c r="M22" s="245"/>
      <c r="N22" s="245"/>
      <c r="O22" s="245"/>
      <c r="P22" s="245"/>
      <c r="Q22" s="245"/>
      <c r="R22" s="245"/>
      <c r="S22" s="245"/>
      <c r="T22" s="245"/>
      <c r="U22" s="246"/>
    </row>
    <row r="23" spans="2:21" ht="15" customHeight="1" thickBot="1" x14ac:dyDescent="0.55000000000000004">
      <c r="B23" s="247"/>
      <c r="C23" s="248"/>
      <c r="D23" s="248"/>
      <c r="E23" s="248"/>
      <c r="F23" s="248"/>
      <c r="G23" s="248"/>
      <c r="H23" s="248"/>
      <c r="I23" s="248"/>
      <c r="J23" s="248"/>
      <c r="K23" s="248"/>
      <c r="L23" s="248"/>
      <c r="M23" s="248"/>
      <c r="N23" s="248"/>
      <c r="O23" s="248"/>
      <c r="P23" s="248"/>
      <c r="Q23" s="248"/>
      <c r="R23" s="248"/>
      <c r="S23" s="248"/>
      <c r="T23" s="248"/>
      <c r="U23" s="249"/>
    </row>
  </sheetData>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R24"/>
  <sheetViews>
    <sheetView showGridLines="0" rightToLeft="1" topLeftCell="A5" workbookViewId="0">
      <selection activeCell="C1" sqref="C1"/>
    </sheetView>
  </sheetViews>
  <sheetFormatPr defaultColWidth="9" defaultRowHeight="16.8" x14ac:dyDescent="0.3"/>
  <cols>
    <col min="1" max="1" width="13.88671875" style="167" bestFit="1" customWidth="1"/>
    <col min="2" max="2" width="22.33203125" style="167" customWidth="1"/>
    <col min="3" max="3" width="18.88671875" style="167" customWidth="1"/>
    <col min="4" max="4" width="26" style="167" customWidth="1"/>
    <col min="5" max="5" width="20.44140625" style="167" customWidth="1"/>
    <col min="6" max="6" width="20" style="167" customWidth="1"/>
    <col min="7" max="7" width="3" style="167" bestFit="1" customWidth="1"/>
    <col min="8" max="8" width="8.88671875" style="167" hidden="1" customWidth="1"/>
    <col min="9" max="9" width="2.33203125" style="167" hidden="1" customWidth="1"/>
    <col min="10" max="10" width="7.109375" style="167" hidden="1" customWidth="1"/>
    <col min="11" max="11" width="18.88671875" style="167" hidden="1" customWidth="1"/>
    <col min="12" max="12" width="14.109375" style="167" hidden="1" customWidth="1"/>
    <col min="13" max="13" width="11" style="167" hidden="1" customWidth="1"/>
    <col min="14" max="14" width="11" style="167" customWidth="1"/>
    <col min="15" max="15" width="15.44140625" style="167" customWidth="1"/>
    <col min="16" max="16" width="37.109375" style="167" customWidth="1"/>
    <col min="17" max="17" width="20" style="168" customWidth="1"/>
    <col min="18" max="18" width="18.44140625" style="168" customWidth="1"/>
    <col min="19" max="19" width="16.33203125" style="167" customWidth="1"/>
    <col min="20" max="16384" width="9" style="167"/>
  </cols>
  <sheetData>
    <row r="1" spans="1:14" ht="25.95" customHeight="1" x14ac:dyDescent="0.3">
      <c r="A1" s="265" t="s">
        <v>717</v>
      </c>
      <c r="B1" s="265"/>
      <c r="C1" s="189"/>
      <c r="D1" s="166" t="str">
        <f>IFERROR(VLOOKUP(C1,ورقة2!$A$2:$U$6904,2,0),"")</f>
        <v/>
      </c>
      <c r="F1" s="167" t="e">
        <f>IF(VLOOKUP(C1,ورقة2!A1:X8097,24,0)="","",VLOOKUP(C1,ورقة2!A1:X8097,24,0))</f>
        <v>#N/A</v>
      </c>
    </row>
    <row r="2" spans="1:14" ht="44.4" customHeight="1" x14ac:dyDescent="0.3">
      <c r="A2" s="266" t="e">
        <f>IF(F1="","",IF(F1="ضعف الرسوم","ستسدد ضعف الرسوم بناءً على قرار مجلس التعليم العالي رقم268 تاريخ"&amp;2021&amp;"/"&amp;8&amp;"/"&amp;11,"لقد"&amp;"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 35000 ليرة سورية "))</f>
        <v>#N/A</v>
      </c>
      <c r="B2" s="266"/>
      <c r="C2" s="266"/>
      <c r="D2" s="266"/>
      <c r="E2" s="266"/>
      <c r="F2" s="266"/>
    </row>
    <row r="3" spans="1:14" ht="26.4" x14ac:dyDescent="0.3">
      <c r="A3" s="267" t="s">
        <v>3188</v>
      </c>
      <c r="B3" s="267"/>
      <c r="C3" s="267"/>
      <c r="D3" s="267"/>
      <c r="E3" s="267"/>
      <c r="F3" s="267"/>
    </row>
    <row r="4" spans="1:14" ht="23.25" customHeight="1" x14ac:dyDescent="0.3">
      <c r="A4" s="169" t="s">
        <v>607</v>
      </c>
      <c r="B4" s="170" t="s">
        <v>608</v>
      </c>
      <c r="C4" s="170" t="s">
        <v>609</v>
      </c>
      <c r="D4" s="170" t="s">
        <v>610</v>
      </c>
      <c r="E4" s="170" t="s">
        <v>611</v>
      </c>
      <c r="F4" s="170" t="s">
        <v>612</v>
      </c>
      <c r="H4" s="167" t="s">
        <v>248</v>
      </c>
      <c r="I4" s="171"/>
      <c r="J4" s="167" t="s">
        <v>678</v>
      </c>
      <c r="L4" s="167" t="s">
        <v>692</v>
      </c>
    </row>
    <row r="5" spans="1:14" s="175" customFormat="1" ht="33.75" customHeight="1" x14ac:dyDescent="0.3">
      <c r="A5" s="172"/>
      <c r="B5" s="172"/>
      <c r="C5" s="173" t="str">
        <f>A5&amp;" "&amp;B5</f>
        <v xml:space="preserve"> </v>
      </c>
      <c r="D5" s="172"/>
      <c r="E5" s="172"/>
      <c r="F5" s="174"/>
      <c r="H5" s="175" t="s">
        <v>247</v>
      </c>
      <c r="I5" s="176" t="s">
        <v>679</v>
      </c>
      <c r="J5" s="167" t="s">
        <v>233</v>
      </c>
      <c r="L5" s="167" t="s">
        <v>693</v>
      </c>
    </row>
    <row r="6" spans="1:14" ht="23.25" customHeight="1" x14ac:dyDescent="0.3">
      <c r="A6" s="170" t="s">
        <v>49</v>
      </c>
      <c r="B6" s="169" t="s">
        <v>715</v>
      </c>
      <c r="C6" s="170" t="s">
        <v>229</v>
      </c>
      <c r="D6" s="177" t="s">
        <v>54</v>
      </c>
      <c r="E6" s="177" t="s">
        <v>55</v>
      </c>
      <c r="F6" s="169" t="s">
        <v>53</v>
      </c>
      <c r="H6" s="167" t="s">
        <v>1884</v>
      </c>
      <c r="I6" s="176" t="s">
        <v>680</v>
      </c>
      <c r="J6" s="167" t="s">
        <v>240</v>
      </c>
      <c r="L6" s="167" t="s">
        <v>704</v>
      </c>
    </row>
    <row r="7" spans="1:14" ht="33.75" customHeight="1" x14ac:dyDescent="0.3">
      <c r="A7" s="178"/>
      <c r="B7" s="172"/>
      <c r="C7" s="172"/>
      <c r="D7" s="178"/>
      <c r="E7" s="178"/>
      <c r="F7" s="172"/>
      <c r="H7" s="167" t="s">
        <v>1882</v>
      </c>
      <c r="I7" s="176" t="s">
        <v>681</v>
      </c>
      <c r="J7" s="167" t="s">
        <v>238</v>
      </c>
      <c r="L7" s="167" t="s">
        <v>698</v>
      </c>
    </row>
    <row r="8" spans="1:14" ht="23.25" customHeight="1" x14ac:dyDescent="0.3">
      <c r="A8" s="170" t="s">
        <v>50</v>
      </c>
      <c r="B8" s="170" t="s">
        <v>51</v>
      </c>
      <c r="C8" s="170" t="s">
        <v>52</v>
      </c>
      <c r="D8" s="169" t="s">
        <v>136</v>
      </c>
      <c r="H8" s="167" t="s">
        <v>1887</v>
      </c>
      <c r="I8" s="176" t="s">
        <v>682</v>
      </c>
      <c r="J8" s="167" t="s">
        <v>239</v>
      </c>
      <c r="L8" s="167" t="s">
        <v>696</v>
      </c>
    </row>
    <row r="9" spans="1:14" ht="33.75" customHeight="1" x14ac:dyDescent="0.3">
      <c r="A9" s="179" t="e">
        <f>IF(A10&lt;&gt;"",A10,VLOOKUP($C$1,ورقة2!$A$2:$L$6618,10,0))</f>
        <v>#N/A</v>
      </c>
      <c r="B9" s="179" t="e">
        <f>IF(B10&lt;&gt;"",B10,VLOOKUP($C$1,ورقة2!$A$2:$L$6618,11,0))</f>
        <v>#N/A</v>
      </c>
      <c r="C9" s="179" t="e">
        <f>IF(C10&lt;&gt;"",C10,VLOOKUP($C$1,ورقة2!$A$2:$L$6618,12,0))</f>
        <v>#N/A</v>
      </c>
      <c r="D9" s="179" t="e">
        <f>IF(D10&lt;&gt;"",D10,VLOOKUP($C$1,ورقة2!$A$2:$L$6618,10,0))</f>
        <v>#N/A</v>
      </c>
      <c r="H9" s="167" t="s">
        <v>1897</v>
      </c>
      <c r="I9" s="176" t="s">
        <v>683</v>
      </c>
      <c r="J9" s="167" t="s">
        <v>236</v>
      </c>
      <c r="L9" s="167" t="s">
        <v>700</v>
      </c>
    </row>
    <row r="10" spans="1:14" ht="33.75" customHeight="1" x14ac:dyDescent="0.3">
      <c r="A10" s="180"/>
      <c r="B10" s="180"/>
      <c r="C10" s="180"/>
      <c r="D10" s="180"/>
      <c r="E10" s="181"/>
      <c r="F10" s="182" t="s">
        <v>3179</v>
      </c>
      <c r="G10" s="182"/>
      <c r="H10" s="182" t="s">
        <v>3195</v>
      </c>
      <c r="I10" s="176" t="s">
        <v>684</v>
      </c>
      <c r="J10" s="167" t="s">
        <v>241</v>
      </c>
      <c r="K10" s="182"/>
      <c r="L10" s="167" t="s">
        <v>707</v>
      </c>
      <c r="M10" s="182"/>
      <c r="N10" s="182"/>
    </row>
    <row r="11" spans="1:14" ht="23.25" customHeight="1" x14ac:dyDescent="0.3">
      <c r="A11" s="170" t="s">
        <v>48</v>
      </c>
      <c r="B11" s="170" t="s">
        <v>6</v>
      </c>
      <c r="C11" s="170" t="s">
        <v>10</v>
      </c>
      <c r="D11" s="183" t="s">
        <v>11</v>
      </c>
      <c r="H11" s="167" t="s">
        <v>3196</v>
      </c>
      <c r="I11" s="176" t="s">
        <v>685</v>
      </c>
      <c r="J11" s="167" t="s">
        <v>246</v>
      </c>
      <c r="L11" s="167" t="s">
        <v>710</v>
      </c>
    </row>
    <row r="12" spans="1:14" ht="33.75" customHeight="1" x14ac:dyDescent="0.3">
      <c r="A12" s="184" t="e">
        <f>IF(A13&lt;&gt;"",A13,VLOOKUP($C$1,ورقة2!$A$2:$L$6618,6,0))</f>
        <v>#N/A</v>
      </c>
      <c r="B12" s="184" t="e">
        <f>IF(B13&lt;&gt;"",B13,VLOOKUP($C$1,ورقة2!$A$2:$L$6618,7,0))</f>
        <v>#N/A</v>
      </c>
      <c r="C12" s="184" t="e">
        <f>IF(C13&lt;&gt;"",C13,VLOOKUP($C$1,ورقة2!$A$2:$L$6618,8,0))</f>
        <v>#N/A</v>
      </c>
      <c r="D12" s="184" t="e">
        <f>IF(D13&lt;&gt;"",D13,VLOOKUP($C$1,ورقة2!$A$2:$L$6618,5,0))</f>
        <v>#N/A</v>
      </c>
      <c r="H12" s="167" t="s">
        <v>3197</v>
      </c>
      <c r="I12" s="176" t="s">
        <v>686</v>
      </c>
      <c r="J12" s="167" t="s">
        <v>245</v>
      </c>
      <c r="L12" s="167" t="s">
        <v>705</v>
      </c>
    </row>
    <row r="13" spans="1:14" ht="33.75" customHeight="1" x14ac:dyDescent="0.3">
      <c r="A13" s="185"/>
      <c r="B13" s="172"/>
      <c r="C13" s="172"/>
      <c r="D13" s="172"/>
      <c r="F13" s="181" t="s">
        <v>3179</v>
      </c>
      <c r="G13" s="182"/>
      <c r="H13" s="182" t="s">
        <v>1889</v>
      </c>
      <c r="I13" s="176" t="s">
        <v>687</v>
      </c>
      <c r="J13" s="167" t="s">
        <v>234</v>
      </c>
      <c r="K13" s="182"/>
      <c r="L13" s="167" t="s">
        <v>702</v>
      </c>
      <c r="M13" s="182"/>
      <c r="N13" s="182"/>
    </row>
    <row r="14" spans="1:14" ht="23.25" customHeight="1" x14ac:dyDescent="0.3">
      <c r="A14" s="186" t="s">
        <v>46</v>
      </c>
      <c r="B14" s="169" t="s">
        <v>47</v>
      </c>
      <c r="I14" s="176" t="s">
        <v>688</v>
      </c>
      <c r="J14" s="167" t="s">
        <v>237</v>
      </c>
      <c r="L14" s="167" t="s">
        <v>706</v>
      </c>
    </row>
    <row r="15" spans="1:14" ht="33.75" customHeight="1" x14ac:dyDescent="0.3">
      <c r="A15" s="184" t="e">
        <f>IF(A16&lt;&gt;"",A16,VLOOKUP($C$1,ورقة2!$A$2:$L$6618,3,0))</f>
        <v>#N/A</v>
      </c>
      <c r="B15" s="184" t="e">
        <f>IF(B16&lt;&gt;"",B16,VLOOKUP($C$1,ورقة2!$A$2:$L$6618,4,0))</f>
        <v>#N/A</v>
      </c>
      <c r="I15" s="176" t="s">
        <v>689</v>
      </c>
      <c r="J15" s="167" t="s">
        <v>235</v>
      </c>
      <c r="L15" s="167" t="s">
        <v>711</v>
      </c>
    </row>
    <row r="16" spans="1:14" ht="29.4" customHeight="1" x14ac:dyDescent="0.3">
      <c r="A16" s="187"/>
      <c r="B16" s="172"/>
      <c r="C16" s="181"/>
      <c r="D16" s="181" t="s">
        <v>3179</v>
      </c>
      <c r="E16" s="182"/>
      <c r="F16" s="182"/>
      <c r="G16" s="182"/>
      <c r="H16" s="182"/>
      <c r="I16" s="176" t="s">
        <v>690</v>
      </c>
      <c r="J16" s="167" t="s">
        <v>243</v>
      </c>
      <c r="K16" s="182"/>
      <c r="L16" s="167" t="s">
        <v>701</v>
      </c>
    </row>
    <row r="17" spans="7:12" x14ac:dyDescent="0.3">
      <c r="I17" s="176" t="s">
        <v>691</v>
      </c>
      <c r="J17" s="167" t="s">
        <v>244</v>
      </c>
      <c r="L17" s="167" t="s">
        <v>703</v>
      </c>
    </row>
    <row r="18" spans="7:12" x14ac:dyDescent="0.3">
      <c r="I18" s="176" t="s">
        <v>3200</v>
      </c>
      <c r="J18" s="167" t="s">
        <v>242</v>
      </c>
      <c r="L18" s="167" t="s">
        <v>708</v>
      </c>
    </row>
    <row r="23" spans="7:12" x14ac:dyDescent="0.3">
      <c r="G23" s="188" t="s">
        <v>137</v>
      </c>
    </row>
    <row r="24" spans="7:12" x14ac:dyDescent="0.3">
      <c r="G24" s="188" t="s">
        <v>138</v>
      </c>
    </row>
  </sheetData>
  <sheetProtection algorithmName="SHA-512" hashValue="K+lp+66oFPSmR/lmA+zrapB7ZLUwvMzRDzPXE4isQGw+mhpI+UNu8T55jS8MKODznKJEiC/Ws2SfxSIcLUM2Lw==" saltValue="wkmKNiGBJJWBZc/L47uhPg==" spinCount="100000" sheet="1" objects="1" scenarios="1"/>
  <autoFilter ref="L4:L21" xr:uid="{00000000-0001-0000-0100-000000000000}">
    <sortState xmlns:xlrd2="http://schemas.microsoft.com/office/spreadsheetml/2017/richdata2" ref="L5:L21">
      <sortCondition ref="L4:L21"/>
    </sortState>
  </autoFilter>
  <mergeCells count="3">
    <mergeCell ref="A1:B1"/>
    <mergeCell ref="A2:F2"/>
    <mergeCell ref="A3:F3"/>
  </mergeCells>
  <phoneticPr fontId="39" type="noConversion"/>
  <dataValidations count="14">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7" xr:uid="{00000000-0002-0000-0100-000000000000}">
      <formula1>AND(OR(LEFT(A7,1)="0",LEFT(A7,1)="1",LEFT(A7,1)="9"),LEFT(A7,2)&lt;&gt;"00",LEN(A7)=11)</formula1>
    </dataValidation>
    <dataValidation type="list" allowBlank="1" showInputMessage="1" showErrorMessage="1" sqref="D13" xr:uid="{00000000-0002-0000-0100-000001000000}">
      <formula1>$G$23:$G$24</formula1>
    </dataValidation>
    <dataValidation type="list" allowBlank="1" showInputMessage="1" showErrorMessage="1" sqref="A10" xr:uid="{00000000-0002-0000-0100-000002000000}">
      <formula1>$H$4:$H$13</formula1>
    </dataValidation>
    <dataValidation type="custom" allowBlank="1" showInputMessage="1" showErrorMessage="1" errorTitle="خطأ" error="رقم الموبايل غير صحيح" sqref="E7" xr:uid="{35386650-5D63-4C96-A66D-81F3629BF563}">
      <formula1>AND(LEFT(E7,2)="09",LEN(E7)=10)</formula1>
    </dataValidation>
    <dataValidation type="custom" allowBlank="1" showInputMessage="1" showErrorMessage="1" errorTitle="خطأ" error="رقم الهاتف غير صحيح" sqref="D7" xr:uid="{FA5A8F67-AED1-4069-977B-6ACE50D12941}">
      <formula1>AND(LEFT(D7,1)="0",AND(LEN(D7)&gt;8,LEN(D7)&lt;12))</formula1>
    </dataValidation>
    <dataValidation type="date" allowBlank="1" showInputMessage="1" showErrorMessage="1" promptTitle="يجب أن يكون التاريخ " prompt="يوم / شهر / سنة" sqref="A13" xr:uid="{727F7E2C-6EFE-45F9-BE9D-149CF438E3DD}">
      <formula1>18264</formula1>
      <formula2>37986</formula2>
    </dataValidation>
    <dataValidation allowBlank="1" showInputMessage="1" showErrorMessage="1" promptTitle="الاسم باللغة الإنكليزية" prompt="يجب أن يكون صحيح لأن سيتم إعتماده في جميع الوثائق الجامعية" sqref="A5" xr:uid="{9DC3F97F-98E0-4D5E-85C1-6DE0BEFB94A4}"/>
    <dataValidation allowBlank="1" showInputMessage="1" showErrorMessage="1" promptTitle="النسبة باللغة الانكليزية" prompt="يجب أن تكون صحيح لأن سيتم إعتمادها في جميع الوثائق الجامعية" sqref="B5" xr:uid="{04DD470D-2735-45FF-8D1F-F694494ADEC4}"/>
    <dataValidation allowBlank="1" showInputMessage="1" showErrorMessage="1" promptTitle="اسم الأب باللغة الانكليزية" prompt="يجب أن يكون صحيح لأن سيتم إعتماده في جميع الوثائق الجامعية" sqref="D5" xr:uid="{4045D15C-E2E8-4710-8FD4-060879C02527}"/>
    <dataValidation allowBlank="1" showInputMessage="1" showErrorMessage="1" promptTitle="اسم الأم باللغة الانكليزية" prompt="يجب أن يكون صحيح لأن سيتم إعتماده في جميع الوثائق الجامعية" sqref="E5" xr:uid="{623E8E84-426A-4B6B-A8F1-9BB06F6F2608}"/>
    <dataValidation allowBlank="1" showInputMessage="1" showErrorMessage="1" promptTitle="مكان الميلاد باللغة الانكليزية" prompt="يجب أن يكون صحيح لأن سيتم إعتماده في جميع الوثائق الجامعية" sqref="F5" xr:uid="{BE0F255A-7B2E-4B5A-8912-900BFDCC1293}"/>
    <dataValidation type="whole" allowBlank="1" showInputMessage="1" showErrorMessage="1" sqref="B10" xr:uid="{A733A882-49AF-4794-9785-CBBD79ADFED5}">
      <formula1>1950</formula1>
      <formula2>2021</formula2>
    </dataValidation>
    <dataValidation type="list" allowBlank="1" showInputMessage="1" showErrorMessage="1" sqref="C10" xr:uid="{00000000-0002-0000-0100-000003000000}">
      <formula1>$J$4:$J$20</formula1>
    </dataValidation>
    <dataValidation type="list" allowBlank="1" showInputMessage="1" showErrorMessage="1" sqref="C13" xr:uid="{2E94E5A1-3FDC-48C6-8B2D-F7C1A2DC8693}">
      <formula1>$L$4:$L$18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4"/>
  <sheetViews>
    <sheetView showGridLines="0" rightToLeft="1" topLeftCell="A3" workbookViewId="0">
      <selection activeCell="T10" sqref="T10"/>
    </sheetView>
  </sheetViews>
  <sheetFormatPr defaultColWidth="9" defaultRowHeight="13.8" x14ac:dyDescent="0.25"/>
  <cols>
    <col min="1" max="1" width="2.109375" style="62" bestFit="1" customWidth="1"/>
    <col min="2" max="2" width="18.44140625" style="62" bestFit="1" customWidth="1"/>
    <col min="3" max="8" width="4.44140625" style="62" customWidth="1"/>
    <col min="9" max="10" width="5.44140625" style="63" bestFit="1" customWidth="1"/>
    <col min="11" max="16" width="4.44140625" style="63" customWidth="1"/>
    <col min="17" max="17" width="6.44140625" style="63" bestFit="1" customWidth="1"/>
    <col min="18" max="33" width="4.44140625" style="63" customWidth="1"/>
    <col min="34" max="36" width="4" style="63" customWidth="1"/>
    <col min="37" max="39" width="4" style="63" hidden="1" customWidth="1"/>
    <col min="40" max="40" width="2.33203125" style="63" bestFit="1" customWidth="1"/>
    <col min="41" max="41" width="49.33203125" style="64" bestFit="1" customWidth="1"/>
    <col min="42" max="54" width="4" style="64" hidden="1" customWidth="1"/>
    <col min="55" max="56" width="3.44140625" style="64" hidden="1" customWidth="1"/>
    <col min="57" max="57" width="34.33203125" style="64" bestFit="1" customWidth="1"/>
    <col min="58" max="58" width="20.44140625" style="64" customWidth="1"/>
    <col min="59" max="59" width="9.44140625" style="64" customWidth="1"/>
    <col min="60" max="62" width="9" style="64" customWidth="1"/>
    <col min="63" max="63" width="5.88671875" style="64" customWidth="1"/>
    <col min="64" max="64" width="3.44140625" style="64" customWidth="1"/>
    <col min="65" max="65" width="4.44140625" style="64" bestFit="1" customWidth="1"/>
    <col min="66" max="66" width="26" style="64" bestFit="1" customWidth="1"/>
    <col min="67" max="67" width="5.109375" style="64" bestFit="1" customWidth="1"/>
    <col min="68" max="69" width="4.6640625" style="64" bestFit="1" customWidth="1"/>
    <col min="70" max="71" width="5.88671875" style="64" bestFit="1" customWidth="1"/>
    <col min="72" max="72" width="7.6640625" style="64" bestFit="1" customWidth="1"/>
    <col min="73" max="73" width="9" style="64" customWidth="1"/>
    <col min="74" max="74" width="35.44140625" style="64" customWidth="1"/>
    <col min="75" max="76" width="9" style="64" customWidth="1"/>
    <col min="77" max="77" width="23" style="64" customWidth="1"/>
    <col min="78" max="78" width="9" style="63" customWidth="1"/>
    <col min="79" max="79" width="23" style="63" customWidth="1"/>
    <col min="80" max="80" width="9" style="63" customWidth="1"/>
    <col min="81" max="16384" width="9" style="63"/>
  </cols>
  <sheetData>
    <row r="1" spans="1:79" s="57" customFormat="1" ht="16.2" thickBot="1" x14ac:dyDescent="0.35">
      <c r="A1" s="291" t="s">
        <v>2</v>
      </c>
      <c r="B1" s="291"/>
      <c r="C1" s="291"/>
      <c r="D1" s="307">
        <f>'إدخال البيانات'!C1</f>
        <v>0</v>
      </c>
      <c r="E1" s="308"/>
      <c r="F1" s="308"/>
      <c r="G1" s="291" t="s">
        <v>3</v>
      </c>
      <c r="H1" s="291"/>
      <c r="I1" s="291"/>
      <c r="J1" s="292" t="str">
        <f>IFERROR(VLOOKUP($D$1,ورقة2!$A$2:$U$6904,2,0),"")</f>
        <v/>
      </c>
      <c r="K1" s="292"/>
      <c r="L1" s="292"/>
      <c r="M1" s="291" t="s">
        <v>4</v>
      </c>
      <c r="N1" s="291"/>
      <c r="O1" s="291"/>
      <c r="P1" s="292" t="str">
        <f>IFERROR(IF(VLOOKUP($D$1,ورقة2!$A$2:$U$6904,3,0)=0,'إدخال البيانات'!A15,VLOOKUP($D$1,ورقة2!$A$2:$U$6904,3,0)),"")</f>
        <v/>
      </c>
      <c r="Q1" s="292"/>
      <c r="R1" s="292"/>
      <c r="S1" s="291" t="s">
        <v>5</v>
      </c>
      <c r="T1" s="291"/>
      <c r="U1" s="291"/>
      <c r="V1" s="292" t="str">
        <f>IFERROR(IF(VLOOKUP($D$1,ورقة2!A2:U6904,4,0)=0,'إدخال البيانات'!B15,VLOOKUP($D$1,ورقة2!A2:U6904,4,0)),"")</f>
        <v/>
      </c>
      <c r="W1" s="292"/>
      <c r="X1" s="292"/>
      <c r="Y1" s="291" t="s">
        <v>48</v>
      </c>
      <c r="Z1" s="291"/>
      <c r="AA1" s="291"/>
      <c r="AB1" s="315" t="str">
        <f>IFERROR(IF('إدخال البيانات'!A12&lt;&gt;"",'إدخال البيانات'!A12,VLOOKUP($D$1,ورقة2!A2:U6904,6,0)),"")</f>
        <v/>
      </c>
      <c r="AC1" s="315"/>
      <c r="AD1" s="315"/>
      <c r="AE1" s="291" t="s">
        <v>6</v>
      </c>
      <c r="AF1" s="291"/>
      <c r="AG1" s="291"/>
      <c r="AH1" s="292" t="str">
        <f>IFERROR(IF('إدخال البيانات'!B12&lt;&gt;"",'إدخال البيانات'!B12,VLOOKUP($D$1,ورقة2!A2:U6904,7,0)),"")</f>
        <v/>
      </c>
      <c r="AI1" s="292"/>
      <c r="AJ1" s="292"/>
      <c r="AK1" s="309"/>
      <c r="AL1" s="309"/>
      <c r="AN1" s="57">
        <f>الإستمارة!AJ1</f>
        <v>17</v>
      </c>
      <c r="AO1" s="58" t="s">
        <v>144</v>
      </c>
      <c r="AP1" s="58"/>
      <c r="AQ1" s="58"/>
      <c r="AR1" s="58"/>
      <c r="AS1" s="58"/>
      <c r="AT1" s="58"/>
      <c r="AU1" s="58"/>
      <c r="AV1" s="58"/>
      <c r="AW1" s="58"/>
      <c r="AX1" s="58"/>
      <c r="AY1" s="58"/>
      <c r="AZ1" s="58"/>
      <c r="BA1" s="58"/>
      <c r="BB1" s="58"/>
      <c r="BC1" s="58"/>
      <c r="BD1" s="58"/>
      <c r="BE1" s="58" t="s">
        <v>144</v>
      </c>
      <c r="BF1" s="58"/>
      <c r="BG1" s="58"/>
      <c r="BH1" s="58"/>
      <c r="BI1" s="58"/>
      <c r="BJ1" s="58"/>
      <c r="BK1" s="58"/>
      <c r="BL1" s="59"/>
      <c r="BM1" s="59"/>
      <c r="BN1" s="59"/>
      <c r="BO1" s="59"/>
      <c r="BP1" s="59"/>
      <c r="BQ1" s="59"/>
      <c r="BR1" s="59"/>
      <c r="BS1" s="59" t="s">
        <v>231</v>
      </c>
      <c r="BT1" s="58" t="s">
        <v>597</v>
      </c>
      <c r="BU1" s="58"/>
      <c r="BV1" s="58"/>
      <c r="BW1" s="58"/>
      <c r="BX1" s="58"/>
      <c r="BY1" s="58"/>
    </row>
    <row r="2" spans="1:79" s="60" customFormat="1" ht="16.2" thickTop="1" x14ac:dyDescent="0.3">
      <c r="A2" s="291" t="s">
        <v>9</v>
      </c>
      <c r="B2" s="291"/>
      <c r="C2" s="291"/>
      <c r="D2" s="292" t="e">
        <f>VLOOKUP($D$1,ورقة2!A2:U6904,9,0)</f>
        <v>#N/A</v>
      </c>
      <c r="E2" s="292"/>
      <c r="F2" s="292"/>
      <c r="G2" s="303">
        <f>'إدخال البيانات'!F5</f>
        <v>0</v>
      </c>
      <c r="H2" s="304"/>
      <c r="I2" s="304"/>
      <c r="J2" s="304"/>
      <c r="K2" s="304"/>
      <c r="L2" s="305"/>
      <c r="M2" s="291" t="s">
        <v>228</v>
      </c>
      <c r="N2" s="291"/>
      <c r="O2" s="291"/>
      <c r="P2" s="292">
        <f>'إدخال البيانات'!E5</f>
        <v>0</v>
      </c>
      <c r="Q2" s="292"/>
      <c r="R2" s="292"/>
      <c r="S2" s="291" t="s">
        <v>226</v>
      </c>
      <c r="T2" s="291"/>
      <c r="U2" s="291"/>
      <c r="V2" s="292">
        <f>'إدخال البيانات'!D5</f>
        <v>0</v>
      </c>
      <c r="W2" s="292"/>
      <c r="X2" s="292"/>
      <c r="Y2" s="291" t="s">
        <v>225</v>
      </c>
      <c r="Z2" s="291"/>
      <c r="AA2" s="291"/>
      <c r="AB2" s="292" t="str">
        <f>'إدخال البيانات'!C5</f>
        <v xml:space="preserve"> </v>
      </c>
      <c r="AC2" s="292"/>
      <c r="AD2" s="292"/>
      <c r="AE2" s="291" t="s">
        <v>227</v>
      </c>
      <c r="AF2" s="291"/>
      <c r="AG2" s="291"/>
      <c r="AH2" s="310"/>
      <c r="AI2" s="310"/>
      <c r="AJ2" s="310"/>
      <c r="AK2" s="309"/>
      <c r="AL2" s="309"/>
      <c r="AO2" s="59" t="s">
        <v>145</v>
      </c>
      <c r="AP2" s="59"/>
      <c r="AQ2" s="59"/>
      <c r="AR2" s="59"/>
      <c r="AS2" s="59"/>
      <c r="AT2" s="59"/>
      <c r="AU2" s="59"/>
      <c r="AV2" s="59"/>
      <c r="AW2" s="59"/>
      <c r="AX2" s="59"/>
      <c r="AY2" s="59"/>
      <c r="AZ2" s="59"/>
      <c r="BA2" s="59"/>
      <c r="BB2" s="59"/>
      <c r="BC2" s="59"/>
      <c r="BD2" s="59"/>
      <c r="BE2" s="59" t="s">
        <v>145</v>
      </c>
      <c r="BF2" s="59"/>
      <c r="BG2" s="59"/>
      <c r="BH2" s="59"/>
      <c r="BI2" s="59"/>
      <c r="BJ2" s="59"/>
      <c r="BK2" s="59"/>
      <c r="BL2" s="59"/>
      <c r="BM2" s="59"/>
      <c r="BN2" s="59"/>
      <c r="BO2" s="59"/>
      <c r="BP2" s="59"/>
      <c r="BQ2" s="59"/>
      <c r="BR2" s="59"/>
      <c r="BS2" s="59" t="s">
        <v>232</v>
      </c>
      <c r="BT2" s="59" t="s">
        <v>596</v>
      </c>
      <c r="BU2" s="59"/>
      <c r="BV2" s="59"/>
      <c r="BW2" s="59"/>
      <c r="BX2" s="59"/>
      <c r="BY2" s="59"/>
    </row>
    <row r="3" spans="1:79" s="60" customFormat="1" ht="15.6" x14ac:dyDescent="0.3">
      <c r="A3" s="291" t="s">
        <v>11</v>
      </c>
      <c r="B3" s="291"/>
      <c r="C3" s="291"/>
      <c r="D3" s="293" t="str">
        <f>IFERROR(IF('إدخال البيانات'!D12&lt;&gt;"",'إدخال البيانات'!D12,VLOOKUP($D$1,ورقة2!A2:U6904,5,0)),"")</f>
        <v/>
      </c>
      <c r="E3" s="293"/>
      <c r="F3" s="293"/>
      <c r="G3" s="291" t="s">
        <v>10</v>
      </c>
      <c r="H3" s="291"/>
      <c r="I3" s="291"/>
      <c r="J3" s="292" t="str">
        <f>IFERROR(IF('إدخال البيانات'!C12&lt;&gt;"",'إدخال البيانات'!C12,VLOOKUP(D1,ورقة2!A2:H6904,8,0)),"")</f>
        <v/>
      </c>
      <c r="K3" s="292"/>
      <c r="L3" s="292"/>
      <c r="M3" s="291" t="s">
        <v>49</v>
      </c>
      <c r="N3" s="291"/>
      <c r="O3" s="291"/>
      <c r="P3" s="293">
        <f>IF(OR(J3='إدخال البيانات'!L4,'إختيار المقررات'!J3='إدخال البيانات'!L5),'إدخال البيانات'!A7,'إدخال البيانات'!B7)</f>
        <v>0</v>
      </c>
      <c r="Q3" s="293"/>
      <c r="R3" s="293"/>
      <c r="S3" s="291" t="s">
        <v>16</v>
      </c>
      <c r="T3" s="291"/>
      <c r="U3" s="291"/>
      <c r="V3" s="293" t="str">
        <f>IFERROR(IF('إختيار المقررات'!J3&lt;&gt;'إدخال البيانات'!L4,'إدخال البيانات'!J4,VLOOKUP(LEFT('إدخال البيانات'!A7,2),'إدخال البيانات'!I1:J20,2,0)),"")</f>
        <v>غير سوري</v>
      </c>
      <c r="W3" s="293"/>
      <c r="X3" s="293"/>
      <c r="Y3" s="291" t="s">
        <v>229</v>
      </c>
      <c r="Z3" s="291"/>
      <c r="AA3" s="291"/>
      <c r="AB3" s="293" t="str">
        <f>IF(J3&lt;&gt;'إدخال البيانات'!L4,"غير سوري",'إدخال البيانات'!C7)</f>
        <v>غير سوري</v>
      </c>
      <c r="AC3" s="293">
        <f>'إدخال البيانات'!C7</f>
        <v>0</v>
      </c>
      <c r="AD3" s="293"/>
      <c r="AE3" s="291" t="s">
        <v>136</v>
      </c>
      <c r="AF3" s="291"/>
      <c r="AG3" s="291"/>
      <c r="AH3" s="293" t="str">
        <f>IF(AND(OR(J3="العربية السورية",J3="الفلسطينية السورية"),D3="ذكر"),'إدخال البيانات'!D9,"لايوجد")</f>
        <v>لايوجد</v>
      </c>
      <c r="AI3" s="293"/>
      <c r="AJ3" s="293"/>
      <c r="AK3" s="311"/>
      <c r="AL3" s="311"/>
      <c r="AO3" s="59" t="s">
        <v>42</v>
      </c>
      <c r="AP3" s="59"/>
      <c r="AQ3" s="59"/>
      <c r="AR3" s="59"/>
      <c r="AS3" s="59"/>
      <c r="AT3" s="59"/>
      <c r="AU3" s="59"/>
      <c r="AV3" s="59"/>
      <c r="AW3" s="59"/>
      <c r="AX3" s="59"/>
      <c r="AY3" s="59"/>
      <c r="AZ3" s="59"/>
      <c r="BA3" s="59"/>
      <c r="BB3" s="59"/>
      <c r="BC3" s="59"/>
      <c r="BD3" s="59"/>
      <c r="BE3" s="59" t="s">
        <v>42</v>
      </c>
      <c r="BF3" s="59"/>
      <c r="BG3" s="59"/>
      <c r="BH3" s="59"/>
      <c r="BI3" s="59"/>
      <c r="BJ3" s="59"/>
      <c r="BK3" s="59"/>
      <c r="BL3" s="59"/>
      <c r="BM3" s="59"/>
      <c r="BN3" s="59"/>
      <c r="BO3" s="59"/>
      <c r="BP3" s="59"/>
      <c r="BQ3" s="59"/>
      <c r="BR3" s="59"/>
      <c r="BS3" s="59"/>
      <c r="BT3" s="59"/>
      <c r="BU3" s="59"/>
      <c r="BV3" s="59"/>
      <c r="BW3" s="59"/>
      <c r="BX3" s="59"/>
      <c r="BY3" s="59"/>
    </row>
    <row r="4" spans="1:79" s="60" customFormat="1" ht="16.2" thickBot="1" x14ac:dyDescent="0.35">
      <c r="A4" s="291" t="s">
        <v>12</v>
      </c>
      <c r="B4" s="291"/>
      <c r="C4" s="291"/>
      <c r="D4" s="301" t="str">
        <f>IFERROR(IF('إدخال البيانات'!A9&lt;&gt;"",'إدخال البيانات'!A9,VLOOKUP($D$1,ورقة2!A2:U6904,10,0)),"")</f>
        <v/>
      </c>
      <c r="E4" s="301"/>
      <c r="F4" s="301"/>
      <c r="G4" s="294" t="s">
        <v>13</v>
      </c>
      <c r="H4" s="294"/>
      <c r="I4" s="294"/>
      <c r="J4" s="306" t="str">
        <f>IFERROR(IF('إدخال البيانات'!B9&lt;&gt;"",'إدخال البيانات'!B9,VLOOKUP($D$1,ورقة2!A2:U6904,11,0)),"")</f>
        <v/>
      </c>
      <c r="K4" s="306"/>
      <c r="L4" s="306"/>
      <c r="M4" s="294" t="s">
        <v>14</v>
      </c>
      <c r="N4" s="294"/>
      <c r="O4" s="294"/>
      <c r="P4" s="301" t="str">
        <f>IFERROR(IF('إدخال البيانات'!C9&lt;&gt;"",'إدخال البيانات'!C9,VLOOKUP($D$1,ورقة2!A2:U6904,12,0)),"")</f>
        <v/>
      </c>
      <c r="Q4" s="301"/>
      <c r="R4" s="301"/>
      <c r="S4" s="294" t="s">
        <v>134</v>
      </c>
      <c r="T4" s="294"/>
      <c r="U4" s="294"/>
      <c r="V4" s="316">
        <f>'إدخال البيانات'!E7</f>
        <v>0</v>
      </c>
      <c r="W4" s="301"/>
      <c r="X4" s="301"/>
      <c r="Y4" s="294" t="s">
        <v>135</v>
      </c>
      <c r="Z4" s="294"/>
      <c r="AA4" s="294"/>
      <c r="AB4" s="316">
        <f>'إدخال البيانات'!D7</f>
        <v>0</v>
      </c>
      <c r="AC4" s="301">
        <f>'إدخال البيانات'!D7</f>
        <v>0</v>
      </c>
      <c r="AD4" s="301"/>
      <c r="AE4" s="294" t="s">
        <v>53</v>
      </c>
      <c r="AF4" s="294"/>
      <c r="AG4" s="294"/>
      <c r="AH4" s="312">
        <f>'إدخال البيانات'!F7</f>
        <v>0</v>
      </c>
      <c r="AI4" s="313"/>
      <c r="AJ4" s="313"/>
      <c r="AK4" s="313"/>
      <c r="AL4" s="313"/>
      <c r="AO4" s="54" t="s">
        <v>56</v>
      </c>
      <c r="AP4" s="59"/>
      <c r="AQ4" s="59"/>
      <c r="AR4" s="59"/>
      <c r="AS4" s="59"/>
      <c r="AT4" s="59"/>
      <c r="AU4" s="59"/>
      <c r="AV4" s="59"/>
      <c r="AW4" s="59"/>
      <c r="AX4" s="59"/>
      <c r="AY4" s="59"/>
      <c r="AZ4" s="59"/>
      <c r="BA4" s="59"/>
      <c r="BB4" s="59"/>
      <c r="BC4" s="58"/>
      <c r="BD4" s="59"/>
      <c r="BE4" s="54" t="s">
        <v>56</v>
      </c>
      <c r="BF4" s="59"/>
      <c r="BG4" s="59"/>
      <c r="BH4" s="59"/>
      <c r="BI4" s="59"/>
      <c r="BJ4" s="59"/>
      <c r="BK4" s="59"/>
      <c r="BL4" s="59"/>
      <c r="BM4" s="59"/>
      <c r="BN4" s="59"/>
      <c r="BO4" s="59"/>
      <c r="BP4" s="59"/>
      <c r="BQ4" s="55"/>
      <c r="BR4" s="59"/>
      <c r="BS4" s="59"/>
      <c r="BT4" s="59"/>
      <c r="BU4" s="59"/>
      <c r="BV4" s="59"/>
      <c r="BW4" s="59"/>
      <c r="BX4" s="59"/>
      <c r="BY4" s="59"/>
    </row>
    <row r="5" spans="1:79" s="60" customFormat="1" ht="16.8" thickTop="1" thickBot="1" x14ac:dyDescent="0.35">
      <c r="A5" s="291" t="s">
        <v>143</v>
      </c>
      <c r="B5" s="291"/>
      <c r="C5" s="291"/>
      <c r="D5" s="298"/>
      <c r="E5" s="299"/>
      <c r="F5" s="299"/>
      <c r="G5" s="299"/>
      <c r="H5" s="299"/>
      <c r="I5" s="299"/>
      <c r="J5" s="299"/>
      <c r="K5" s="299"/>
      <c r="L5" s="300"/>
      <c r="M5" s="294" t="s">
        <v>605</v>
      </c>
      <c r="N5" s="294"/>
      <c r="O5" s="294"/>
      <c r="P5" s="301" t="e">
        <f>VLOOKUP($D$1,ورقة2!$A$2:$U$6904,14,0)</f>
        <v>#N/A</v>
      </c>
      <c r="Q5" s="301"/>
      <c r="R5" s="301"/>
      <c r="S5" s="294" t="s">
        <v>0</v>
      </c>
      <c r="T5" s="294"/>
      <c r="U5" s="294"/>
      <c r="V5" s="302" t="e">
        <f>VLOOKUP($D$1,ورقة2!$A$2:$U$6904,15,0)</f>
        <v>#N/A</v>
      </c>
      <c r="W5" s="302"/>
      <c r="X5" s="302"/>
      <c r="Y5" s="294" t="s">
        <v>606</v>
      </c>
      <c r="Z5" s="294"/>
      <c r="AA5" s="294"/>
      <c r="AB5" s="301" t="e">
        <f>VLOOKUP($D$1,ورقة2!$A$2:$U$6904,16,0)</f>
        <v>#N/A</v>
      </c>
      <c r="AC5" s="301"/>
      <c r="AD5" s="301"/>
      <c r="AE5" s="27"/>
      <c r="AF5" s="27"/>
      <c r="AG5" s="27"/>
      <c r="AH5" s="30"/>
      <c r="AI5" s="30"/>
      <c r="AJ5" s="30"/>
      <c r="AK5" s="31"/>
      <c r="AL5" s="31"/>
      <c r="AO5" s="59" t="s">
        <v>146</v>
      </c>
      <c r="AP5" s="59"/>
      <c r="AQ5" s="59"/>
      <c r="AR5" s="59"/>
      <c r="AS5" s="59"/>
      <c r="AT5" s="59"/>
      <c r="AU5" s="59"/>
      <c r="AV5" s="59"/>
      <c r="AW5" s="59"/>
      <c r="AX5" s="59"/>
      <c r="AY5" s="59"/>
      <c r="AZ5" s="59"/>
      <c r="BA5" s="59"/>
      <c r="BB5" s="59"/>
      <c r="BC5" s="59"/>
      <c r="BD5" s="59"/>
      <c r="BE5" s="59" t="s">
        <v>146</v>
      </c>
      <c r="BF5" s="59"/>
      <c r="BG5" s="59"/>
      <c r="BH5" s="59"/>
      <c r="BI5" s="59"/>
      <c r="BJ5" s="59"/>
      <c r="BK5" s="59"/>
      <c r="BL5" s="59">
        <v>1</v>
      </c>
      <c r="BM5" s="1"/>
      <c r="BN5" s="59" t="s">
        <v>268</v>
      </c>
      <c r="BO5" s="59"/>
      <c r="BP5" s="59"/>
      <c r="BQ5" s="59"/>
      <c r="BR5" s="59"/>
      <c r="BS5" s="59"/>
      <c r="BT5" s="59" t="e">
        <f>IF(AND(BT6="",BT7="",BT8="",BT9="",BT10="",BT11=""),"",BL5)</f>
        <v>#N/A</v>
      </c>
      <c r="BU5" s="59"/>
      <c r="BV5" s="55"/>
      <c r="BW5" s="59"/>
      <c r="BX5" s="59"/>
      <c r="BY5" s="59"/>
    </row>
    <row r="6" spans="1:79" s="60" customFormat="1" ht="16.2" thickBot="1" x14ac:dyDescent="0.35">
      <c r="A6" s="118"/>
      <c r="B6" s="272" t="e">
        <f>'إدخال البيانات'!A2</f>
        <v>#N/A</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K6" s="27"/>
      <c r="AL6" s="27"/>
      <c r="AM6" s="27"/>
      <c r="AN6" s="27"/>
      <c r="AO6" s="59" t="s">
        <v>147</v>
      </c>
      <c r="AP6" s="59"/>
      <c r="AQ6" s="59"/>
      <c r="AR6" s="59"/>
      <c r="AS6" s="59"/>
      <c r="AT6" s="59"/>
      <c r="AU6" s="59"/>
      <c r="AV6" s="59"/>
      <c r="AW6" s="59"/>
      <c r="AX6" s="59"/>
      <c r="AY6" s="59"/>
      <c r="AZ6" s="59"/>
      <c r="BA6" s="59"/>
      <c r="BB6" s="59"/>
      <c r="BC6" s="59"/>
      <c r="BD6" s="59"/>
      <c r="BE6" s="59" t="s">
        <v>147</v>
      </c>
      <c r="BF6" s="59"/>
      <c r="BG6" s="59"/>
      <c r="BH6" s="59"/>
      <c r="BI6" s="59"/>
      <c r="BJ6" s="59"/>
      <c r="BK6" s="59" t="e">
        <f>IF(BR6&lt;&gt;"",BL6,"")</f>
        <v>#N/A</v>
      </c>
      <c r="BL6" s="56">
        <v>2</v>
      </c>
      <c r="BM6" s="1">
        <v>610</v>
      </c>
      <c r="BN6" s="1" t="s">
        <v>1011</v>
      </c>
      <c r="BO6" s="59" t="s">
        <v>58</v>
      </c>
      <c r="BP6" s="59" t="s">
        <v>264</v>
      </c>
      <c r="BQ6" s="59" t="str">
        <f>IFERROR(VLOOKUP(BL6,$G$9:$T$21,13,0),"")</f>
        <v/>
      </c>
      <c r="BR6" s="61" t="e">
        <f>IF(VLOOKUP(D1,ورقة4!A1:$AX$14708,MATCH('إختيار المقررات'!BM6,ورقة4!$A$1:$AX$1,0),0)=0,"",VLOOKUP(D1,ورقة4!A1:$AX$14708,MATCH('إختيار المقررات'!BM6,ورقة4!$A$1:$AX$1,0),0))</f>
        <v>#N/A</v>
      </c>
      <c r="BS6" s="55"/>
      <c r="BT6" s="59" t="e">
        <f>IF(BR6="","",BL6)</f>
        <v>#N/A</v>
      </c>
      <c r="BU6" s="59"/>
      <c r="BV6" s="59"/>
      <c r="BW6" s="59"/>
      <c r="BX6" s="56"/>
      <c r="BY6" s="59"/>
    </row>
    <row r="7" spans="1:79" ht="24" customHeight="1" thickTop="1" thickBot="1" x14ac:dyDescent="0.35">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C7" s="280" t="s">
        <v>23</v>
      </c>
      <c r="AD7" s="281"/>
      <c r="AE7" s="281"/>
      <c r="AF7" s="281"/>
      <c r="AG7" s="282"/>
      <c r="AH7" s="283" t="e">
        <f>IF(D2="الرابعة حديث",7000,0)</f>
        <v>#N/A</v>
      </c>
      <c r="AI7" s="284"/>
      <c r="AJ7" s="285"/>
      <c r="AL7" s="27"/>
      <c r="AM7" s="27"/>
      <c r="AN7" s="27"/>
      <c r="AO7" s="59" t="s">
        <v>8</v>
      </c>
      <c r="BC7" s="58"/>
      <c r="BE7" s="59" t="s">
        <v>8</v>
      </c>
      <c r="BK7" s="59" t="e">
        <f t="shared" ref="BK7:BK60" si="0">IF(BR7&lt;&gt;"",BL7,"")</f>
        <v>#N/A</v>
      </c>
      <c r="BL7" s="59">
        <v>3</v>
      </c>
      <c r="BM7" s="1">
        <v>611</v>
      </c>
      <c r="BN7" s="1" t="s">
        <v>1012</v>
      </c>
      <c r="BO7" s="59" t="s">
        <v>58</v>
      </c>
      <c r="BP7" s="59" t="s">
        <v>264</v>
      </c>
      <c r="BQ7" s="59" t="str">
        <f t="shared" ref="BQ7:BQ24" si="1">IFERROR(VLOOKUP(BL7,$G$9:$T$21,13,0),"")</f>
        <v/>
      </c>
      <c r="BR7" s="61" t="e">
        <f>IF(VLOOKUP($D$1,ورقة4!$A$1:$AX$14708,MATCH('إختيار المقررات'!BM7,ورقة4!$A$1:$AX$1,0),0)=0,"",VLOOKUP($D$1,ورقة4!$A$1:$AX$14708,MATCH('إختيار المقررات'!BM7,ورقة4!$A$1:$AX$1,0),0))</f>
        <v>#N/A</v>
      </c>
      <c r="BS7" s="55"/>
      <c r="BT7" s="59" t="e">
        <f t="shared" ref="BT7:BT11" si="2">IF(BR7="","",BL7)</f>
        <v>#N/A</v>
      </c>
      <c r="BU7" s="59"/>
      <c r="BX7" s="59"/>
      <c r="BY7" s="59"/>
      <c r="BZ7" s="60"/>
      <c r="CA7" s="60"/>
    </row>
    <row r="8" spans="1:79" ht="25.2" thickTop="1" thickBot="1" x14ac:dyDescent="0.35">
      <c r="H8" s="118"/>
      <c r="I8" s="62"/>
      <c r="J8" s="119" t="s">
        <v>26</v>
      </c>
      <c r="K8" s="295" t="s">
        <v>595</v>
      </c>
      <c r="L8" s="295"/>
      <c r="M8" s="295"/>
      <c r="N8" s="295"/>
      <c r="O8" s="295"/>
      <c r="P8" s="295"/>
      <c r="Q8" s="295"/>
      <c r="R8" s="295"/>
      <c r="S8" s="295"/>
      <c r="T8" s="295"/>
      <c r="V8" s="314" t="s">
        <v>671</v>
      </c>
      <c r="W8" s="314"/>
      <c r="X8" s="314"/>
      <c r="Y8" s="314"/>
      <c r="Z8" s="314"/>
      <c r="AA8" s="314"/>
      <c r="AC8" s="274" t="s">
        <v>289</v>
      </c>
      <c r="AD8" s="275"/>
      <c r="AE8" s="275"/>
      <c r="AF8" s="275"/>
      <c r="AG8" s="275"/>
      <c r="AH8" s="278" t="e">
        <f>IF(AC20="ضعف الرسوم",SUM(I10:I28)*2,SUM(I10:I28))</f>
        <v>#N/A</v>
      </c>
      <c r="AI8" s="278"/>
      <c r="AJ8" s="279"/>
      <c r="AO8" s="64" t="s">
        <v>614</v>
      </c>
      <c r="BC8" s="59"/>
      <c r="BK8" s="59" t="e">
        <f t="shared" si="0"/>
        <v>#N/A</v>
      </c>
      <c r="BL8" s="56">
        <v>4</v>
      </c>
      <c r="BM8" s="1">
        <v>612</v>
      </c>
      <c r="BN8" s="1" t="s">
        <v>1013</v>
      </c>
      <c r="BO8" s="59" t="s">
        <v>58</v>
      </c>
      <c r="BP8" s="59" t="s">
        <v>264</v>
      </c>
      <c r="BQ8" s="59" t="str">
        <f t="shared" si="1"/>
        <v/>
      </c>
      <c r="BR8" s="61" t="e">
        <f>IF(VLOOKUP($D$1,ورقة4!$A$1:$AX$14708,MATCH('إختيار المقررات'!BM8,ورقة4!$A$1:$AX$1,0),0)=0,"",VLOOKUP($D$1,ورقة4!$A$1:$AX$14708,MATCH('إختيار المقررات'!BM8,ورقة4!$A$1:$AX$1,0),0))</f>
        <v>#N/A</v>
      </c>
      <c r="BS8" s="55"/>
      <c r="BT8" s="59" t="e">
        <f t="shared" si="2"/>
        <v>#N/A</v>
      </c>
      <c r="BU8" s="59"/>
      <c r="BX8" s="56"/>
      <c r="BY8" s="59"/>
      <c r="BZ8" s="60"/>
      <c r="CA8" s="60"/>
    </row>
    <row r="9" spans="1:79" ht="18" thickBot="1" x14ac:dyDescent="0.35">
      <c r="B9" s="63"/>
      <c r="C9" s="63"/>
      <c r="D9" s="63"/>
      <c r="E9" s="63"/>
      <c r="F9" s="63" t="str">
        <f>IF(AND(T9=1,S9="ج"),H9,"")</f>
        <v/>
      </c>
      <c r="G9" s="63" t="str">
        <f>IFERROR(SMALL($BT$4:$BT$60,BL5),"")</f>
        <v/>
      </c>
      <c r="H9" s="63" t="str">
        <f>G9</f>
        <v/>
      </c>
      <c r="J9" s="75"/>
      <c r="K9" s="297" t="str">
        <f>IFERROR(VLOOKUP(G9,$BL$4:$BN$54,3,0),"")</f>
        <v/>
      </c>
      <c r="L9" s="297"/>
      <c r="M9" s="297"/>
      <c r="N9" s="297"/>
      <c r="O9" s="297"/>
      <c r="P9" s="297"/>
      <c r="Q9" s="297"/>
      <c r="R9" s="297"/>
      <c r="S9" s="76" t="str">
        <f t="shared" ref="S9" si="3">IFERROR(IF(AND($D$2="الأولى حديث",G9&gt;7,$BZ$25&gt;6),"",IF(VLOOKUP(K9,$BN$5:$BR$54,5,0)=0,"",VLOOKUP(K9,$BN$5:$BR$54,5,0))),"")</f>
        <v/>
      </c>
      <c r="T9" s="77"/>
      <c r="V9" s="314"/>
      <c r="W9" s="314"/>
      <c r="X9" s="314"/>
      <c r="Y9" s="314"/>
      <c r="Z9" s="314"/>
      <c r="AA9" s="314"/>
      <c r="AC9" s="274" t="s">
        <v>148</v>
      </c>
      <c r="AD9" s="275"/>
      <c r="AE9" s="275"/>
      <c r="AF9" s="275"/>
      <c r="AG9" s="275"/>
      <c r="AH9" s="278" t="e">
        <f>VLOOKUP(D1,ورقة2!A2:Q6618,17,0)</f>
        <v>#N/A</v>
      </c>
      <c r="AI9" s="278"/>
      <c r="AJ9" s="279"/>
      <c r="AK9" s="28"/>
      <c r="BC9" s="58"/>
      <c r="BK9" s="59" t="e">
        <f t="shared" si="0"/>
        <v>#N/A</v>
      </c>
      <c r="BL9" s="59">
        <v>5</v>
      </c>
      <c r="BM9" s="1">
        <v>613</v>
      </c>
      <c r="BN9" s="1" t="s">
        <v>1014</v>
      </c>
      <c r="BO9" s="59" t="s">
        <v>58</v>
      </c>
      <c r="BP9" s="59" t="s">
        <v>264</v>
      </c>
      <c r="BQ9" s="59" t="str">
        <f t="shared" si="1"/>
        <v/>
      </c>
      <c r="BR9" s="61" t="e">
        <f>IF(VLOOKUP($D$1,ورقة4!$A$1:$AX$14708,MATCH('إختيار المقررات'!BM9,ورقة4!$A$1:$AX$1,0),0)=0,"",VLOOKUP($D$1,ورقة4!$A$1:$AX$14708,MATCH('إختيار المقررات'!BM9,ورقة4!$A$1:$AX$1,0),0))</f>
        <v>#N/A</v>
      </c>
      <c r="BS9" s="55"/>
      <c r="BT9" s="59" t="e">
        <f t="shared" si="2"/>
        <v>#N/A</v>
      </c>
      <c r="BU9" s="59"/>
      <c r="BX9" s="59"/>
      <c r="BY9" s="59"/>
      <c r="BZ9" s="60"/>
      <c r="CA9" s="60"/>
    </row>
    <row r="10" spans="1:79" ht="18.600000000000001" thickTop="1" thickBot="1" x14ac:dyDescent="0.35">
      <c r="B10" s="63"/>
      <c r="C10" s="63">
        <f>IF(D10&gt;0,1,0)</f>
        <v>0</v>
      </c>
      <c r="D10" s="63">
        <f>IF(E10&gt;0,1,0)</f>
        <v>0</v>
      </c>
      <c r="E10" s="68">
        <f>IF(I10&lt;&gt;$B$11,I10,0)</f>
        <v>0</v>
      </c>
      <c r="F10" s="63" t="str">
        <f>IF(OR(H10=1,H10=8,H10=14,H10=21,H10=27,H10=33,H10=310,H10=45),H10,IF(AND(T10=1,OR(S10="ج",S10="ر1",S10="ر2",S10="A")),H10,""))</f>
        <v/>
      </c>
      <c r="G10" s="63" t="str">
        <f>IFERROR(SMALL($BT$4:$BT$60,BL6),"")</f>
        <v/>
      </c>
      <c r="H10" s="63" t="str">
        <f t="shared" ref="H10:H32" si="4">G10</f>
        <v/>
      </c>
      <c r="I10" s="68" t="b">
        <f>IF(AND(T10=1,S10="A"),35000,IF(OR(S10="ج",S10="ر1",S10="ر2"),IF(T10=1,IF($D$5=$AO$7,0,IF(OR($D$5=$AO$1,$D$5=$AO$2,$D$5=$AO$5,$D$5=$AO$8),IF(S10="ج",5600,IF(S10="ر1",7200,IF(S10="ر2",8800,""))),IF(OR($D$5=$AO$3,$D$5=$AO$6),IF(S10="ج",3500,IF(S10="ر1",4500,IF(S10="ر2",5500,""))),IF($D$5=$AO$4,500,IF(S10="ج",7000,IF(S10="ر1",9000,IF(S10="ر2",11000,""))))))))))</f>
        <v>0</v>
      </c>
      <c r="J10" s="120" t="str">
        <f>IF(IFERROR(VLOOKUP(H10,$BL$4:$BN$60,2,0),"")=0,"",IFERROR(VLOOKUP(H10,$BL$4:$BN$60,2,0),""))</f>
        <v/>
      </c>
      <c r="K10" s="268" t="str">
        <f>IFERROR(VLOOKUP(H10,$BL$4:$BN$60,3,0),"")</f>
        <v/>
      </c>
      <c r="L10" s="269"/>
      <c r="M10" s="269"/>
      <c r="N10" s="269"/>
      <c r="O10" s="269"/>
      <c r="P10" s="269"/>
      <c r="Q10" s="269"/>
      <c r="R10" s="270"/>
      <c r="S10" s="76" t="str">
        <f>IFERROR(IF(VLOOKUP(K10,$BN$5:$BR$60,5,0)=0,"",VLOOKUP(K10,$BN$5:$BR$60,5,0)),"")</f>
        <v/>
      </c>
      <c r="T10" s="78"/>
      <c r="V10" s="273" t="s">
        <v>597</v>
      </c>
      <c r="W10" s="273"/>
      <c r="X10" s="273"/>
      <c r="Y10" s="273"/>
      <c r="Z10" s="273"/>
      <c r="AA10" s="273"/>
      <c r="AC10" s="274" t="s">
        <v>632</v>
      </c>
      <c r="AD10" s="275"/>
      <c r="AE10" s="275"/>
      <c r="AF10" s="275"/>
      <c r="AG10" s="275"/>
      <c r="AH10" s="278">
        <f>IF(AB19&gt;0,COUNT(U13:U18)*15000,IF(D5=AO4,COUNT(U13:U18)*1500,IF(OR(D5=AO3,D5=AO6),COUNT(U13:U18)*7500,IF(OR(D5=AO1,D5=AO2,D5=AO8,D5=AO5),COUNT(U13:U18)*12000,COUNT(U13:U18)*15000))))</f>
        <v>0</v>
      </c>
      <c r="AI10" s="278"/>
      <c r="AJ10" s="279"/>
      <c r="AK10" s="32"/>
      <c r="BK10" s="59" t="e">
        <f t="shared" si="0"/>
        <v>#N/A</v>
      </c>
      <c r="BL10" s="56">
        <v>6</v>
      </c>
      <c r="BM10" s="1">
        <v>614</v>
      </c>
      <c r="BN10" s="1" t="s">
        <v>1015</v>
      </c>
      <c r="BO10" s="59" t="s">
        <v>58</v>
      </c>
      <c r="BP10" s="59" t="s">
        <v>264</v>
      </c>
      <c r="BQ10" s="59" t="str">
        <f t="shared" si="1"/>
        <v/>
      </c>
      <c r="BR10" s="61" t="e">
        <f>IF(VLOOKUP($D$1,ورقة4!$A$1:$AX$14708,MATCH('إختيار المقررات'!BM10,ورقة4!$A$1:$AX$1,0),0)=0,"",VLOOKUP($D$1,ورقة4!$A$1:$AX$14708,MATCH('إختيار المقررات'!BM10,ورقة4!$A$1:$AX$1,0),0))</f>
        <v>#N/A</v>
      </c>
      <c r="BS10" s="55"/>
      <c r="BT10" s="59" t="e">
        <f t="shared" si="2"/>
        <v>#N/A</v>
      </c>
      <c r="BU10" s="59"/>
      <c r="BX10" s="56"/>
      <c r="BY10" s="59"/>
      <c r="BZ10" s="60"/>
      <c r="CA10" s="60"/>
    </row>
    <row r="11" spans="1:79" ht="17.399999999999999" x14ac:dyDescent="0.3">
      <c r="B11" s="63" t="b">
        <v>0</v>
      </c>
      <c r="C11" s="63">
        <f>D10+D11</f>
        <v>0</v>
      </c>
      <c r="D11" s="63">
        <f t="shared" ref="D11:D27" si="5">IF(E11&gt;0,1,0)</f>
        <v>0</v>
      </c>
      <c r="E11" s="68">
        <f t="shared" ref="E11:E27" si="6">IF(I11&lt;&gt;$B$11,I11,0)</f>
        <v>0</v>
      </c>
      <c r="F11" s="63" t="str">
        <f>IF(AND(T11=1,OR(S11="ج",S11="ر1",S11="ر2",S11="A")),H11,"")</f>
        <v/>
      </c>
      <c r="G11" s="63" t="str">
        <f t="shared" ref="G11:G32" si="7">IFERROR(SMALL($BT$4:$BT$60,BL7),"")</f>
        <v/>
      </c>
      <c r="H11" s="63" t="str">
        <f t="shared" si="4"/>
        <v/>
      </c>
      <c r="I11" s="68" t="b">
        <f t="shared" ref="I11:I32" si="8">IF(AND(T11=1,S11="A"),35000,IF(OR(S11="ج",S11="ر1",S11="ر2"),IF(T11=1,IF($D$5=$AO$7,0,IF(OR($D$5=$AO$1,$D$5=$AO$2,$D$5=$AO$5,$D$5=$AO$8),IF(S11="ج",5600,IF(S11="ر1",7200,IF(S11="ر2",8800,""))),IF(OR($D$5=$AO$3,$D$5=$AO$6),IF(S11="ج",3500,IF(S11="ر1",4500,IF(S11="ر2",5500,""))),IF($D$5=$AO$4,500,IF(S11="ج",7000,IF(S11="ر1",9000,IF(S11="ر2",11000,""))))))))))</f>
        <v>0</v>
      </c>
      <c r="J11" s="120" t="str">
        <f t="shared" ref="J11:J31" si="9">IF(IFERROR(VLOOKUP(H11,$BL$4:$BN$60,2,0),"")=0,"",IFERROR(VLOOKUP(H11,$BL$4:$BN$60,2,0),""))</f>
        <v/>
      </c>
      <c r="K11" s="268" t="str">
        <f t="shared" ref="K11:K26" si="10">IFERROR(VLOOKUP(H11,$BL$4:$BN$60,3,0),"")</f>
        <v/>
      </c>
      <c r="L11" s="269"/>
      <c r="M11" s="269"/>
      <c r="N11" s="269"/>
      <c r="O11" s="269"/>
      <c r="P11" s="269"/>
      <c r="Q11" s="269"/>
      <c r="R11" s="270"/>
      <c r="S11" s="76" t="str">
        <f t="shared" ref="S11:S28" si="11">IFERROR(IF(VLOOKUP(K11,$BN$5:$BR$60,5,0)=0,"",VLOOKUP(K11,$BN$5:$BR$60,5,0)),"")</f>
        <v/>
      </c>
      <c r="T11" s="78"/>
      <c r="V11" s="273"/>
      <c r="W11" s="273"/>
      <c r="X11" s="273"/>
      <c r="Y11" s="273"/>
      <c r="Z11" s="273"/>
      <c r="AA11" s="273"/>
      <c r="AC11" s="274" t="s">
        <v>716</v>
      </c>
      <c r="AD11" s="275"/>
      <c r="AE11" s="275"/>
      <c r="AF11" s="275"/>
      <c r="AG11" s="275"/>
      <c r="AH11" s="278" t="e">
        <f>VLOOKUP($D$1,ورقة2!$A$2:$U$6904,16,0)</f>
        <v>#N/A</v>
      </c>
      <c r="AI11" s="278"/>
      <c r="AJ11" s="279"/>
      <c r="AK11" s="33"/>
      <c r="BK11" s="59" t="e">
        <f t="shared" si="0"/>
        <v>#N/A</v>
      </c>
      <c r="BL11" s="59">
        <v>7</v>
      </c>
      <c r="BM11" s="1">
        <v>615</v>
      </c>
      <c r="BN11" s="1" t="s">
        <v>1016</v>
      </c>
      <c r="BO11" s="59" t="s">
        <v>58</v>
      </c>
      <c r="BP11" s="59" t="s">
        <v>264</v>
      </c>
      <c r="BQ11" s="59" t="str">
        <f t="shared" si="1"/>
        <v/>
      </c>
      <c r="BR11" s="61" t="e">
        <f>IF(VLOOKUP($D$1,ورقة4!$A$1:$AX$14708,MATCH('إختيار المقررات'!BM11,ورقة4!$A$1:$AX$1,0),0)=0,"",VLOOKUP($D$1,ورقة4!$A$1:$AX$14708,MATCH('إختيار المقررات'!BM11,ورقة4!$A$1:$AX$1,0),0))</f>
        <v>#N/A</v>
      </c>
      <c r="BS11" s="55"/>
      <c r="BT11" s="59" t="e">
        <f t="shared" si="2"/>
        <v>#N/A</v>
      </c>
      <c r="BU11" s="59"/>
      <c r="BX11" s="59"/>
      <c r="BY11" s="59"/>
      <c r="BZ11" s="60"/>
      <c r="CA11" s="60"/>
    </row>
    <row r="12" spans="1:79" ht="18" thickBot="1" x14ac:dyDescent="0.35">
      <c r="B12" s="63"/>
      <c r="C12" s="63">
        <f>C11+D12</f>
        <v>0</v>
      </c>
      <c r="D12" s="63">
        <f t="shared" si="5"/>
        <v>0</v>
      </c>
      <c r="E12" s="68">
        <f t="shared" si="6"/>
        <v>0</v>
      </c>
      <c r="F12" s="63" t="str">
        <f t="shared" ref="F12:F28" si="12">IF(AND(T12=1,OR(S12="ج",S12="ر1",S12="ر2",S12="A")),H12,"")</f>
        <v/>
      </c>
      <c r="G12" s="63" t="str">
        <f t="shared" si="7"/>
        <v/>
      </c>
      <c r="H12" s="63" t="str">
        <f t="shared" si="4"/>
        <v/>
      </c>
      <c r="I12" s="68" t="b">
        <f t="shared" si="8"/>
        <v>0</v>
      </c>
      <c r="J12" s="120" t="str">
        <f t="shared" si="9"/>
        <v/>
      </c>
      <c r="K12" s="268" t="str">
        <f t="shared" si="10"/>
        <v/>
      </c>
      <c r="L12" s="269"/>
      <c r="M12" s="269"/>
      <c r="N12" s="269"/>
      <c r="O12" s="269"/>
      <c r="P12" s="269"/>
      <c r="Q12" s="269"/>
      <c r="R12" s="270"/>
      <c r="S12" s="76" t="str">
        <f t="shared" si="11"/>
        <v/>
      </c>
      <c r="T12" s="78"/>
      <c r="V12" s="296" t="str">
        <f>IF(D3="أنثى","منقطعة عن التسجيل في","منقطع عن التسجيل في")</f>
        <v>منقطع عن التسجيل في</v>
      </c>
      <c r="W12" s="296"/>
      <c r="X12" s="296"/>
      <c r="Y12" s="296"/>
      <c r="Z12" s="296"/>
      <c r="AA12" s="296"/>
      <c r="AC12" s="274" t="s">
        <v>637</v>
      </c>
      <c r="AD12" s="275"/>
      <c r="AE12" s="275"/>
      <c r="AF12" s="275"/>
      <c r="AG12" s="275"/>
      <c r="AH12" s="278" t="e">
        <f>SUM(AH7:AJ10)-SUM(AH11:AJ11)</f>
        <v>#N/A</v>
      </c>
      <c r="AI12" s="278"/>
      <c r="AJ12" s="279"/>
      <c r="AK12" s="33"/>
      <c r="BK12" s="59" t="str">
        <f t="shared" si="0"/>
        <v/>
      </c>
      <c r="BL12" s="56">
        <v>8</v>
      </c>
      <c r="BM12" s="1"/>
      <c r="BN12" s="59" t="s">
        <v>269</v>
      </c>
      <c r="BQ12" s="59" t="str">
        <f t="shared" si="1"/>
        <v/>
      </c>
      <c r="BS12" s="59"/>
      <c r="BT12" s="59" t="e">
        <f>IF(AND(BT13="",BT14="",BT15="",BT16="",BT17="",BT18=""),"",BL12)</f>
        <v>#N/A</v>
      </c>
      <c r="BX12" s="56"/>
      <c r="BY12" s="59"/>
      <c r="BZ12" s="60"/>
      <c r="CA12" s="60"/>
    </row>
    <row r="13" spans="1:79" ht="18" thickBot="1" x14ac:dyDescent="0.35">
      <c r="B13" s="63"/>
      <c r="C13" s="63">
        <f t="shared" ref="C13:C27" si="13">C12+D13</f>
        <v>0</v>
      </c>
      <c r="D13" s="63">
        <f t="shared" si="5"/>
        <v>0</v>
      </c>
      <c r="E13" s="68">
        <f t="shared" si="6"/>
        <v>0</v>
      </c>
      <c r="F13" s="63" t="str">
        <f t="shared" si="12"/>
        <v/>
      </c>
      <c r="G13" s="63" t="str">
        <f t="shared" si="7"/>
        <v/>
      </c>
      <c r="H13" s="63" t="str">
        <f t="shared" si="4"/>
        <v/>
      </c>
      <c r="I13" s="68" t="b">
        <f t="shared" si="8"/>
        <v>0</v>
      </c>
      <c r="J13" s="120" t="str">
        <f t="shared" si="9"/>
        <v/>
      </c>
      <c r="K13" s="268" t="str">
        <f t="shared" si="10"/>
        <v/>
      </c>
      <c r="L13" s="269"/>
      <c r="M13" s="269"/>
      <c r="N13" s="269"/>
      <c r="O13" s="269"/>
      <c r="P13" s="269"/>
      <c r="Q13" s="269"/>
      <c r="R13" s="270"/>
      <c r="S13" s="76" t="str">
        <f t="shared" si="11"/>
        <v/>
      </c>
      <c r="T13" s="78"/>
      <c r="U13" s="63" t="str">
        <f>IFERROR(SMALL($A$27:$A$32,BL5),"")</f>
        <v/>
      </c>
      <c r="V13" s="271" t="str">
        <f t="shared" ref="V13:V18" si="14">IFERROR(VLOOKUP(U13,$A$49:$B$54,2,0),"")</f>
        <v/>
      </c>
      <c r="W13" s="271"/>
      <c r="X13" s="271"/>
      <c r="Y13" s="271"/>
      <c r="Z13" s="271"/>
      <c r="AA13" s="271"/>
      <c r="AC13" s="274" t="s">
        <v>19</v>
      </c>
      <c r="AD13" s="275"/>
      <c r="AE13" s="275"/>
      <c r="AF13" s="275"/>
      <c r="AG13" s="275"/>
      <c r="AH13" s="276" t="s">
        <v>231</v>
      </c>
      <c r="AI13" s="276"/>
      <c r="AJ13" s="277"/>
      <c r="AK13" s="34"/>
      <c r="BK13" s="59" t="e">
        <f t="shared" si="0"/>
        <v>#N/A</v>
      </c>
      <c r="BL13" s="59">
        <v>9</v>
      </c>
      <c r="BM13" s="1">
        <v>616</v>
      </c>
      <c r="BN13" s="1" t="s">
        <v>1017</v>
      </c>
      <c r="BO13" s="64" t="s">
        <v>58</v>
      </c>
      <c r="BP13" s="64" t="s">
        <v>266</v>
      </c>
      <c r="BQ13" s="59" t="str">
        <f t="shared" si="1"/>
        <v/>
      </c>
      <c r="BR13" s="61" t="e">
        <f>IF(VLOOKUP($D$1,ورقة4!$A$1:$AX$14708,MATCH('إختيار المقررات'!BM13,ورقة4!$A$1:$AX$1,0),0)=0,"",VLOOKUP($D$1,ورقة4!$A$1:$AX$14708,MATCH('إختيار المقررات'!BM13,ورقة4!$A$1:$AX$1,0),0))</f>
        <v>#N/A</v>
      </c>
      <c r="BS13" s="55"/>
      <c r="BT13" s="59" t="e">
        <f>IF(BR13="","",BL13)</f>
        <v>#N/A</v>
      </c>
      <c r="BX13" s="59"/>
      <c r="BY13" s="59"/>
      <c r="BZ13" s="60"/>
      <c r="CA13" s="60"/>
    </row>
    <row r="14" spans="1:79" ht="18" thickBot="1" x14ac:dyDescent="0.35">
      <c r="B14" s="63"/>
      <c r="C14" s="63">
        <f t="shared" si="13"/>
        <v>0</v>
      </c>
      <c r="D14" s="63">
        <f t="shared" si="5"/>
        <v>0</v>
      </c>
      <c r="E14" s="68">
        <f t="shared" si="6"/>
        <v>0</v>
      </c>
      <c r="F14" s="63" t="str">
        <f t="shared" si="12"/>
        <v/>
      </c>
      <c r="G14" s="63" t="str">
        <f t="shared" si="7"/>
        <v/>
      </c>
      <c r="H14" s="63" t="str">
        <f t="shared" si="4"/>
        <v/>
      </c>
      <c r="I14" s="68" t="b">
        <f t="shared" si="8"/>
        <v>0</v>
      </c>
      <c r="J14" s="120" t="str">
        <f t="shared" si="9"/>
        <v/>
      </c>
      <c r="K14" s="268" t="str">
        <f t="shared" si="10"/>
        <v/>
      </c>
      <c r="L14" s="269"/>
      <c r="M14" s="269"/>
      <c r="N14" s="269"/>
      <c r="O14" s="269"/>
      <c r="P14" s="269"/>
      <c r="Q14" s="269"/>
      <c r="R14" s="270"/>
      <c r="S14" s="76" t="str">
        <f t="shared" si="11"/>
        <v/>
      </c>
      <c r="T14" s="78"/>
      <c r="U14" s="63" t="str">
        <f t="shared" ref="U14:U18" si="15">IFERROR(SMALL($A$27:$A$32,BL6),"")</f>
        <v/>
      </c>
      <c r="V14" s="271" t="str">
        <f t="shared" si="14"/>
        <v/>
      </c>
      <c r="W14" s="271"/>
      <c r="X14" s="271"/>
      <c r="Y14" s="271"/>
      <c r="Z14" s="271"/>
      <c r="AA14" s="271"/>
      <c r="AC14" s="274" t="s">
        <v>22</v>
      </c>
      <c r="AD14" s="275"/>
      <c r="AE14" s="275"/>
      <c r="AF14" s="275"/>
      <c r="AG14" s="275"/>
      <c r="AH14" s="278" t="e">
        <f>IF(OR(AH12&lt;10000,D5=AO4,AH19=2,AH19=1),AH12,IF(AH13="نعم",AE25+AE26/2,AH12))</f>
        <v>#N/A</v>
      </c>
      <c r="AI14" s="278"/>
      <c r="AJ14" s="279"/>
      <c r="AK14" s="34"/>
      <c r="BK14" s="59" t="e">
        <f t="shared" si="0"/>
        <v>#N/A</v>
      </c>
      <c r="BL14" s="56">
        <v>10</v>
      </c>
      <c r="BM14" s="1">
        <v>617</v>
      </c>
      <c r="BN14" s="1" t="s">
        <v>1018</v>
      </c>
      <c r="BO14" s="64" t="s">
        <v>58</v>
      </c>
      <c r="BP14" s="64" t="s">
        <v>266</v>
      </c>
      <c r="BQ14" s="59" t="str">
        <f t="shared" si="1"/>
        <v/>
      </c>
      <c r="BR14" s="61" t="e">
        <f>IF(VLOOKUP($D$1,ورقة4!$A$1:$AX$14708,MATCH('إختيار المقررات'!BM14,ورقة4!$A$1:$AX$1,0),0)=0,"",VLOOKUP($D$1,ورقة4!$A$1:$AX$14708,MATCH('إختيار المقررات'!BM14,ورقة4!$A$1:$AX$1,0),0))</f>
        <v>#N/A</v>
      </c>
      <c r="BS14" s="55"/>
      <c r="BT14" s="59" t="e">
        <f t="shared" ref="BT14:BT18" si="16">IF(BR14="","",BL14)</f>
        <v>#N/A</v>
      </c>
      <c r="BX14" s="56"/>
      <c r="BY14" s="59"/>
      <c r="BZ14" s="60"/>
      <c r="CA14" s="60"/>
    </row>
    <row r="15" spans="1:79" ht="18" thickBot="1" x14ac:dyDescent="0.35">
      <c r="B15" s="63"/>
      <c r="C15" s="63">
        <f t="shared" si="13"/>
        <v>0</v>
      </c>
      <c r="D15" s="63">
        <f t="shared" si="5"/>
        <v>0</v>
      </c>
      <c r="E15" s="68">
        <f t="shared" si="6"/>
        <v>0</v>
      </c>
      <c r="F15" s="63" t="str">
        <f t="shared" si="12"/>
        <v/>
      </c>
      <c r="G15" s="63" t="str">
        <f t="shared" si="7"/>
        <v/>
      </c>
      <c r="H15" s="63" t="str">
        <f t="shared" si="4"/>
        <v/>
      </c>
      <c r="I15" s="68" t="b">
        <f t="shared" si="8"/>
        <v>0</v>
      </c>
      <c r="J15" s="120" t="str">
        <f t="shared" si="9"/>
        <v/>
      </c>
      <c r="K15" s="268" t="str">
        <f t="shared" si="10"/>
        <v/>
      </c>
      <c r="L15" s="269"/>
      <c r="M15" s="269"/>
      <c r="N15" s="269"/>
      <c r="O15" s="269"/>
      <c r="P15" s="269"/>
      <c r="Q15" s="269"/>
      <c r="R15" s="270"/>
      <c r="S15" s="76" t="str">
        <f t="shared" si="11"/>
        <v/>
      </c>
      <c r="T15" s="78"/>
      <c r="U15" s="63" t="str">
        <f t="shared" si="15"/>
        <v/>
      </c>
      <c r="V15" s="271" t="str">
        <f t="shared" si="14"/>
        <v/>
      </c>
      <c r="W15" s="271"/>
      <c r="X15" s="271"/>
      <c r="Y15" s="271"/>
      <c r="Z15" s="271"/>
      <c r="AA15" s="271"/>
      <c r="AC15" s="274" t="s">
        <v>24</v>
      </c>
      <c r="AD15" s="275"/>
      <c r="AE15" s="275"/>
      <c r="AF15" s="275"/>
      <c r="AG15" s="275"/>
      <c r="AH15" s="278" t="e">
        <f>IF(OR(D5=BE4,D5=BE7),0,AH12-AH14)</f>
        <v>#N/A</v>
      </c>
      <c r="AI15" s="278"/>
      <c r="AJ15" s="279"/>
      <c r="AK15" s="34"/>
      <c r="BK15" s="59" t="e">
        <f t="shared" si="0"/>
        <v>#N/A</v>
      </c>
      <c r="BL15" s="59">
        <v>11</v>
      </c>
      <c r="BM15" s="1">
        <v>618</v>
      </c>
      <c r="BN15" s="1" t="s">
        <v>1019</v>
      </c>
      <c r="BO15" s="64" t="s">
        <v>58</v>
      </c>
      <c r="BP15" s="64" t="s">
        <v>266</v>
      </c>
      <c r="BQ15" s="59" t="str">
        <f t="shared" si="1"/>
        <v/>
      </c>
      <c r="BR15" s="61" t="e">
        <f>IF(VLOOKUP($D$1,ورقة4!$A$1:$AX$14708,MATCH('إختيار المقررات'!BM15,ورقة4!$A$1:$AX$1,0),0)=0,"",VLOOKUP($D$1,ورقة4!$A$1:$AX$14708,MATCH('إختيار المقررات'!BM15,ورقة4!$A$1:$AX$1,0),0))</f>
        <v>#N/A</v>
      </c>
      <c r="BS15" s="55"/>
      <c r="BT15" s="59" t="e">
        <f t="shared" si="16"/>
        <v>#N/A</v>
      </c>
      <c r="BX15" s="59"/>
      <c r="BY15" s="59"/>
      <c r="BZ15" s="60"/>
      <c r="CA15" s="60"/>
    </row>
    <row r="16" spans="1:79" ht="18" thickBot="1" x14ac:dyDescent="0.35">
      <c r="B16" s="63"/>
      <c r="C16" s="63">
        <f t="shared" si="13"/>
        <v>0</v>
      </c>
      <c r="D16" s="63">
        <f t="shared" si="5"/>
        <v>0</v>
      </c>
      <c r="E16" s="68">
        <f t="shared" si="6"/>
        <v>0</v>
      </c>
      <c r="F16" s="63" t="str">
        <f t="shared" si="12"/>
        <v/>
      </c>
      <c r="G16" s="63" t="str">
        <f t="shared" si="7"/>
        <v/>
      </c>
      <c r="H16" s="63" t="str">
        <f t="shared" si="4"/>
        <v/>
      </c>
      <c r="I16" s="68" t="b">
        <f t="shared" si="8"/>
        <v>0</v>
      </c>
      <c r="J16" s="120" t="str">
        <f t="shared" si="9"/>
        <v/>
      </c>
      <c r="K16" s="268" t="str">
        <f t="shared" si="10"/>
        <v/>
      </c>
      <c r="L16" s="269"/>
      <c r="M16" s="269"/>
      <c r="N16" s="269"/>
      <c r="O16" s="269"/>
      <c r="P16" s="269"/>
      <c r="Q16" s="269"/>
      <c r="R16" s="270"/>
      <c r="S16" s="76" t="str">
        <f t="shared" si="11"/>
        <v/>
      </c>
      <c r="T16" s="78"/>
      <c r="U16" s="63" t="str">
        <f t="shared" si="15"/>
        <v/>
      </c>
      <c r="V16" s="271" t="str">
        <f t="shared" si="14"/>
        <v/>
      </c>
      <c r="W16" s="271"/>
      <c r="X16" s="271"/>
      <c r="Y16" s="271"/>
      <c r="Z16" s="271"/>
      <c r="AA16" s="271"/>
      <c r="AC16" s="274" t="s">
        <v>149</v>
      </c>
      <c r="AD16" s="275"/>
      <c r="AE16" s="275"/>
      <c r="AF16" s="275"/>
      <c r="AG16" s="275"/>
      <c r="AH16" s="278">
        <f>COUNTIFS(S9:S27,"ج",T9:T27,1)</f>
        <v>0</v>
      </c>
      <c r="AI16" s="278"/>
      <c r="AJ16" s="279"/>
      <c r="AK16" s="34"/>
      <c r="BK16" s="59" t="e">
        <f t="shared" si="0"/>
        <v>#N/A</v>
      </c>
      <c r="BL16" s="56">
        <v>12</v>
      </c>
      <c r="BM16" s="1">
        <v>619</v>
      </c>
      <c r="BN16" s="1" t="s">
        <v>1020</v>
      </c>
      <c r="BO16" s="64" t="s">
        <v>58</v>
      </c>
      <c r="BP16" s="64" t="s">
        <v>266</v>
      </c>
      <c r="BQ16" s="59" t="str">
        <f t="shared" si="1"/>
        <v/>
      </c>
      <c r="BR16" s="61" t="e">
        <f>IF(VLOOKUP($D$1,ورقة4!$A$1:$AX$14708,MATCH('إختيار المقررات'!BM16,ورقة4!$A$1:$AX$1,0),0)=0,"",VLOOKUP($D$1,ورقة4!$A$1:$AX$14708,MATCH('إختيار المقررات'!BM16,ورقة4!$A$1:$AX$1,0),0))</f>
        <v>#N/A</v>
      </c>
      <c r="BS16" s="55"/>
      <c r="BT16" s="59" t="e">
        <f t="shared" si="16"/>
        <v>#N/A</v>
      </c>
      <c r="BU16" s="56"/>
      <c r="BV16" s="56"/>
      <c r="BX16" s="56"/>
      <c r="BY16" s="59"/>
      <c r="BZ16" s="60"/>
      <c r="CA16" s="60"/>
    </row>
    <row r="17" spans="1:79" ht="18" thickBot="1" x14ac:dyDescent="0.35">
      <c r="B17" s="63"/>
      <c r="C17" s="63">
        <f t="shared" si="13"/>
        <v>0</v>
      </c>
      <c r="D17" s="63">
        <f t="shared" si="5"/>
        <v>0</v>
      </c>
      <c r="E17" s="68">
        <f t="shared" si="6"/>
        <v>0</v>
      </c>
      <c r="F17" s="63" t="str">
        <f t="shared" si="12"/>
        <v/>
      </c>
      <c r="G17" s="63" t="str">
        <f t="shared" si="7"/>
        <v/>
      </c>
      <c r="H17" s="63" t="str">
        <f t="shared" si="4"/>
        <v/>
      </c>
      <c r="I17" s="68" t="b">
        <f t="shared" si="8"/>
        <v>0</v>
      </c>
      <c r="J17" s="120" t="str">
        <f t="shared" si="9"/>
        <v/>
      </c>
      <c r="K17" s="268" t="str">
        <f t="shared" si="10"/>
        <v/>
      </c>
      <c r="L17" s="269"/>
      <c r="M17" s="269"/>
      <c r="N17" s="269"/>
      <c r="O17" s="269"/>
      <c r="P17" s="269"/>
      <c r="Q17" s="269"/>
      <c r="R17" s="270"/>
      <c r="S17" s="76" t="str">
        <f t="shared" si="11"/>
        <v/>
      </c>
      <c r="T17" s="78"/>
      <c r="U17" s="63" t="str">
        <f t="shared" si="15"/>
        <v/>
      </c>
      <c r="V17" s="271" t="str">
        <f t="shared" si="14"/>
        <v/>
      </c>
      <c r="W17" s="271"/>
      <c r="X17" s="271"/>
      <c r="Y17" s="271"/>
      <c r="Z17" s="271"/>
      <c r="AA17" s="271"/>
      <c r="AC17" s="274" t="s">
        <v>593</v>
      </c>
      <c r="AD17" s="275"/>
      <c r="AE17" s="275"/>
      <c r="AF17" s="275"/>
      <c r="AG17" s="275"/>
      <c r="AH17" s="278">
        <f>COUNTIFS(S9:S27,"ر1",T9:T27,1)</f>
        <v>0</v>
      </c>
      <c r="AI17" s="278"/>
      <c r="AJ17" s="279"/>
      <c r="AK17" s="34"/>
      <c r="BK17" s="59" t="e">
        <f t="shared" si="0"/>
        <v>#N/A</v>
      </c>
      <c r="BL17" s="59">
        <v>13</v>
      </c>
      <c r="BM17" s="1">
        <v>620</v>
      </c>
      <c r="BN17" s="1" t="s">
        <v>1021</v>
      </c>
      <c r="BO17" s="64" t="s">
        <v>58</v>
      </c>
      <c r="BP17" s="64" t="s">
        <v>266</v>
      </c>
      <c r="BQ17" s="59" t="str">
        <f t="shared" si="1"/>
        <v/>
      </c>
      <c r="BR17" s="61" t="e">
        <f>IF(VLOOKUP($D$1,ورقة4!$A$1:$AX$14708,MATCH('إختيار المقررات'!BM17,ورقة4!$A$1:$AX$1,0),0)=0,"",VLOOKUP($D$1,ورقة4!$A$1:$AX$14708,MATCH('إختيار المقررات'!BM17,ورقة4!$A$1:$AX$1,0),0))</f>
        <v>#N/A</v>
      </c>
      <c r="BS17" s="55"/>
      <c r="BT17" s="59" t="e">
        <f t="shared" si="16"/>
        <v>#N/A</v>
      </c>
      <c r="BX17" s="59"/>
      <c r="BY17" s="59"/>
      <c r="BZ17" s="60"/>
      <c r="CA17" s="60"/>
    </row>
    <row r="18" spans="1:79" ht="18" thickBot="1" x14ac:dyDescent="0.35">
      <c r="B18" s="63"/>
      <c r="C18" s="63">
        <f t="shared" si="13"/>
        <v>0</v>
      </c>
      <c r="D18" s="63">
        <f t="shared" si="5"/>
        <v>0</v>
      </c>
      <c r="E18" s="68">
        <f t="shared" si="6"/>
        <v>0</v>
      </c>
      <c r="F18" s="63" t="str">
        <f t="shared" si="12"/>
        <v/>
      </c>
      <c r="G18" s="63" t="str">
        <f t="shared" si="7"/>
        <v/>
      </c>
      <c r="H18" s="63" t="str">
        <f t="shared" si="4"/>
        <v/>
      </c>
      <c r="I18" s="68" t="b">
        <f t="shared" si="8"/>
        <v>0</v>
      </c>
      <c r="J18" s="120" t="str">
        <f t="shared" si="9"/>
        <v/>
      </c>
      <c r="K18" s="268" t="str">
        <f t="shared" si="10"/>
        <v/>
      </c>
      <c r="L18" s="269"/>
      <c r="M18" s="269"/>
      <c r="N18" s="269"/>
      <c r="O18" s="269"/>
      <c r="P18" s="269"/>
      <c r="Q18" s="269"/>
      <c r="R18" s="270"/>
      <c r="S18" s="76" t="str">
        <f t="shared" si="11"/>
        <v/>
      </c>
      <c r="T18" s="78"/>
      <c r="U18" s="63" t="str">
        <f t="shared" si="15"/>
        <v/>
      </c>
      <c r="V18" s="271" t="str">
        <f t="shared" si="14"/>
        <v/>
      </c>
      <c r="W18" s="271"/>
      <c r="X18" s="271"/>
      <c r="Y18" s="271"/>
      <c r="Z18" s="271"/>
      <c r="AA18" s="271"/>
      <c r="AC18" s="274" t="s">
        <v>594</v>
      </c>
      <c r="AD18" s="275"/>
      <c r="AE18" s="275"/>
      <c r="AF18" s="275"/>
      <c r="AG18" s="275"/>
      <c r="AH18" s="278">
        <f>COUNTIFS(S9:S27,"ر2",T9:T27,1)</f>
        <v>0</v>
      </c>
      <c r="AI18" s="278"/>
      <c r="AJ18" s="279"/>
      <c r="AK18" s="34"/>
      <c r="BK18" s="59" t="e">
        <f t="shared" si="0"/>
        <v>#N/A</v>
      </c>
      <c r="BL18" s="56">
        <v>14</v>
      </c>
      <c r="BM18" s="1">
        <v>621</v>
      </c>
      <c r="BN18" s="1" t="s">
        <v>1022</v>
      </c>
      <c r="BO18" s="64" t="s">
        <v>58</v>
      </c>
      <c r="BP18" s="64" t="s">
        <v>266</v>
      </c>
      <c r="BQ18" s="59" t="str">
        <f t="shared" si="1"/>
        <v/>
      </c>
      <c r="BR18" s="61" t="e">
        <f>IF(VLOOKUP($D$1,ورقة4!$A$1:$AX$14708,MATCH('إختيار المقررات'!BM18,ورقة4!$A$1:$AX$1,0),0)=0,"",VLOOKUP($D$1,ورقة4!$A$1:$AX$14708,MATCH('إختيار المقررات'!BM18,ورقة4!$A$1:$AX$1,0),0))</f>
        <v>#N/A</v>
      </c>
      <c r="BS18" s="55"/>
      <c r="BT18" s="59" t="e">
        <f t="shared" si="16"/>
        <v>#N/A</v>
      </c>
      <c r="BX18" s="56"/>
      <c r="BY18" s="59"/>
      <c r="BZ18" s="60"/>
      <c r="CA18" s="60"/>
    </row>
    <row r="19" spans="1:79" ht="18" thickBot="1" x14ac:dyDescent="0.35">
      <c r="B19" s="63"/>
      <c r="C19" s="63">
        <f t="shared" si="13"/>
        <v>0</v>
      </c>
      <c r="D19" s="63">
        <f t="shared" si="5"/>
        <v>0</v>
      </c>
      <c r="E19" s="68">
        <f t="shared" si="6"/>
        <v>0</v>
      </c>
      <c r="F19" s="63" t="str">
        <f t="shared" si="12"/>
        <v/>
      </c>
      <c r="G19" s="63" t="str">
        <f t="shared" si="7"/>
        <v/>
      </c>
      <c r="H19" s="63" t="str">
        <f t="shared" si="4"/>
        <v/>
      </c>
      <c r="I19" s="68" t="b">
        <f t="shared" si="8"/>
        <v>0</v>
      </c>
      <c r="J19" s="120" t="str">
        <f t="shared" si="9"/>
        <v/>
      </c>
      <c r="K19" s="268" t="str">
        <f t="shared" si="10"/>
        <v/>
      </c>
      <c r="L19" s="269"/>
      <c r="M19" s="269"/>
      <c r="N19" s="269"/>
      <c r="O19" s="269"/>
      <c r="P19" s="269"/>
      <c r="Q19" s="269"/>
      <c r="R19" s="270"/>
      <c r="S19" s="76" t="str">
        <f t="shared" si="11"/>
        <v/>
      </c>
      <c r="T19" s="78"/>
      <c r="AB19" s="63">
        <f>COUNTIF(S10:S31,"A")</f>
        <v>0</v>
      </c>
      <c r="AC19" s="287" t="s">
        <v>290</v>
      </c>
      <c r="AD19" s="288"/>
      <c r="AE19" s="288"/>
      <c r="AF19" s="288"/>
      <c r="AG19" s="288"/>
      <c r="AH19" s="289">
        <f>IF(AB19&gt;0,COUNTIFS(S10:S29,"A",T10:T29,1),SUM(AH16:AJ18))</f>
        <v>0</v>
      </c>
      <c r="AI19" s="289"/>
      <c r="AJ19" s="290"/>
      <c r="AK19" s="53"/>
      <c r="BK19" s="59" t="str">
        <f t="shared" si="0"/>
        <v/>
      </c>
      <c r="BL19" s="59">
        <v>15</v>
      </c>
      <c r="BM19" s="1"/>
      <c r="BN19" s="59" t="s">
        <v>270</v>
      </c>
      <c r="BQ19" s="59" t="str">
        <f t="shared" si="1"/>
        <v/>
      </c>
      <c r="BR19" s="61"/>
      <c r="BS19" s="59"/>
      <c r="BT19" s="59" t="e">
        <f>IF(AND(BT20="",BT21="",BT22="",BT23="",BT24="",BT25=""),"",BL19)</f>
        <v>#N/A</v>
      </c>
      <c r="BX19" s="59"/>
      <c r="BY19" s="59"/>
      <c r="BZ19" s="60"/>
      <c r="CA19" s="60"/>
    </row>
    <row r="20" spans="1:79" ht="18.600000000000001" thickTop="1" thickBot="1" x14ac:dyDescent="0.35">
      <c r="B20" s="63"/>
      <c r="C20" s="63">
        <f t="shared" si="13"/>
        <v>0</v>
      </c>
      <c r="D20" s="63">
        <f t="shared" si="5"/>
        <v>0</v>
      </c>
      <c r="E20" s="68">
        <f t="shared" si="6"/>
        <v>0</v>
      </c>
      <c r="F20" s="63" t="str">
        <f t="shared" si="12"/>
        <v/>
      </c>
      <c r="G20" s="63" t="str">
        <f t="shared" si="7"/>
        <v/>
      </c>
      <c r="H20" s="63" t="str">
        <f t="shared" si="4"/>
        <v/>
      </c>
      <c r="I20" s="68" t="b">
        <f t="shared" si="8"/>
        <v>0</v>
      </c>
      <c r="J20" s="120" t="str">
        <f t="shared" si="9"/>
        <v/>
      </c>
      <c r="K20" s="268" t="str">
        <f t="shared" si="10"/>
        <v/>
      </c>
      <c r="L20" s="269"/>
      <c r="M20" s="269"/>
      <c r="N20" s="269"/>
      <c r="O20" s="269"/>
      <c r="P20" s="269"/>
      <c r="Q20" s="269"/>
      <c r="R20" s="270"/>
      <c r="S20" s="76" t="str">
        <f t="shared" si="11"/>
        <v/>
      </c>
      <c r="T20" s="78"/>
      <c r="AC20" s="286" t="e">
        <f>'إدخال البيانات'!F1</f>
        <v>#N/A</v>
      </c>
      <c r="AD20" s="286"/>
      <c r="AE20" s="286"/>
      <c r="AF20" s="286"/>
      <c r="AG20" s="286"/>
      <c r="AH20" s="286"/>
      <c r="AI20" s="286"/>
      <c r="AJ20" s="286"/>
      <c r="AK20" s="66"/>
      <c r="BK20" s="59" t="e">
        <f t="shared" si="0"/>
        <v>#N/A</v>
      </c>
      <c r="BL20" s="56">
        <v>16</v>
      </c>
      <c r="BM20" s="1">
        <v>622</v>
      </c>
      <c r="BN20" s="1" t="s">
        <v>1023</v>
      </c>
      <c r="BO20" s="64" t="s">
        <v>265</v>
      </c>
      <c r="BP20" s="64" t="s">
        <v>264</v>
      </c>
      <c r="BQ20" s="59" t="str">
        <f t="shared" si="1"/>
        <v/>
      </c>
      <c r="BR20" s="61" t="e">
        <f>IF(VLOOKUP($D$1,ورقة4!$A$1:$AX$14708,MATCH('إختيار المقررات'!BM20,ورقة4!$A$1:$AX$1,0),0)=0,"",VLOOKUP($D$1,ورقة4!$A$1:$AX$14708,MATCH('إختيار المقررات'!BM20,ورقة4!$A$1:$AX$1,0),0))</f>
        <v>#N/A</v>
      </c>
      <c r="BS20" s="55"/>
      <c r="BT20" s="59" t="e">
        <f t="shared" ref="BT20:BT25" si="17">IF(BR20="","",BL20)</f>
        <v>#N/A</v>
      </c>
      <c r="BX20" s="56"/>
      <c r="BY20" s="59"/>
      <c r="BZ20" s="60"/>
      <c r="CA20" s="60"/>
    </row>
    <row r="21" spans="1:79" ht="18" thickBot="1" x14ac:dyDescent="0.35">
      <c r="B21" s="63"/>
      <c r="C21" s="63">
        <f t="shared" si="13"/>
        <v>0</v>
      </c>
      <c r="D21" s="63">
        <f t="shared" si="5"/>
        <v>0</v>
      </c>
      <c r="E21" s="68">
        <f t="shared" si="6"/>
        <v>0</v>
      </c>
      <c r="F21" s="63" t="str">
        <f t="shared" si="12"/>
        <v/>
      </c>
      <c r="G21" s="63" t="str">
        <f t="shared" si="7"/>
        <v/>
      </c>
      <c r="H21" s="63" t="str">
        <f t="shared" si="4"/>
        <v/>
      </c>
      <c r="I21" s="68" t="b">
        <f t="shared" si="8"/>
        <v>0</v>
      </c>
      <c r="J21" s="120" t="str">
        <f t="shared" si="9"/>
        <v/>
      </c>
      <c r="K21" s="268" t="str">
        <f t="shared" si="10"/>
        <v/>
      </c>
      <c r="L21" s="269"/>
      <c r="M21" s="269"/>
      <c r="N21" s="269"/>
      <c r="O21" s="269"/>
      <c r="P21" s="269"/>
      <c r="Q21" s="269"/>
      <c r="R21" s="270"/>
      <c r="S21" s="76" t="str">
        <f t="shared" si="11"/>
        <v/>
      </c>
      <c r="T21" s="78"/>
      <c r="AK21" s="66"/>
      <c r="BK21" s="59" t="e">
        <f t="shared" si="0"/>
        <v>#N/A</v>
      </c>
      <c r="BL21" s="59">
        <v>17</v>
      </c>
      <c r="BM21" s="1">
        <v>623</v>
      </c>
      <c r="BN21" s="1" t="s">
        <v>1024</v>
      </c>
      <c r="BO21" s="64" t="s">
        <v>265</v>
      </c>
      <c r="BP21" s="64" t="s">
        <v>264</v>
      </c>
      <c r="BQ21" s="59" t="str">
        <f t="shared" si="1"/>
        <v/>
      </c>
      <c r="BR21" s="61" t="e">
        <f>IF(VLOOKUP($D$1,ورقة4!$A$1:$AX$14708,MATCH('إختيار المقررات'!BM21,ورقة4!$A$1:$AX$1,0),0)=0,"",VLOOKUP($D$1,ورقة4!$A$1:$AX$14708,MATCH('إختيار المقررات'!BM21,ورقة4!$A$1:$AX$1,0),0))</f>
        <v>#N/A</v>
      </c>
      <c r="BS21" s="55"/>
      <c r="BT21" s="59" t="e">
        <f t="shared" si="17"/>
        <v>#N/A</v>
      </c>
      <c r="BX21" s="59"/>
      <c r="BY21" s="59"/>
      <c r="BZ21" s="60"/>
      <c r="CA21" s="60"/>
    </row>
    <row r="22" spans="1:79" ht="18" thickBot="1" x14ac:dyDescent="0.35">
      <c r="B22" s="63"/>
      <c r="C22" s="63">
        <f t="shared" si="13"/>
        <v>0</v>
      </c>
      <c r="D22" s="63">
        <f t="shared" si="5"/>
        <v>0</v>
      </c>
      <c r="E22" s="68">
        <f t="shared" si="6"/>
        <v>0</v>
      </c>
      <c r="F22" s="63" t="str">
        <f t="shared" si="12"/>
        <v/>
      </c>
      <c r="G22" s="63" t="str">
        <f t="shared" si="7"/>
        <v/>
      </c>
      <c r="H22" s="63" t="str">
        <f t="shared" si="4"/>
        <v/>
      </c>
      <c r="I22" s="68" t="b">
        <f t="shared" si="8"/>
        <v>0</v>
      </c>
      <c r="J22" s="120" t="str">
        <f t="shared" si="9"/>
        <v/>
      </c>
      <c r="K22" s="268" t="str">
        <f t="shared" si="10"/>
        <v/>
      </c>
      <c r="L22" s="269"/>
      <c r="M22" s="269"/>
      <c r="N22" s="269"/>
      <c r="O22" s="269"/>
      <c r="P22" s="269"/>
      <c r="Q22" s="269"/>
      <c r="R22" s="270"/>
      <c r="S22" s="76" t="str">
        <f t="shared" si="11"/>
        <v/>
      </c>
      <c r="T22" s="78"/>
      <c r="AK22" s="66"/>
      <c r="BK22" s="59" t="e">
        <f t="shared" si="0"/>
        <v>#N/A</v>
      </c>
      <c r="BL22" s="56">
        <v>18</v>
      </c>
      <c r="BM22" s="1">
        <v>624</v>
      </c>
      <c r="BN22" s="1" t="s">
        <v>1025</v>
      </c>
      <c r="BO22" s="64" t="s">
        <v>265</v>
      </c>
      <c r="BP22" s="64" t="s">
        <v>264</v>
      </c>
      <c r="BQ22" s="59" t="str">
        <f t="shared" si="1"/>
        <v/>
      </c>
      <c r="BR22" s="61" t="e">
        <f>IF(VLOOKUP($D$1,ورقة4!$A$1:$AX$14708,MATCH('إختيار المقررات'!BM22,ورقة4!$A$1:$AX$1,0),0)=0,"",VLOOKUP($D$1,ورقة4!$A$1:$AX$14708,MATCH('إختيار المقررات'!BM22,ورقة4!$A$1:$AX$1,0),0))</f>
        <v>#N/A</v>
      </c>
      <c r="BS22" s="55"/>
      <c r="BT22" s="59" t="e">
        <f t="shared" si="17"/>
        <v>#N/A</v>
      </c>
      <c r="BX22" s="56"/>
      <c r="BY22" s="59"/>
      <c r="BZ22" s="60"/>
      <c r="CA22" s="60"/>
    </row>
    <row r="23" spans="1:79" ht="21.6" thickBot="1" x14ac:dyDescent="0.35">
      <c r="B23" s="63"/>
      <c r="C23" s="63">
        <f t="shared" si="13"/>
        <v>0</v>
      </c>
      <c r="D23" s="63">
        <f t="shared" si="5"/>
        <v>0</v>
      </c>
      <c r="E23" s="68">
        <f t="shared" si="6"/>
        <v>0</v>
      </c>
      <c r="F23" s="63" t="str">
        <f t="shared" si="12"/>
        <v/>
      </c>
      <c r="G23" s="63" t="str">
        <f t="shared" si="7"/>
        <v/>
      </c>
      <c r="H23" s="63" t="str">
        <f t="shared" si="4"/>
        <v/>
      </c>
      <c r="I23" s="68" t="b">
        <f t="shared" si="8"/>
        <v>0</v>
      </c>
      <c r="J23" s="120" t="str">
        <f t="shared" si="9"/>
        <v/>
      </c>
      <c r="K23" s="268" t="str">
        <f t="shared" si="10"/>
        <v/>
      </c>
      <c r="L23" s="269"/>
      <c r="M23" s="269"/>
      <c r="N23" s="269"/>
      <c r="O23" s="269"/>
      <c r="P23" s="269"/>
      <c r="Q23" s="269"/>
      <c r="R23" s="270"/>
      <c r="S23" s="76" t="str">
        <f t="shared" si="11"/>
        <v/>
      </c>
      <c r="T23" s="78"/>
      <c r="AB23" s="22"/>
      <c r="AD23" s="63">
        <v>1</v>
      </c>
      <c r="AE23" s="68" t="e">
        <f>VLOOKUP(AD23,$C$10:$E$26,3,0)</f>
        <v>#N/A</v>
      </c>
      <c r="AK23" s="66"/>
      <c r="BK23" s="59" t="e">
        <f t="shared" si="0"/>
        <v>#N/A</v>
      </c>
      <c r="BL23" s="59">
        <v>19</v>
      </c>
      <c r="BM23" s="1">
        <v>625</v>
      </c>
      <c r="BN23" s="1" t="s">
        <v>1026</v>
      </c>
      <c r="BO23" s="64" t="s">
        <v>265</v>
      </c>
      <c r="BP23" s="64" t="s">
        <v>264</v>
      </c>
      <c r="BQ23" s="59" t="str">
        <f t="shared" si="1"/>
        <v/>
      </c>
      <c r="BR23" s="61" t="e">
        <f>IF(VLOOKUP($D$1,ورقة4!$A$1:$AX$14708,MATCH('إختيار المقررات'!BM23,ورقة4!$A$1:$AX$1,0),0)=0,"",VLOOKUP($D$1,ورقة4!$A$1:$AX$14708,MATCH('إختيار المقررات'!BM23,ورقة4!$A$1:$AX$1,0),0))</f>
        <v>#N/A</v>
      </c>
      <c r="BS23" s="55"/>
      <c r="BT23" s="59" t="e">
        <f t="shared" si="17"/>
        <v>#N/A</v>
      </c>
      <c r="BU23" s="56"/>
      <c r="BV23" s="56"/>
      <c r="BX23" s="59"/>
      <c r="BY23" s="59"/>
      <c r="BZ23" s="60"/>
      <c r="CA23" s="60"/>
    </row>
    <row r="24" spans="1:79" ht="21.6" thickBot="1" x14ac:dyDescent="0.35">
      <c r="B24" s="63"/>
      <c r="C24" s="63">
        <f t="shared" si="13"/>
        <v>0</v>
      </c>
      <c r="D24" s="63">
        <f t="shared" si="5"/>
        <v>0</v>
      </c>
      <c r="E24" s="68">
        <f t="shared" si="6"/>
        <v>0</v>
      </c>
      <c r="F24" s="63" t="str">
        <f t="shared" si="12"/>
        <v/>
      </c>
      <c r="G24" s="63" t="str">
        <f t="shared" si="7"/>
        <v/>
      </c>
      <c r="H24" s="63" t="str">
        <f t="shared" si="4"/>
        <v/>
      </c>
      <c r="I24" s="68" t="b">
        <f t="shared" si="8"/>
        <v>0</v>
      </c>
      <c r="J24" s="120" t="str">
        <f t="shared" si="9"/>
        <v/>
      </c>
      <c r="K24" s="268" t="str">
        <f t="shared" si="10"/>
        <v/>
      </c>
      <c r="L24" s="269"/>
      <c r="M24" s="269"/>
      <c r="N24" s="269"/>
      <c r="O24" s="269"/>
      <c r="P24" s="269"/>
      <c r="Q24" s="269"/>
      <c r="R24" s="270"/>
      <c r="S24" s="76" t="str">
        <f t="shared" si="11"/>
        <v/>
      </c>
      <c r="T24" s="78"/>
      <c r="AB24" s="22"/>
      <c r="AD24" s="63">
        <v>2</v>
      </c>
      <c r="AE24" s="68" t="e">
        <f>VLOOKUP(AD24,$C$10:$E$26,3,0)</f>
        <v>#N/A</v>
      </c>
      <c r="AK24" s="66"/>
      <c r="BK24" s="59" t="e">
        <f t="shared" si="0"/>
        <v>#N/A</v>
      </c>
      <c r="BL24" s="56">
        <v>20</v>
      </c>
      <c r="BM24" s="1">
        <v>626</v>
      </c>
      <c r="BN24" s="1" t="s">
        <v>1027</v>
      </c>
      <c r="BO24" s="64" t="s">
        <v>265</v>
      </c>
      <c r="BP24" s="64" t="s">
        <v>264</v>
      </c>
      <c r="BQ24" s="59" t="str">
        <f t="shared" si="1"/>
        <v/>
      </c>
      <c r="BR24" s="61" t="e">
        <f>IF(VLOOKUP($D$1,ورقة4!$A$1:$AX$14708,MATCH('إختيار المقررات'!BM24,ورقة4!$A$1:$AX$1,0),0)=0,"",VLOOKUP($D$1,ورقة4!$A$1:$AX$14708,MATCH('إختيار المقررات'!BM24,ورقة4!$A$1:$AX$1,0),0))</f>
        <v>#N/A</v>
      </c>
      <c r="BS24" s="55"/>
      <c r="BT24" s="59" t="e">
        <f t="shared" si="17"/>
        <v>#N/A</v>
      </c>
      <c r="BX24" s="56"/>
      <c r="BY24" s="59"/>
      <c r="BZ24" s="60"/>
      <c r="CA24" s="60"/>
    </row>
    <row r="25" spans="1:79" ht="21.6" thickBot="1" x14ac:dyDescent="0.35">
      <c r="B25" s="63"/>
      <c r="C25" s="63">
        <f t="shared" si="13"/>
        <v>0</v>
      </c>
      <c r="D25" s="63">
        <f t="shared" si="5"/>
        <v>0</v>
      </c>
      <c r="E25" s="68">
        <f t="shared" si="6"/>
        <v>0</v>
      </c>
      <c r="F25" s="63" t="str">
        <f t="shared" si="12"/>
        <v/>
      </c>
      <c r="G25" s="63" t="str">
        <f t="shared" si="7"/>
        <v/>
      </c>
      <c r="H25" s="63" t="str">
        <f t="shared" si="4"/>
        <v/>
      </c>
      <c r="I25" s="68" t="b">
        <f t="shared" si="8"/>
        <v>0</v>
      </c>
      <c r="J25" s="120" t="str">
        <f t="shared" si="9"/>
        <v/>
      </c>
      <c r="K25" s="268" t="str">
        <f t="shared" si="10"/>
        <v/>
      </c>
      <c r="L25" s="269"/>
      <c r="M25" s="269"/>
      <c r="N25" s="269"/>
      <c r="O25" s="269"/>
      <c r="P25" s="269"/>
      <c r="Q25" s="269"/>
      <c r="R25" s="270"/>
      <c r="S25" s="76" t="str">
        <f t="shared" si="11"/>
        <v/>
      </c>
      <c r="T25" s="78"/>
      <c r="AB25" s="22"/>
      <c r="AE25" s="68" t="e">
        <f>SUM(AE23:AE24)</f>
        <v>#N/A</v>
      </c>
      <c r="AK25" s="28"/>
      <c r="BK25" s="59" t="e">
        <f t="shared" si="0"/>
        <v>#N/A</v>
      </c>
      <c r="BL25" s="59">
        <v>21</v>
      </c>
      <c r="BM25" s="1">
        <v>627</v>
      </c>
      <c r="BN25" s="1" t="s">
        <v>1028</v>
      </c>
      <c r="BO25" s="64" t="s">
        <v>265</v>
      </c>
      <c r="BP25" s="64" t="s">
        <v>264</v>
      </c>
      <c r="BQ25" s="59"/>
      <c r="BR25" s="61" t="e">
        <f>IF(VLOOKUP($D$1,ورقة4!$A$1:$AX$14708,MATCH('إختيار المقررات'!BM25,ورقة4!$A$1:$AX$1,0),0)=0,"",VLOOKUP($D$1,ورقة4!$A$1:$AX$14708,MATCH('إختيار المقررات'!BM25,ورقة4!$A$1:$AX$1,0),0))</f>
        <v>#N/A</v>
      </c>
      <c r="BS25" s="55"/>
      <c r="BT25" s="59" t="e">
        <f t="shared" si="17"/>
        <v>#N/A</v>
      </c>
      <c r="BX25" s="59"/>
      <c r="BY25" s="59"/>
      <c r="BZ25" s="60"/>
      <c r="CA25" s="60"/>
    </row>
    <row r="26" spans="1:79" ht="21.6" thickBot="1" x14ac:dyDescent="0.55000000000000004">
      <c r="B26" s="63"/>
      <c r="C26" s="63">
        <f t="shared" si="13"/>
        <v>0</v>
      </c>
      <c r="D26" s="63">
        <f t="shared" si="5"/>
        <v>0</v>
      </c>
      <c r="E26" s="68">
        <f t="shared" si="6"/>
        <v>0</v>
      </c>
      <c r="F26" s="63" t="str">
        <f t="shared" si="12"/>
        <v/>
      </c>
      <c r="G26" s="63" t="str">
        <f t="shared" si="7"/>
        <v/>
      </c>
      <c r="H26" s="63" t="str">
        <f t="shared" si="4"/>
        <v/>
      </c>
      <c r="I26" s="68" t="b">
        <f t="shared" si="8"/>
        <v>0</v>
      </c>
      <c r="J26" s="120" t="str">
        <f t="shared" si="9"/>
        <v/>
      </c>
      <c r="K26" s="268" t="str">
        <f t="shared" si="10"/>
        <v/>
      </c>
      <c r="L26" s="269"/>
      <c r="M26" s="269"/>
      <c r="N26" s="269"/>
      <c r="O26" s="269"/>
      <c r="P26" s="269"/>
      <c r="Q26" s="269"/>
      <c r="R26" s="270"/>
      <c r="S26" s="76" t="str">
        <f t="shared" si="11"/>
        <v/>
      </c>
      <c r="T26" s="78"/>
      <c r="AB26" s="22"/>
      <c r="AE26" s="70" t="e">
        <f>AH12-(AE23+AE24)</f>
        <v>#N/A</v>
      </c>
      <c r="BK26" s="59" t="str">
        <f t="shared" si="0"/>
        <v/>
      </c>
      <c r="BL26" s="56">
        <v>22</v>
      </c>
      <c r="BM26" s="165"/>
      <c r="BN26" s="59" t="s">
        <v>271</v>
      </c>
      <c r="BQ26" s="59" t="str">
        <f>IFERROR(VLOOKUP(BN26,$K$9:$T$21,10,0),"")</f>
        <v/>
      </c>
      <c r="BR26" s="71"/>
      <c r="BS26" s="59"/>
      <c r="BT26" s="59" t="e">
        <f>IF(AND(BT27="",BT28="",BT29="",BT30="",BT31="",BT32=""),"",BL26)</f>
        <v>#N/A</v>
      </c>
      <c r="BX26" s="56"/>
      <c r="BY26" s="59"/>
    </row>
    <row r="27" spans="1:79" ht="21.6" thickBot="1" x14ac:dyDescent="0.35">
      <c r="A27" s="62" t="e">
        <f>IF(VLOOKUP(D1,ورقة2!A2:W6904,18,0)="م",1,"")</f>
        <v>#N/A</v>
      </c>
      <c r="B27" s="28" t="s">
        <v>141</v>
      </c>
      <c r="C27" s="63">
        <f t="shared" si="13"/>
        <v>0</v>
      </c>
      <c r="D27" s="63">
        <f t="shared" si="5"/>
        <v>0</v>
      </c>
      <c r="E27" s="68">
        <f t="shared" si="6"/>
        <v>0</v>
      </c>
      <c r="F27" s="63" t="str">
        <f t="shared" si="12"/>
        <v/>
      </c>
      <c r="G27" s="63" t="str">
        <f t="shared" si="7"/>
        <v/>
      </c>
      <c r="H27" s="63" t="str">
        <f t="shared" si="4"/>
        <v/>
      </c>
      <c r="I27" s="68" t="b">
        <f t="shared" si="8"/>
        <v>0</v>
      </c>
      <c r="J27" s="120" t="str">
        <f t="shared" si="9"/>
        <v/>
      </c>
      <c r="K27" s="268" t="str">
        <f t="shared" ref="K27" si="18">IFERROR(VLOOKUP(H27,$BL$4:$BN$54,3,0),"")</f>
        <v/>
      </c>
      <c r="L27" s="269"/>
      <c r="M27" s="269"/>
      <c r="N27" s="269"/>
      <c r="O27" s="269"/>
      <c r="P27" s="269"/>
      <c r="Q27" s="269"/>
      <c r="R27" s="270"/>
      <c r="S27" s="76" t="str">
        <f t="shared" si="11"/>
        <v/>
      </c>
      <c r="T27" s="78"/>
      <c r="U27" s="23"/>
      <c r="V27" s="23"/>
      <c r="W27" s="40"/>
      <c r="X27" s="40"/>
      <c r="Y27" s="40"/>
      <c r="Z27" s="23"/>
      <c r="AA27" s="72"/>
      <c r="AB27" s="23"/>
      <c r="BK27" s="59" t="e">
        <f t="shared" si="0"/>
        <v>#N/A</v>
      </c>
      <c r="BL27" s="59">
        <v>23</v>
      </c>
      <c r="BM27" s="1">
        <v>628</v>
      </c>
      <c r="BN27" s="1" t="s">
        <v>1029</v>
      </c>
      <c r="BO27" s="64" t="s">
        <v>265</v>
      </c>
      <c r="BP27" s="64" t="s">
        <v>266</v>
      </c>
      <c r="BQ27" s="59" t="str">
        <f>IFERROR(VLOOKUP(BN27,$K$9:$T$21,10,0),"")</f>
        <v/>
      </c>
      <c r="BR27" s="61" t="e">
        <f>IF(VLOOKUP($D$1,ورقة4!$A$1:$AX$14708,MATCH('إختيار المقررات'!BM27,ورقة4!$A$1:$AX$1,0),0)=0,"",VLOOKUP($D$1,ورقة4!$A$1:$AX$14708,MATCH('إختيار المقررات'!BM27,ورقة4!$A$1:$AX$1,0),0))</f>
        <v>#N/A</v>
      </c>
      <c r="BS27" s="55"/>
      <c r="BT27" s="59" t="e">
        <f t="shared" ref="BT27:BT39" si="19">IF(BR27="","",BL27)</f>
        <v>#N/A</v>
      </c>
      <c r="BX27" s="59"/>
      <c r="BY27" s="59"/>
    </row>
    <row r="28" spans="1:79" ht="21.6" thickBot="1" x14ac:dyDescent="0.35">
      <c r="A28" s="62" t="e">
        <f>IF(VLOOKUP(D1,ورقة2!A2:W6904,19,0)="م",2,"")</f>
        <v>#N/A</v>
      </c>
      <c r="B28" s="63"/>
      <c r="C28" s="63" t="s">
        <v>142</v>
      </c>
      <c r="D28" s="63"/>
      <c r="E28" s="63"/>
      <c r="F28" s="63" t="str">
        <f t="shared" si="12"/>
        <v/>
      </c>
      <c r="G28" s="63" t="str">
        <f t="shared" si="7"/>
        <v/>
      </c>
      <c r="H28" s="63" t="str">
        <f t="shared" si="4"/>
        <v/>
      </c>
      <c r="I28" s="68" t="b">
        <f t="shared" si="8"/>
        <v>0</v>
      </c>
      <c r="J28" s="120" t="str">
        <f t="shared" si="9"/>
        <v/>
      </c>
      <c r="K28" s="268" t="str">
        <f t="shared" ref="K28" si="20">IFERROR(VLOOKUP(H28,$BL$4:$BN$54,3,0),"")</f>
        <v/>
      </c>
      <c r="L28" s="269"/>
      <c r="M28" s="269"/>
      <c r="N28" s="269"/>
      <c r="O28" s="269"/>
      <c r="P28" s="269"/>
      <c r="Q28" s="269"/>
      <c r="R28" s="270"/>
      <c r="S28" s="76" t="str">
        <f t="shared" si="11"/>
        <v/>
      </c>
      <c r="T28" s="78"/>
      <c r="U28" s="23"/>
      <c r="V28" s="23"/>
      <c r="W28" s="40"/>
      <c r="X28" s="40"/>
      <c r="Y28" s="40"/>
      <c r="Z28" s="23"/>
      <c r="AA28" s="73"/>
      <c r="AB28" s="23"/>
      <c r="BK28" s="59" t="e">
        <f t="shared" si="0"/>
        <v>#N/A</v>
      </c>
      <c r="BL28" s="56">
        <v>24</v>
      </c>
      <c r="BM28" s="1">
        <v>629</v>
      </c>
      <c r="BN28" s="1" t="s">
        <v>152</v>
      </c>
      <c r="BO28" s="64" t="s">
        <v>265</v>
      </c>
      <c r="BP28" s="64" t="s">
        <v>266</v>
      </c>
      <c r="BQ28" s="59" t="str">
        <f>IFERROR(VLOOKUP(BN28,$K$9:$T$21,10,0),"")</f>
        <v/>
      </c>
      <c r="BR28" s="61" t="e">
        <f>IF(VLOOKUP($D$1,ورقة4!$A$1:$AX$14708,MATCH('إختيار المقررات'!BM28,ورقة4!$A$1:$AX$1,0),0)=0,"",VLOOKUP($D$1,ورقة4!$A$1:$AX$14708,MATCH('إختيار المقررات'!BM28,ورقة4!$A$1:$AX$1,0),0))</f>
        <v>#N/A</v>
      </c>
      <c r="BS28" s="55"/>
      <c r="BT28" s="59" t="e">
        <f t="shared" si="19"/>
        <v>#N/A</v>
      </c>
      <c r="BX28" s="56"/>
      <c r="BY28" s="59"/>
    </row>
    <row r="29" spans="1:79" ht="18.600000000000001" thickTop="1" thickBot="1" x14ac:dyDescent="0.35">
      <c r="A29" s="62" t="e">
        <f>IF(VLOOKUP(D1,ورقة2!A2:W6904,20,0)="م",3,"")</f>
        <v>#N/A</v>
      </c>
      <c r="B29" s="63"/>
      <c r="C29" s="63" t="s">
        <v>140</v>
      </c>
      <c r="D29" s="63"/>
      <c r="E29" s="63"/>
      <c r="F29" s="63"/>
      <c r="G29" s="63" t="str">
        <f t="shared" si="7"/>
        <v/>
      </c>
      <c r="H29" s="63" t="str">
        <f t="shared" si="4"/>
        <v/>
      </c>
      <c r="I29" s="68" t="b">
        <f t="shared" si="8"/>
        <v>0</v>
      </c>
      <c r="J29" s="120" t="str">
        <f t="shared" si="9"/>
        <v/>
      </c>
      <c r="K29" s="79"/>
      <c r="L29" s="80"/>
      <c r="M29" s="80"/>
      <c r="N29" s="40"/>
      <c r="O29" s="40"/>
      <c r="P29" s="40"/>
      <c r="Q29" s="40"/>
      <c r="R29" s="79"/>
      <c r="S29" s="79"/>
      <c r="T29" s="78"/>
      <c r="BK29" s="59" t="e">
        <f t="shared" si="0"/>
        <v>#N/A</v>
      </c>
      <c r="BL29" s="59">
        <v>25</v>
      </c>
      <c r="BM29" s="1">
        <v>630</v>
      </c>
      <c r="BN29" s="1" t="s">
        <v>1030</v>
      </c>
      <c r="BO29" s="64" t="s">
        <v>265</v>
      </c>
      <c r="BP29" s="64" t="s">
        <v>266</v>
      </c>
      <c r="BQ29" s="59" t="str">
        <f>IFERROR(VLOOKUP(BN29,$K$9:$T$21,10,0),"")</f>
        <v/>
      </c>
      <c r="BR29" s="61" t="e">
        <f>IF(VLOOKUP($D$1,ورقة4!$A$1:$AX$14708,MATCH('إختيار المقررات'!BM29,ورقة4!$A$1:$AX$1,0),0)=0,"",VLOOKUP($D$1,ورقة4!$A$1:$AX$14708,MATCH('إختيار المقررات'!BM29,ورقة4!$A$1:$AX$1,0),0))</f>
        <v>#N/A</v>
      </c>
      <c r="BS29" s="55"/>
      <c r="BT29" s="59" t="e">
        <f t="shared" si="19"/>
        <v>#N/A</v>
      </c>
      <c r="BX29" s="59"/>
      <c r="BY29" s="59"/>
    </row>
    <row r="30" spans="1:79" ht="22.2" thickTop="1" thickBot="1" x14ac:dyDescent="0.35">
      <c r="A30" s="62" t="e">
        <f>IF(VLOOKUP(D1,ورقة2!A2:W6904,21,0)="م",4,"")</f>
        <v>#N/A</v>
      </c>
      <c r="B30" s="63"/>
      <c r="C30" s="63"/>
      <c r="D30" s="63"/>
      <c r="E30" s="63"/>
      <c r="F30" s="63"/>
      <c r="G30" s="63" t="str">
        <f t="shared" si="7"/>
        <v/>
      </c>
      <c r="H30" s="63" t="str">
        <f t="shared" si="4"/>
        <v/>
      </c>
      <c r="I30" s="68" t="b">
        <f t="shared" si="8"/>
        <v>0</v>
      </c>
      <c r="J30" s="120" t="str">
        <f t="shared" si="9"/>
        <v/>
      </c>
      <c r="K30" s="79"/>
      <c r="L30" s="40"/>
      <c r="M30" s="40"/>
      <c r="N30" s="40"/>
      <c r="O30" s="40"/>
      <c r="P30" s="40"/>
      <c r="Q30" s="81"/>
      <c r="R30" s="79"/>
      <c r="S30" s="79"/>
      <c r="T30" s="78"/>
      <c r="U30" s="24"/>
      <c r="V30" s="24"/>
      <c r="W30" s="24"/>
      <c r="X30" s="24"/>
      <c r="Y30" s="24"/>
      <c r="Z30" s="47"/>
      <c r="AA30" s="23"/>
      <c r="AB30" s="23"/>
      <c r="BC30" s="58"/>
      <c r="BK30" s="59" t="e">
        <f t="shared" si="0"/>
        <v>#N/A</v>
      </c>
      <c r="BL30" s="56">
        <v>26</v>
      </c>
      <c r="BM30" s="1">
        <v>631</v>
      </c>
      <c r="BN30" s="1" t="s">
        <v>1031</v>
      </c>
      <c r="BO30" s="64" t="s">
        <v>265</v>
      </c>
      <c r="BP30" s="64" t="s">
        <v>266</v>
      </c>
      <c r="BQ30" s="59" t="str">
        <f>IFERROR(VLOOKUP(BN30,$K$9:$T$21,10,0),"")</f>
        <v/>
      </c>
      <c r="BR30" s="61" t="e">
        <f>IF(VLOOKUP($D$1,ورقة4!$A$1:$AX$14708,MATCH('إختيار المقررات'!BM30,ورقة4!$A$1:$AX$1,0),0)=0,"",VLOOKUP($D$1,ورقة4!$A$1:$AX$14708,MATCH('إختيار المقررات'!BM30,ورقة4!$A$1:$AX$1,0),0))</f>
        <v>#N/A</v>
      </c>
      <c r="BS30" s="55"/>
      <c r="BT30" s="59" t="e">
        <f t="shared" si="19"/>
        <v>#N/A</v>
      </c>
      <c r="BX30" s="59"/>
      <c r="BY30" s="59"/>
    </row>
    <row r="31" spans="1:79" ht="22.2" thickTop="1" thickBot="1" x14ac:dyDescent="0.35">
      <c r="A31" s="62" t="e">
        <f>IF(VLOOKUP(D1,ورقة2!A2:W6904,22,0)="م",5,"")</f>
        <v>#N/A</v>
      </c>
      <c r="B31" s="63"/>
      <c r="C31" s="63"/>
      <c r="D31" s="63"/>
      <c r="E31" s="63"/>
      <c r="F31" s="63"/>
      <c r="G31" s="63" t="str">
        <f t="shared" si="7"/>
        <v/>
      </c>
      <c r="H31" s="63" t="str">
        <f t="shared" si="4"/>
        <v/>
      </c>
      <c r="I31" s="68" t="b">
        <f t="shared" si="8"/>
        <v>0</v>
      </c>
      <c r="J31" s="120" t="str">
        <f t="shared" si="9"/>
        <v/>
      </c>
      <c r="K31" s="79"/>
      <c r="L31" s="40"/>
      <c r="M31" s="40"/>
      <c r="N31" s="40"/>
      <c r="O31" s="40"/>
      <c r="P31" s="40"/>
      <c r="Q31" s="81"/>
      <c r="R31" s="79"/>
      <c r="S31" s="79"/>
      <c r="T31" s="77"/>
      <c r="U31" s="24"/>
      <c r="V31" s="24"/>
      <c r="W31" s="24"/>
      <c r="X31" s="24"/>
      <c r="Y31" s="24"/>
      <c r="Z31" s="47"/>
      <c r="AA31" s="23"/>
      <c r="AB31" s="23"/>
      <c r="BC31" s="58"/>
      <c r="BK31" s="59" t="e">
        <f t="shared" si="0"/>
        <v>#N/A</v>
      </c>
      <c r="BL31" s="59">
        <v>27</v>
      </c>
      <c r="BM31" s="1">
        <v>632</v>
      </c>
      <c r="BN31" s="1" t="s">
        <v>1032</v>
      </c>
      <c r="BO31" s="64" t="s">
        <v>265</v>
      </c>
      <c r="BP31" s="64" t="s">
        <v>266</v>
      </c>
      <c r="BQ31" s="59"/>
      <c r="BR31" s="61" t="e">
        <f>IF(VLOOKUP($D$1,ورقة4!$A$1:$AX$14708,MATCH('إختيار المقررات'!BM31,ورقة4!$A$1:$AX$1,0),0)=0,"",VLOOKUP($D$1,ورقة4!$A$1:$AX$14708,MATCH('إختيار المقررات'!BM31,ورقة4!$A$1:$AX$1,0),0))</f>
        <v>#N/A</v>
      </c>
      <c r="BS31" s="55"/>
      <c r="BT31" s="59" t="e">
        <f t="shared" si="19"/>
        <v>#N/A</v>
      </c>
      <c r="BX31" s="59"/>
      <c r="BY31" s="59"/>
    </row>
    <row r="32" spans="1:79" ht="16.8" thickTop="1" thickBot="1" x14ac:dyDescent="0.35">
      <c r="A32" s="62" t="e">
        <f>IF(VLOOKUP(D1,ورقة2!A2:W6904,23,0)="م",6,"")</f>
        <v>#N/A</v>
      </c>
      <c r="B32" s="63"/>
      <c r="C32" s="35"/>
      <c r="D32" s="36"/>
      <c r="E32" s="36"/>
      <c r="F32" s="36"/>
      <c r="G32" s="63" t="str">
        <f t="shared" si="7"/>
        <v/>
      </c>
      <c r="H32" s="63" t="str">
        <f t="shared" si="4"/>
        <v/>
      </c>
      <c r="I32" s="68" t="b">
        <f t="shared" si="8"/>
        <v>0</v>
      </c>
      <c r="J32" s="37"/>
      <c r="BC32" s="58"/>
      <c r="BK32" s="59" t="e">
        <f t="shared" si="0"/>
        <v>#N/A</v>
      </c>
      <c r="BL32" s="56">
        <v>28</v>
      </c>
      <c r="BM32" s="1">
        <v>633</v>
      </c>
      <c r="BN32" s="1" t="s">
        <v>1033</v>
      </c>
      <c r="BO32" s="64" t="s">
        <v>265</v>
      </c>
      <c r="BP32" s="64" t="s">
        <v>266</v>
      </c>
      <c r="BQ32" s="59" t="str">
        <f>IFERROR(VLOOKUP(BN32,$K$9:$T$21,10,0),"")</f>
        <v/>
      </c>
      <c r="BR32" s="61" t="e">
        <f>IF(VLOOKUP($D$1,ورقة4!$A$1:$AX$14708,MATCH('إختيار المقررات'!BM32,ورقة4!$A$1:$AX$1,0),0)=0,"",VLOOKUP($D$1,ورقة4!$A$1:$AX$14708,MATCH('إختيار المقررات'!BM32,ورقة4!$A$1:$AX$1,0),0))</f>
        <v>#N/A</v>
      </c>
      <c r="BS32" s="55"/>
      <c r="BT32" s="59" t="e">
        <f t="shared" si="19"/>
        <v>#N/A</v>
      </c>
      <c r="BX32" s="59"/>
      <c r="BY32" s="59"/>
    </row>
    <row r="33" spans="2:77" ht="16.8" thickTop="1" thickBot="1" x14ac:dyDescent="0.35">
      <c r="C33" s="124"/>
      <c r="D33" s="125"/>
      <c r="E33" s="125"/>
      <c r="F33" s="125"/>
      <c r="G33" s="125"/>
      <c r="J33" s="37"/>
      <c r="BC33" s="58"/>
      <c r="BK33" s="59" t="str">
        <f t="shared" si="0"/>
        <v/>
      </c>
      <c r="BL33" s="59">
        <v>29</v>
      </c>
      <c r="BM33" s="21"/>
      <c r="BN33" s="59" t="s">
        <v>272</v>
      </c>
      <c r="BQ33" s="59" t="str">
        <f>IFERROR(VLOOKUP(BN33,$K$9:$T$21,10,0),"")</f>
        <v/>
      </c>
      <c r="BR33" s="67"/>
      <c r="BS33" s="59"/>
      <c r="BT33" s="59" t="e">
        <f>IF(AND(BT34="",BT35="",BT36="",BT37="",BT38="",BT39=""),"",BL33)</f>
        <v>#N/A</v>
      </c>
      <c r="BX33" s="59"/>
      <c r="BY33" s="59"/>
    </row>
    <row r="34" spans="2:77" ht="16.8" thickTop="1" thickBot="1" x14ac:dyDescent="0.35">
      <c r="C34" s="124"/>
      <c r="D34" s="125"/>
      <c r="E34" s="125"/>
      <c r="F34" s="125"/>
      <c r="G34" s="125"/>
      <c r="J34" s="37"/>
      <c r="L34" s="35"/>
      <c r="M34" s="36"/>
      <c r="N34" s="36"/>
      <c r="O34" s="36"/>
      <c r="BC34" s="58"/>
      <c r="BK34" s="59" t="e">
        <f t="shared" si="0"/>
        <v>#N/A</v>
      </c>
      <c r="BL34" s="56">
        <v>30</v>
      </c>
      <c r="BM34" s="1">
        <v>640</v>
      </c>
      <c r="BN34" s="1" t="s">
        <v>1034</v>
      </c>
      <c r="BO34" s="64" t="s">
        <v>267</v>
      </c>
      <c r="BP34" s="64" t="s">
        <v>264</v>
      </c>
      <c r="BQ34" s="59" t="str">
        <f>IFERROR(VLOOKUP(BN34,$K$9:$T$21,10,0),"")</f>
        <v/>
      </c>
      <c r="BR34" s="61" t="e">
        <f>IF(VLOOKUP($D$1,ورقة4!$A$1:$AX$14708,MATCH('إختيار المقررات'!BM34,ورقة4!$A$1:$AX$1,0),0)=0,"",VLOOKUP($D$1,ورقة4!$A$1:$AX$14708,MATCH('إختيار المقررات'!BM34,ورقة4!$A$1:$AX$1,0),0))</f>
        <v>#N/A</v>
      </c>
      <c r="BS34" s="55"/>
      <c r="BT34" s="59" t="e">
        <f t="shared" si="19"/>
        <v>#N/A</v>
      </c>
      <c r="BX34" s="59"/>
      <c r="BY34" s="59"/>
    </row>
    <row r="35" spans="2:77" ht="16.8" thickTop="1" thickBot="1" x14ac:dyDescent="0.35">
      <c r="C35" s="125"/>
      <c r="D35" s="125"/>
      <c r="E35" s="125"/>
      <c r="F35" s="125"/>
      <c r="G35" s="125"/>
      <c r="J35" s="37"/>
      <c r="BC35" s="58"/>
      <c r="BK35" s="59" t="e">
        <f t="shared" si="0"/>
        <v>#N/A</v>
      </c>
      <c r="BL35" s="59">
        <v>31</v>
      </c>
      <c r="BM35" s="1">
        <v>641</v>
      </c>
      <c r="BN35" s="1" t="s">
        <v>1035</v>
      </c>
      <c r="BO35" s="64" t="s">
        <v>267</v>
      </c>
      <c r="BP35" s="64" t="s">
        <v>264</v>
      </c>
      <c r="BQ35" s="59" t="str">
        <f>IFERROR(VLOOKUP(BN35,$K$9:$T$21,10,0),"")</f>
        <v/>
      </c>
      <c r="BR35" s="61" t="e">
        <f>IF(VLOOKUP($D$1,ورقة4!$A$1:$AX$14708,MATCH('إختيار المقررات'!BM35,ورقة4!$A$1:$AX$1,0),0)=0,"",VLOOKUP($D$1,ورقة4!$A$1:$AX$14708,MATCH('إختيار المقررات'!BM35,ورقة4!$A$1:$AX$1,0),0))</f>
        <v>#N/A</v>
      </c>
      <c r="BS35" s="55"/>
      <c r="BT35" s="59" t="e">
        <f t="shared" si="19"/>
        <v>#N/A</v>
      </c>
      <c r="BX35" s="59"/>
      <c r="BY35" s="59"/>
    </row>
    <row r="36" spans="2:77" ht="16.8" thickTop="1" thickBot="1" x14ac:dyDescent="0.35">
      <c r="B36" s="123"/>
      <c r="C36" s="123"/>
      <c r="D36" s="123"/>
      <c r="E36" s="123"/>
      <c r="F36" s="123"/>
      <c r="G36" s="123"/>
      <c r="H36" s="123"/>
      <c r="I36" s="28"/>
      <c r="J36" s="28"/>
      <c r="K36" s="28"/>
      <c r="L36" s="28"/>
      <c r="M36" s="28"/>
      <c r="N36" s="28"/>
      <c r="O36" s="28"/>
      <c r="P36" s="28"/>
      <c r="Q36" s="28"/>
      <c r="BC36" s="58"/>
      <c r="BK36" s="59" t="e">
        <f t="shared" si="0"/>
        <v>#N/A</v>
      </c>
      <c r="BL36" s="56">
        <v>32</v>
      </c>
      <c r="BM36" s="1">
        <v>642</v>
      </c>
      <c r="BN36" s="1" t="s">
        <v>1036</v>
      </c>
      <c r="BO36" s="64" t="s">
        <v>267</v>
      </c>
      <c r="BP36" s="64" t="s">
        <v>264</v>
      </c>
      <c r="BQ36" s="59" t="str">
        <f>IFERROR(VLOOKUP(BN36,$K$9:$T$21,10,0),"")</f>
        <v/>
      </c>
      <c r="BR36" s="61" t="e">
        <f>IF(VLOOKUP($D$1,ورقة4!$A$1:$AX$14708,MATCH('إختيار المقررات'!BM36,ورقة4!$A$1:$AX$1,0),0)=0,"",VLOOKUP($D$1,ورقة4!$A$1:$AX$14708,MATCH('إختيار المقررات'!BM36,ورقة4!$A$1:$AX$1,0),0))</f>
        <v>#N/A</v>
      </c>
      <c r="BS36" s="55"/>
      <c r="BT36" s="59" t="e">
        <f t="shared" si="19"/>
        <v>#N/A</v>
      </c>
      <c r="BX36" s="59"/>
      <c r="BY36" s="59"/>
    </row>
    <row r="37" spans="2:77" ht="16.8" thickTop="1" thickBot="1" x14ac:dyDescent="0.35">
      <c r="B37" s="123"/>
      <c r="C37" s="123"/>
      <c r="D37" s="123"/>
      <c r="E37" s="123"/>
      <c r="F37" s="123"/>
      <c r="G37" s="123"/>
      <c r="H37" s="123"/>
      <c r="I37" s="28"/>
      <c r="J37" s="28"/>
      <c r="K37" s="28"/>
      <c r="L37" s="28"/>
      <c r="M37" s="28"/>
      <c r="N37" s="28"/>
      <c r="O37" s="28"/>
      <c r="P37" s="28"/>
      <c r="Q37" s="28"/>
      <c r="BC37" s="58"/>
      <c r="BK37" s="59" t="e">
        <f t="shared" si="0"/>
        <v>#N/A</v>
      </c>
      <c r="BL37" s="59">
        <v>33</v>
      </c>
      <c r="BM37" s="1">
        <v>643</v>
      </c>
      <c r="BN37" s="1" t="s">
        <v>1037</v>
      </c>
      <c r="BO37" s="64" t="s">
        <v>267</v>
      </c>
      <c r="BP37" s="64" t="s">
        <v>264</v>
      </c>
      <c r="BQ37" s="59"/>
      <c r="BR37" s="61" t="e">
        <f>IF(VLOOKUP($D$1,ورقة4!$A$1:$AX$14708,MATCH('إختيار المقررات'!BM37,ورقة4!$A$1:$AX$1,0),0)=0,"",VLOOKUP($D$1,ورقة4!$A$1:$AX$14708,MATCH('إختيار المقررات'!BM37,ورقة4!$A$1:$AX$1,0),0))</f>
        <v>#N/A</v>
      </c>
      <c r="BS37" s="55"/>
      <c r="BT37" s="59" t="e">
        <f t="shared" si="19"/>
        <v>#N/A</v>
      </c>
      <c r="BX37" s="59"/>
      <c r="BY37" s="59"/>
    </row>
    <row r="38" spans="2:77" ht="16.8" thickTop="1" thickBot="1" x14ac:dyDescent="0.35">
      <c r="C38" s="124"/>
      <c r="D38" s="125"/>
      <c r="E38" s="125"/>
      <c r="F38" s="125"/>
      <c r="G38" s="125"/>
      <c r="J38" s="37"/>
      <c r="L38" s="35"/>
      <c r="M38" s="36"/>
      <c r="N38" s="36"/>
      <c r="O38" s="36"/>
      <c r="BC38" s="58"/>
      <c r="BK38" s="59" t="e">
        <f t="shared" si="0"/>
        <v>#N/A</v>
      </c>
      <c r="BL38" s="56">
        <v>34</v>
      </c>
      <c r="BM38" s="1">
        <v>644</v>
      </c>
      <c r="BN38" s="1" t="s">
        <v>1038</v>
      </c>
      <c r="BO38" s="64" t="s">
        <v>267</v>
      </c>
      <c r="BP38" s="64" t="s">
        <v>264</v>
      </c>
      <c r="BQ38" s="59" t="str">
        <f>IFERROR(VLOOKUP(BN38,$K$9:$T$21,10,0),"")</f>
        <v/>
      </c>
      <c r="BR38" s="61" t="e">
        <f>IF(VLOOKUP($D$1,ورقة4!$A$1:$AX$14708,MATCH('إختيار المقررات'!BM38,ورقة4!$A$1:$AX$1,0),0)=0,"",VLOOKUP($D$1,ورقة4!$A$1:$AX$14708,MATCH('إختيار المقررات'!BM38,ورقة4!$A$1:$AX$1,0),0))</f>
        <v>#N/A</v>
      </c>
      <c r="BS38" s="55"/>
      <c r="BT38" s="59" t="e">
        <f t="shared" si="19"/>
        <v>#N/A</v>
      </c>
      <c r="BX38" s="59"/>
      <c r="BY38" s="59"/>
    </row>
    <row r="39" spans="2:77" ht="16.8" thickTop="1" thickBot="1" x14ac:dyDescent="0.35">
      <c r="C39" s="124"/>
      <c r="D39" s="125"/>
      <c r="E39" s="125"/>
      <c r="F39" s="125"/>
      <c r="G39" s="125"/>
      <c r="J39" s="37"/>
      <c r="L39" s="35"/>
      <c r="M39" s="36"/>
      <c r="N39" s="36"/>
      <c r="O39" s="36"/>
      <c r="BC39" s="58"/>
      <c r="BK39" s="59" t="e">
        <f t="shared" si="0"/>
        <v>#N/A</v>
      </c>
      <c r="BL39" s="59">
        <v>35</v>
      </c>
      <c r="BM39" s="1">
        <v>645</v>
      </c>
      <c r="BN39" s="1" t="s">
        <v>1039</v>
      </c>
      <c r="BO39" s="64" t="s">
        <v>267</v>
      </c>
      <c r="BP39" s="64" t="s">
        <v>264</v>
      </c>
      <c r="BQ39" s="59" t="str">
        <f>IFERROR(VLOOKUP(BN39,$K$9:$T$21,10,0),"")</f>
        <v/>
      </c>
      <c r="BR39" s="61" t="e">
        <f>IF(VLOOKUP($D$1,ورقة4!$A$1:$AX$14708,MATCH('إختيار المقررات'!BM39,ورقة4!$A$1:$AX$1,0),0)=0,"",VLOOKUP($D$1,ورقة4!$A$1:$AX$14708,MATCH('إختيار المقررات'!BM39,ورقة4!$A$1:$AX$1,0),0))</f>
        <v>#N/A</v>
      </c>
      <c r="BS39" s="55"/>
      <c r="BT39" s="59" t="e">
        <f t="shared" si="19"/>
        <v>#N/A</v>
      </c>
      <c r="BU39" s="56"/>
      <c r="BV39" s="56"/>
      <c r="BX39" s="59"/>
      <c r="BY39" s="59"/>
    </row>
    <row r="40" spans="2:77" ht="16.8" thickTop="1" thickBot="1" x14ac:dyDescent="0.35">
      <c r="C40" s="124"/>
      <c r="D40" s="125"/>
      <c r="E40" s="125"/>
      <c r="F40" s="125"/>
      <c r="G40" s="125"/>
      <c r="J40" s="37"/>
      <c r="L40" s="35"/>
      <c r="M40" s="36"/>
      <c r="N40" s="36"/>
      <c r="O40" s="36"/>
      <c r="BC40" s="58"/>
      <c r="BK40" s="59" t="str">
        <f t="shared" si="0"/>
        <v/>
      </c>
      <c r="BL40" s="56">
        <v>36</v>
      </c>
      <c r="BM40" s="21"/>
      <c r="BN40" s="59" t="s">
        <v>273</v>
      </c>
      <c r="BQ40" s="59" t="str">
        <f>IFERROR(VLOOKUP(BN40,$K$9:$T$21,10,0),"")</f>
        <v/>
      </c>
      <c r="BR40" s="65"/>
      <c r="BS40" s="59"/>
      <c r="BT40" s="59" t="e">
        <f>IF(AND(BT41="",BT42="",BT43="",BT44="",BT45="",BT46=""),"",BL40)</f>
        <v>#N/A</v>
      </c>
      <c r="BX40" s="59"/>
      <c r="BY40" s="59"/>
    </row>
    <row r="41" spans="2:77" ht="16.8" thickTop="1" thickBot="1" x14ac:dyDescent="0.35">
      <c r="C41" s="124"/>
      <c r="D41" s="125"/>
      <c r="E41" s="125"/>
      <c r="F41" s="125"/>
      <c r="G41" s="125"/>
      <c r="J41" s="37"/>
      <c r="L41" s="35"/>
      <c r="M41" s="36"/>
      <c r="N41" s="36"/>
      <c r="O41" s="36"/>
      <c r="BC41" s="58"/>
      <c r="BK41" s="59" t="e">
        <f t="shared" si="0"/>
        <v>#N/A</v>
      </c>
      <c r="BL41" s="59">
        <v>37</v>
      </c>
      <c r="BM41" s="1">
        <v>646</v>
      </c>
      <c r="BN41" s="1" t="s">
        <v>1040</v>
      </c>
      <c r="BO41" s="64" t="s">
        <v>267</v>
      </c>
      <c r="BP41" s="64" t="s">
        <v>266</v>
      </c>
      <c r="BQ41" s="59" t="str">
        <f>IFERROR(VLOOKUP(BN41,$K$9:$T$21,10,0),"")</f>
        <v/>
      </c>
      <c r="BR41" s="61" t="e">
        <f>IF(VLOOKUP($D$1,ورقة4!$A$1:$AX$14708,MATCH('إختيار المقررات'!BM41,ورقة4!$A$1:$AX$1,0),0)=0,"",VLOOKUP($D$1,ورقة4!$A$1:$AX$14708,MATCH('إختيار المقررات'!BM41,ورقة4!$A$1:$AX$1,0),0))</f>
        <v>#N/A</v>
      </c>
      <c r="BS41" s="55"/>
      <c r="BT41" s="59" t="e">
        <f t="shared" ref="BT41:BT46" si="21">IF(BR41="","",BL41)</f>
        <v>#N/A</v>
      </c>
      <c r="BX41" s="59"/>
      <c r="BY41" s="59"/>
    </row>
    <row r="42" spans="2:77" ht="16.8" thickTop="1" thickBot="1" x14ac:dyDescent="0.35">
      <c r="C42" s="124"/>
      <c r="D42" s="125"/>
      <c r="E42" s="125"/>
      <c r="F42" s="125"/>
      <c r="G42" s="125"/>
      <c r="J42" s="37"/>
      <c r="L42" s="35"/>
      <c r="M42" s="36"/>
      <c r="N42" s="36"/>
      <c r="O42" s="36"/>
      <c r="BC42" s="58"/>
      <c r="BK42" s="59" t="e">
        <f t="shared" si="0"/>
        <v>#N/A</v>
      </c>
      <c r="BL42" s="56">
        <v>38</v>
      </c>
      <c r="BM42" s="1">
        <v>647</v>
      </c>
      <c r="BN42" s="1" t="s">
        <v>1041</v>
      </c>
      <c r="BO42" s="64" t="s">
        <v>267</v>
      </c>
      <c r="BP42" s="64" t="s">
        <v>266</v>
      </c>
      <c r="BQ42" s="59" t="str">
        <f>IFERROR(VLOOKUP(BN42,$K$9:$T$21,10,0),"")</f>
        <v/>
      </c>
      <c r="BR42" s="61" t="e">
        <f>IF(VLOOKUP($D$1,ورقة4!$A$1:$AX$14708,MATCH('إختيار المقررات'!BM42,ورقة4!$A$1:$AX$1,0),0)=0,"",VLOOKUP($D$1,ورقة4!$A$1:$AX$14708,MATCH('إختيار المقررات'!BM42,ورقة4!$A$1:$AX$1,0),0))</f>
        <v>#N/A</v>
      </c>
      <c r="BS42" s="55"/>
      <c r="BT42" s="59" t="e">
        <f t="shared" si="21"/>
        <v>#N/A</v>
      </c>
      <c r="BX42" s="59"/>
      <c r="BY42" s="59"/>
    </row>
    <row r="43" spans="2:77" ht="16.8" thickTop="1" thickBot="1" x14ac:dyDescent="0.35">
      <c r="C43" s="124"/>
      <c r="D43" s="125"/>
      <c r="E43" s="125"/>
      <c r="F43" s="125"/>
      <c r="G43" s="125"/>
      <c r="J43" s="37"/>
      <c r="L43" s="35"/>
      <c r="M43" s="36"/>
      <c r="N43" s="36"/>
      <c r="O43" s="36"/>
      <c r="BC43" s="58"/>
      <c r="BK43" s="59" t="e">
        <f t="shared" si="0"/>
        <v>#N/A</v>
      </c>
      <c r="BL43" s="59">
        <v>39</v>
      </c>
      <c r="BM43" s="1">
        <v>648</v>
      </c>
      <c r="BN43" s="1" t="s">
        <v>1042</v>
      </c>
      <c r="BO43" s="64" t="s">
        <v>267</v>
      </c>
      <c r="BP43" s="64" t="s">
        <v>266</v>
      </c>
      <c r="BR43" s="61" t="e">
        <f>IF(VLOOKUP($D$1,ورقة4!$A$1:$AX$14708,MATCH('إختيار المقررات'!BM43,ورقة4!$A$1:$AX$1,0),0)=0,"",VLOOKUP($D$1,ورقة4!$A$1:$AX$14708,MATCH('إختيار المقررات'!BM43,ورقة4!$A$1:$AX$1,0),0))</f>
        <v>#N/A</v>
      </c>
      <c r="BS43" s="55"/>
      <c r="BT43" s="59" t="e">
        <f t="shared" si="21"/>
        <v>#N/A</v>
      </c>
      <c r="BY43" s="59"/>
    </row>
    <row r="44" spans="2:77" ht="16.8" thickTop="1" thickBot="1" x14ac:dyDescent="0.35">
      <c r="B44" s="125"/>
      <c r="C44" s="125"/>
      <c r="D44" s="125"/>
      <c r="E44" s="126"/>
      <c r="H44" s="127"/>
      <c r="I44" s="23"/>
      <c r="J44" s="23"/>
      <c r="K44" s="23"/>
      <c r="L44" s="38"/>
      <c r="M44" s="38"/>
      <c r="N44" s="39"/>
      <c r="O44" s="39"/>
      <c r="P44" s="39"/>
      <c r="Q44" s="39"/>
      <c r="BC44" s="58"/>
      <c r="BK44" s="59" t="e">
        <f t="shared" si="0"/>
        <v>#N/A</v>
      </c>
      <c r="BL44" s="56">
        <v>40</v>
      </c>
      <c r="BM44" s="1">
        <v>649</v>
      </c>
      <c r="BN44" s="1" t="s">
        <v>1043</v>
      </c>
      <c r="BO44" s="64" t="s">
        <v>267</v>
      </c>
      <c r="BP44" s="64" t="s">
        <v>266</v>
      </c>
      <c r="BQ44" s="59" t="str">
        <f>IFERROR(VLOOKUP(BN44,$K$9:$T$21,10,0),"")</f>
        <v/>
      </c>
      <c r="BR44" s="61" t="e">
        <f>IF(VLOOKUP($D$1,ورقة4!$A$1:$AX$14708,MATCH('إختيار المقررات'!BM44,ورقة4!$A$1:$AX$1,0),0)=0,"",VLOOKUP($D$1,ورقة4!$A$1:$AX$14708,MATCH('إختيار المقررات'!BM44,ورقة4!$A$1:$AX$1,0),0))</f>
        <v>#N/A</v>
      </c>
      <c r="BS44" s="55"/>
      <c r="BT44" s="59" t="e">
        <f t="shared" si="21"/>
        <v>#N/A</v>
      </c>
      <c r="BY44" s="59"/>
    </row>
    <row r="45" spans="2:77" ht="18.600000000000001" thickTop="1" thickBot="1" x14ac:dyDescent="0.35">
      <c r="B45" s="128"/>
      <c r="C45" s="128"/>
      <c r="D45" s="125"/>
      <c r="E45" s="125"/>
      <c r="F45" s="125"/>
      <c r="H45" s="127"/>
      <c r="I45" s="23"/>
      <c r="J45" s="23"/>
      <c r="K45" s="23"/>
      <c r="L45" s="38"/>
      <c r="M45" s="38"/>
      <c r="N45" s="39"/>
      <c r="O45" s="39"/>
      <c r="P45" s="39"/>
      <c r="Q45" s="39"/>
      <c r="BC45" s="58"/>
      <c r="BK45" s="59" t="e">
        <f t="shared" si="0"/>
        <v>#N/A</v>
      </c>
      <c r="BL45" s="59">
        <v>41</v>
      </c>
      <c r="BM45" s="1">
        <v>650</v>
      </c>
      <c r="BN45" s="1" t="s">
        <v>1044</v>
      </c>
      <c r="BO45" s="64" t="s">
        <v>267</v>
      </c>
      <c r="BP45" s="64" t="s">
        <v>266</v>
      </c>
      <c r="BQ45" s="59" t="str">
        <f>IFERROR(VLOOKUP(BN45,$K$9:$T$21,10,0),"")</f>
        <v/>
      </c>
      <c r="BR45" s="61" t="e">
        <f>IF(VLOOKUP($D$1,ورقة4!$A$1:$AX$14708,MATCH('إختيار المقررات'!BM45,ورقة4!$A$1:$AX$1,0),0)=0,"",VLOOKUP($D$1,ورقة4!$A$1:$AX$14708,MATCH('إختيار المقررات'!BM45,ورقة4!$A$1:$AX$1,0),0))</f>
        <v>#N/A</v>
      </c>
      <c r="BS45" s="55"/>
      <c r="BT45" s="59" t="e">
        <f t="shared" si="21"/>
        <v>#N/A</v>
      </c>
      <c r="BY45" s="59"/>
    </row>
    <row r="46" spans="2:77" ht="18.600000000000001" thickTop="1" thickBot="1" x14ac:dyDescent="0.35">
      <c r="B46" s="129"/>
      <c r="C46" s="129"/>
      <c r="D46" s="129"/>
      <c r="E46" s="129"/>
      <c r="F46" s="129"/>
      <c r="G46" s="130"/>
      <c r="H46" s="128"/>
      <c r="I46" s="40"/>
      <c r="J46" s="40"/>
      <c r="K46" s="40"/>
      <c r="L46" s="36"/>
      <c r="M46" s="36"/>
      <c r="N46" s="39"/>
      <c r="O46" s="39"/>
      <c r="P46" s="39"/>
      <c r="Q46" s="39"/>
      <c r="BC46" s="58"/>
      <c r="BK46" s="59" t="e">
        <f t="shared" si="0"/>
        <v>#N/A</v>
      </c>
      <c r="BL46" s="56">
        <v>42</v>
      </c>
      <c r="BM46" s="1">
        <v>651</v>
      </c>
      <c r="BN46" s="1" t="s">
        <v>1045</v>
      </c>
      <c r="BO46" s="64" t="s">
        <v>267</v>
      </c>
      <c r="BP46" s="64" t="s">
        <v>266</v>
      </c>
      <c r="BQ46" s="59" t="str">
        <f>IFERROR(VLOOKUP(BN46,$K$9:$T$21,10,0),"")</f>
        <v/>
      </c>
      <c r="BR46" s="61" t="e">
        <f>IF(VLOOKUP($D$1,ورقة4!$A$1:$AX$14708,MATCH('إختيار المقررات'!BM46,ورقة4!$A$1:$AX$1,0),0)=0,"",VLOOKUP($D$1,ورقة4!$A$1:$AX$14708,MATCH('إختيار المقررات'!BM46,ورقة4!$A$1:$AX$1,0),0))</f>
        <v>#N/A</v>
      </c>
      <c r="BS46" s="55"/>
      <c r="BT46" s="59" t="e">
        <f t="shared" si="21"/>
        <v>#N/A</v>
      </c>
      <c r="BU46" s="56"/>
      <c r="BV46" s="56"/>
      <c r="BY46" s="59"/>
    </row>
    <row r="47" spans="2:77" ht="16.8" thickTop="1" thickBot="1" x14ac:dyDescent="0.35">
      <c r="B47" s="125"/>
      <c r="C47" s="125"/>
      <c r="D47" s="125"/>
      <c r="G47" s="125"/>
      <c r="H47" s="125"/>
      <c r="I47" s="36"/>
      <c r="J47" s="36"/>
      <c r="K47" s="36"/>
      <c r="L47" s="36"/>
      <c r="M47" s="42"/>
      <c r="N47" s="39"/>
      <c r="O47" s="39"/>
      <c r="P47" s="39"/>
      <c r="Q47" s="39"/>
      <c r="BC47" s="58"/>
      <c r="BK47" s="59" t="str">
        <f t="shared" si="0"/>
        <v/>
      </c>
      <c r="BL47" s="59">
        <v>43</v>
      </c>
      <c r="BM47" s="21"/>
      <c r="BN47" s="59" t="s">
        <v>591</v>
      </c>
      <c r="BQ47" s="59" t="str">
        <f>IFERROR(VLOOKUP(BN47,$K$9:$T$21,10,0),"")</f>
        <v/>
      </c>
      <c r="BR47" s="65"/>
      <c r="BS47" s="59"/>
      <c r="BT47" s="59" t="e">
        <f>IF(AND(BT48="",BT49="",BT50="",BT51="",BT52="",BT53=""),"",BL47)</f>
        <v>#N/A</v>
      </c>
      <c r="BY47" s="59"/>
    </row>
    <row r="48" spans="2:77" ht="18.600000000000001" thickTop="1" thickBot="1" x14ac:dyDescent="0.35">
      <c r="B48" s="128"/>
      <c r="C48" s="130"/>
      <c r="D48" s="130"/>
      <c r="E48" s="130"/>
      <c r="F48" s="130"/>
      <c r="G48" s="125"/>
      <c r="H48" s="125"/>
      <c r="I48" s="36"/>
      <c r="J48" s="36"/>
      <c r="K48" s="36"/>
      <c r="L48" s="36"/>
      <c r="M48" s="38"/>
      <c r="N48" s="38"/>
      <c r="O48" s="43"/>
      <c r="P48" s="43"/>
      <c r="Q48" s="43"/>
      <c r="BC48" s="58"/>
      <c r="BK48" s="59" t="e">
        <f t="shared" si="0"/>
        <v>#N/A</v>
      </c>
      <c r="BL48" s="56">
        <v>44</v>
      </c>
      <c r="BM48" s="1">
        <v>660</v>
      </c>
      <c r="BN48" s="1" t="s">
        <v>1046</v>
      </c>
      <c r="BO48" s="64" t="s">
        <v>1059</v>
      </c>
      <c r="BP48" s="64" t="s">
        <v>264</v>
      </c>
      <c r="BQ48" s="59" t="str">
        <f>IFERROR(VLOOKUP(BN48,$K$9:$T$21,10,0),"")</f>
        <v/>
      </c>
      <c r="BR48" s="61" t="e">
        <f>IF(VLOOKUP($D$1,ورقة4!$A$1:$AX$14708,MATCH('إختيار المقررات'!BM48,ورقة4!$A$1:$AX$1,0),0)=0,"",VLOOKUP($D$1,ورقة4!$A$1:$AX$14708,MATCH('إختيار المقررات'!BM48,ورقة4!$A$1:$AX$1,0),0))</f>
        <v>#N/A</v>
      </c>
      <c r="BS48" s="55"/>
      <c r="BT48" s="59" t="e">
        <f t="shared" ref="BT48:BT53" si="22">IF(BR48="","",BL48)</f>
        <v>#N/A</v>
      </c>
      <c r="BY48" s="59"/>
    </row>
    <row r="49" spans="1:77" ht="16.8" thickTop="1" thickBot="1" x14ac:dyDescent="0.35">
      <c r="A49" s="21">
        <v>1</v>
      </c>
      <c r="B49" s="21" t="s">
        <v>1007</v>
      </c>
      <c r="BC49" s="58"/>
      <c r="BK49" s="59" t="e">
        <f t="shared" si="0"/>
        <v>#N/A</v>
      </c>
      <c r="BL49" s="59">
        <v>45</v>
      </c>
      <c r="BM49" s="1">
        <v>661</v>
      </c>
      <c r="BN49" s="1" t="s">
        <v>1047</v>
      </c>
      <c r="BO49" s="64" t="s">
        <v>1059</v>
      </c>
      <c r="BP49" s="64" t="s">
        <v>264</v>
      </c>
      <c r="BR49" s="61" t="e">
        <f>IF(VLOOKUP($D$1,ورقة4!$A$1:$AX$14708,MATCH('إختيار المقررات'!BM49,ورقة4!$A$1:$AX$1,0),0)=0,"",VLOOKUP($D$1,ورقة4!$A$1:$AX$14708,MATCH('إختيار المقررات'!BM49,ورقة4!$A$1:$AX$1,0),0))</f>
        <v>#N/A</v>
      </c>
      <c r="BS49" s="55"/>
      <c r="BT49" s="59" t="e">
        <f t="shared" si="22"/>
        <v>#N/A</v>
      </c>
      <c r="BY49" s="59"/>
    </row>
    <row r="50" spans="1:77" ht="16.8" thickTop="1" thickBot="1" x14ac:dyDescent="0.35">
      <c r="A50" s="21">
        <v>2</v>
      </c>
      <c r="B50" s="21" t="s">
        <v>1008</v>
      </c>
      <c r="C50" s="131"/>
      <c r="D50" s="131"/>
      <c r="E50" s="131"/>
      <c r="F50" s="131"/>
      <c r="G50" s="131"/>
      <c r="H50" s="131"/>
      <c r="I50" s="44"/>
      <c r="J50" s="44"/>
      <c r="K50" s="44"/>
      <c r="L50" s="44"/>
      <c r="M50" s="44"/>
      <c r="N50" s="44"/>
      <c r="O50" s="44"/>
      <c r="P50" s="44"/>
      <c r="Q50" s="44"/>
      <c r="BC50" s="58"/>
      <c r="BK50" s="59" t="e">
        <f t="shared" si="0"/>
        <v>#N/A</v>
      </c>
      <c r="BL50" s="56">
        <v>46</v>
      </c>
      <c r="BM50" s="1">
        <v>662</v>
      </c>
      <c r="BN50" s="1" t="s">
        <v>1048</v>
      </c>
      <c r="BO50" s="64" t="s">
        <v>1059</v>
      </c>
      <c r="BP50" s="64" t="s">
        <v>264</v>
      </c>
      <c r="BQ50" s="59" t="str">
        <f>IFERROR(VLOOKUP(BN50,$K$9:$T$21,10,0),"")</f>
        <v/>
      </c>
      <c r="BR50" s="61" t="e">
        <f>IF(VLOOKUP($D$1,ورقة4!$A$1:$AX$14708,MATCH('إختيار المقررات'!BM50,ورقة4!$A$1:$AX$1,0),0)=0,"",VLOOKUP($D$1,ورقة4!$A$1:$AX$14708,MATCH('إختيار المقررات'!BM50,ورقة4!$A$1:$AX$1,0),0))</f>
        <v>#N/A</v>
      </c>
      <c r="BS50" s="55"/>
      <c r="BT50" s="59" t="e">
        <f t="shared" si="22"/>
        <v>#N/A</v>
      </c>
      <c r="BY50" s="59"/>
    </row>
    <row r="51" spans="1:77" ht="16.8" thickTop="1" thickBot="1" x14ac:dyDescent="0.35">
      <c r="A51" s="21">
        <v>3</v>
      </c>
      <c r="B51" s="21" t="s">
        <v>1009</v>
      </c>
      <c r="C51" s="131"/>
      <c r="D51" s="131"/>
      <c r="E51" s="131"/>
      <c r="F51" s="131"/>
      <c r="G51" s="131"/>
      <c r="H51" s="131"/>
      <c r="I51" s="44"/>
      <c r="J51" s="44"/>
      <c r="K51" s="44"/>
      <c r="L51" s="44"/>
      <c r="M51" s="44"/>
      <c r="N51" s="44"/>
      <c r="O51" s="44"/>
      <c r="P51" s="44"/>
      <c r="Q51" s="44"/>
      <c r="BC51" s="58"/>
      <c r="BK51" s="59" t="e">
        <f t="shared" si="0"/>
        <v>#N/A</v>
      </c>
      <c r="BL51" s="59">
        <v>47</v>
      </c>
      <c r="BM51" s="1">
        <v>663</v>
      </c>
      <c r="BN51" s="1" t="s">
        <v>1049</v>
      </c>
      <c r="BO51" s="64" t="s">
        <v>1059</v>
      </c>
      <c r="BP51" s="64" t="s">
        <v>264</v>
      </c>
      <c r="BQ51" s="59" t="str">
        <f>IFERROR(VLOOKUP(BN51,$K$9:$T$21,10,0),"")</f>
        <v/>
      </c>
      <c r="BR51" s="61" t="e">
        <f>IF(VLOOKUP($D$1,ورقة4!$A$1:$AX$14708,MATCH('إختيار المقررات'!BM51,ورقة4!$A$1:$AX$1,0),0)=0,"",VLOOKUP($D$1,ورقة4!$A$1:$AX$14708,MATCH('إختيار المقررات'!BM51,ورقة4!$A$1:$AX$1,0),0))</f>
        <v>#N/A</v>
      </c>
      <c r="BS51" s="55"/>
      <c r="BT51" s="59" t="e">
        <f t="shared" si="22"/>
        <v>#N/A</v>
      </c>
      <c r="BY51" s="59"/>
    </row>
    <row r="52" spans="1:77" ht="18.600000000000001" thickTop="1" thickBot="1" x14ac:dyDescent="0.35">
      <c r="A52" s="21">
        <v>4</v>
      </c>
      <c r="B52" s="21" t="s">
        <v>636</v>
      </c>
      <c r="C52" s="132"/>
      <c r="D52" s="132"/>
      <c r="E52" s="132"/>
      <c r="F52" s="132"/>
      <c r="G52" s="132"/>
      <c r="H52" s="133"/>
      <c r="I52" s="29"/>
      <c r="J52" s="29"/>
      <c r="K52" s="40"/>
      <c r="L52" s="40"/>
      <c r="M52" s="29"/>
      <c r="N52" s="29"/>
      <c r="O52" s="45"/>
      <c r="P52" s="45"/>
      <c r="Q52" s="45"/>
      <c r="BC52" s="58"/>
      <c r="BK52" s="59" t="e">
        <f t="shared" si="0"/>
        <v>#N/A</v>
      </c>
      <c r="BL52" s="56">
        <v>48</v>
      </c>
      <c r="BM52" s="1">
        <v>664</v>
      </c>
      <c r="BN52" s="1" t="s">
        <v>1050</v>
      </c>
      <c r="BO52" s="64" t="s">
        <v>1059</v>
      </c>
      <c r="BP52" s="64" t="s">
        <v>264</v>
      </c>
      <c r="BQ52" s="59" t="str">
        <f>IFERROR(VLOOKUP(BN52,$K$9:$T$21,10,0),"")</f>
        <v/>
      </c>
      <c r="BR52" s="61" t="e">
        <f>IF(VLOOKUP($D$1,ورقة4!$A$1:$AX$14708,MATCH('إختيار المقررات'!BM52,ورقة4!$A$1:$AX$1,0),0)=0,"",VLOOKUP($D$1,ورقة4!$A$1:$AX$14708,MATCH('إختيار المقررات'!BM52,ورقة4!$A$1:$AX$1,0),0))</f>
        <v>#N/A</v>
      </c>
      <c r="BS52" s="55"/>
      <c r="BT52" s="59" t="e">
        <f t="shared" si="22"/>
        <v>#N/A</v>
      </c>
      <c r="BY52" s="59"/>
    </row>
    <row r="53" spans="1:77" ht="16.8" thickTop="1" thickBot="1" x14ac:dyDescent="0.35">
      <c r="A53" s="21">
        <v>5</v>
      </c>
      <c r="B53" s="21" t="s">
        <v>1010</v>
      </c>
      <c r="C53" s="133"/>
      <c r="D53" s="133"/>
      <c r="E53" s="133"/>
      <c r="F53" s="133"/>
      <c r="G53" s="133"/>
      <c r="O53" s="29"/>
      <c r="P53" s="29"/>
      <c r="Q53" s="29"/>
      <c r="BC53" s="58"/>
      <c r="BK53" s="59" t="e">
        <f t="shared" si="0"/>
        <v>#N/A</v>
      </c>
      <c r="BL53" s="59">
        <v>49</v>
      </c>
      <c r="BM53" s="1">
        <v>665</v>
      </c>
      <c r="BN53" s="1" t="s">
        <v>1051</v>
      </c>
      <c r="BO53" s="64" t="s">
        <v>1059</v>
      </c>
      <c r="BP53" s="64" t="s">
        <v>264</v>
      </c>
      <c r="BQ53" s="59" t="str">
        <f>IFERROR(VLOOKUP(BN53,$K$9:$T$21,10,0),"")</f>
        <v/>
      </c>
      <c r="BR53" s="61" t="e">
        <f>IF(VLOOKUP($D$1,ورقة4!$A$1:$AX$14708,MATCH('إختيار المقررات'!BM53,ورقة4!$A$1:$AX$1,0),0)=0,"",VLOOKUP($D$1,ورقة4!$A$1:$AX$14708,MATCH('إختيار المقررات'!BM53,ورقة4!$A$1:$AX$1,0),0))</f>
        <v>#N/A</v>
      </c>
      <c r="BS53" s="55"/>
      <c r="BT53" s="59" t="e">
        <f t="shared" si="22"/>
        <v>#N/A</v>
      </c>
    </row>
    <row r="54" spans="1:77" ht="16.8" thickTop="1" thickBot="1" x14ac:dyDescent="0.35">
      <c r="A54" s="62">
        <v>6</v>
      </c>
      <c r="B54" s="21" t="s">
        <v>3193</v>
      </c>
      <c r="C54" s="126"/>
      <c r="D54" s="126"/>
      <c r="E54" s="126"/>
      <c r="F54" s="126"/>
      <c r="G54" s="126"/>
      <c r="H54" s="126"/>
      <c r="I54" s="74"/>
      <c r="J54" s="74"/>
      <c r="K54" s="74"/>
      <c r="L54" s="74"/>
      <c r="M54" s="74"/>
      <c r="N54" s="74"/>
      <c r="O54" s="74"/>
      <c r="P54" s="74"/>
      <c r="Q54" s="74"/>
      <c r="AV54" s="56"/>
      <c r="AW54" s="56"/>
      <c r="AX54" s="56"/>
      <c r="BA54" s="55"/>
      <c r="BK54" s="59" t="str">
        <f t="shared" si="0"/>
        <v/>
      </c>
      <c r="BL54" s="56">
        <v>50</v>
      </c>
      <c r="BM54" s="21"/>
      <c r="BN54" s="59" t="s">
        <v>592</v>
      </c>
      <c r="BQ54" s="59" t="str">
        <f>IFERROR(VLOOKUP(BN54,$K$9:$T$21,10,0),"")</f>
        <v/>
      </c>
      <c r="BR54" s="69"/>
      <c r="BS54" s="59"/>
      <c r="BT54" s="59" t="e">
        <f>IF(AND(BT55="",BT56="",BT57="",BT58="",BT59="",BT60=""),"",BL54)</f>
        <v>#N/A</v>
      </c>
      <c r="BU54" s="56"/>
      <c r="BV54" s="56"/>
    </row>
    <row r="55" spans="1:77" ht="21.6" thickBot="1" x14ac:dyDescent="0.35">
      <c r="B55" s="134"/>
      <c r="C55" s="134"/>
      <c r="D55" s="134"/>
      <c r="E55" s="134"/>
      <c r="F55" s="134"/>
      <c r="G55" s="134"/>
      <c r="H55" s="134"/>
      <c r="I55" s="22"/>
      <c r="J55" s="22"/>
      <c r="K55" s="22"/>
      <c r="L55" s="22"/>
      <c r="M55" s="22"/>
      <c r="N55" s="40"/>
      <c r="O55" s="40"/>
      <c r="P55" s="40"/>
      <c r="Q55" s="40"/>
      <c r="AV55" s="56"/>
      <c r="AW55" s="56"/>
      <c r="AX55" s="56"/>
      <c r="BA55" s="55"/>
      <c r="BK55" s="59" t="e">
        <f t="shared" si="0"/>
        <v>#N/A</v>
      </c>
      <c r="BL55" s="59">
        <v>51</v>
      </c>
      <c r="BM55" s="1">
        <v>666</v>
      </c>
      <c r="BN55" s="1" t="s">
        <v>1052</v>
      </c>
      <c r="BO55" s="64" t="s">
        <v>1059</v>
      </c>
      <c r="BP55" s="64" t="s">
        <v>266</v>
      </c>
      <c r="BQ55" s="55"/>
      <c r="BR55" s="61" t="e">
        <f>IF(VLOOKUP($D$1,ورقة4!$A$1:$AX$14708,MATCH('إختيار المقررات'!BM55,ورقة4!$A$1:$AX$1,0),0)=0,"",VLOOKUP($D$1,ورقة4!$A$1:$AX$14708,MATCH('إختيار المقررات'!BM55,ورقة4!$A$1:$AX$1,0),0))</f>
        <v>#N/A</v>
      </c>
      <c r="BS55" s="55"/>
      <c r="BT55" s="59" t="e">
        <f t="shared" ref="BT55:BT60" si="23">IF(BR55="","",BL55)</f>
        <v>#N/A</v>
      </c>
    </row>
    <row r="56" spans="1:77" ht="21.6" thickBot="1" x14ac:dyDescent="0.35">
      <c r="B56" s="135"/>
      <c r="C56" s="135"/>
      <c r="D56" s="135"/>
      <c r="E56" s="134"/>
      <c r="F56" s="135"/>
      <c r="G56" s="135"/>
      <c r="H56" s="135"/>
      <c r="I56" s="46"/>
      <c r="J56" s="46"/>
      <c r="K56" s="46"/>
      <c r="L56" s="46"/>
      <c r="M56" s="46"/>
      <c r="N56" s="41"/>
      <c r="O56" s="41"/>
      <c r="P56" s="41"/>
      <c r="Q56" s="41"/>
      <c r="AV56" s="56"/>
      <c r="AW56" s="56"/>
      <c r="AX56" s="56"/>
      <c r="BA56" s="55"/>
      <c r="BK56" s="59" t="e">
        <f t="shared" si="0"/>
        <v>#N/A</v>
      </c>
      <c r="BL56" s="56">
        <v>52</v>
      </c>
      <c r="BM56" s="1">
        <v>667</v>
      </c>
      <c r="BN56" s="1" t="s">
        <v>1053</v>
      </c>
      <c r="BO56" s="64" t="s">
        <v>1059</v>
      </c>
      <c r="BP56" s="64" t="s">
        <v>266</v>
      </c>
      <c r="BR56" s="61" t="e">
        <f>IF(VLOOKUP($D$1,ورقة4!$A$1:$AX$14708,MATCH('إختيار المقررات'!BM56,ورقة4!$A$1:$AX$1,0),0)=0,"",VLOOKUP($D$1,ورقة4!$A$1:$AX$14708,MATCH('إختيار المقررات'!BM56,ورقة4!$A$1:$AX$1,0),0))</f>
        <v>#N/A</v>
      </c>
      <c r="BS56" s="55"/>
      <c r="BT56" s="59" t="e">
        <f t="shared" si="23"/>
        <v>#N/A</v>
      </c>
    </row>
    <row r="57" spans="1:77" ht="21.6" thickBot="1" x14ac:dyDescent="0.45">
      <c r="B57" s="136"/>
      <c r="C57" s="137"/>
      <c r="D57" s="137"/>
      <c r="E57" s="137"/>
      <c r="F57" s="137"/>
      <c r="G57" s="137"/>
      <c r="H57" s="137"/>
      <c r="I57" s="47"/>
      <c r="J57" s="47"/>
      <c r="K57" s="49"/>
      <c r="L57" s="50"/>
      <c r="M57" s="50"/>
      <c r="N57" s="51"/>
      <c r="O57" s="51"/>
      <c r="P57" s="51"/>
      <c r="Q57" s="51"/>
      <c r="AV57" s="56"/>
      <c r="BK57" s="59" t="e">
        <f t="shared" si="0"/>
        <v>#N/A</v>
      </c>
      <c r="BL57" s="59">
        <v>53</v>
      </c>
      <c r="BM57" s="1">
        <v>668</v>
      </c>
      <c r="BN57" s="1" t="s">
        <v>1054</v>
      </c>
      <c r="BO57" s="64" t="s">
        <v>1059</v>
      </c>
      <c r="BP57" s="64" t="s">
        <v>266</v>
      </c>
      <c r="BR57" s="61" t="e">
        <f>IF(VLOOKUP($D$1,ورقة4!$A$1:$AX$14708,MATCH('إختيار المقررات'!BM57,ورقة4!$A$1:$AX$1,0),0)=0,"",VLOOKUP($D$1,ورقة4!$A$1:$AX$14708,MATCH('إختيار المقررات'!BM57,ورقة4!$A$1:$AX$1,0),0))</f>
        <v>#N/A</v>
      </c>
      <c r="BS57" s="55"/>
      <c r="BT57" s="59" t="e">
        <f t="shared" si="23"/>
        <v>#N/A</v>
      </c>
    </row>
    <row r="58" spans="1:77" ht="21.6" thickBot="1" x14ac:dyDescent="0.45">
      <c r="B58" s="138"/>
      <c r="C58" s="138"/>
      <c r="D58" s="138"/>
      <c r="E58" s="138"/>
      <c r="F58" s="138"/>
      <c r="G58" s="138"/>
      <c r="H58" s="137"/>
      <c r="I58" s="48"/>
      <c r="J58" s="48"/>
      <c r="K58" s="48"/>
      <c r="L58" s="48"/>
      <c r="M58" s="48"/>
      <c r="O58" s="52"/>
      <c r="P58" s="52"/>
      <c r="Q58" s="52"/>
      <c r="BK58" s="59" t="e">
        <f t="shared" si="0"/>
        <v>#N/A</v>
      </c>
      <c r="BL58" s="56">
        <v>54</v>
      </c>
      <c r="BM58" s="1">
        <v>669</v>
      </c>
      <c r="BN58" s="1" t="s">
        <v>1055</v>
      </c>
      <c r="BO58" s="64" t="s">
        <v>1059</v>
      </c>
      <c r="BP58" s="64" t="s">
        <v>266</v>
      </c>
      <c r="BR58" s="61" t="e">
        <f>IF(VLOOKUP($D$1,ورقة4!$A$1:$AX$14708,MATCH('إختيار المقررات'!BM58,ورقة4!$A$1:$AX$1,0),0)=0,"",VLOOKUP($D$1,ورقة4!$A$1:$AX$14708,MATCH('إختيار المقررات'!BM58,ورقة4!$A$1:$AX$1,0),0))</f>
        <v>#N/A</v>
      </c>
      <c r="BS58" s="55"/>
      <c r="BT58" s="59" t="e">
        <f t="shared" si="23"/>
        <v>#N/A</v>
      </c>
    </row>
    <row r="59" spans="1:77" ht="21.6" thickBot="1" x14ac:dyDescent="0.45">
      <c r="B59" s="137"/>
      <c r="C59" s="137"/>
      <c r="D59" s="137"/>
      <c r="E59" s="137"/>
      <c r="F59" s="137"/>
      <c r="G59" s="137"/>
      <c r="H59" s="137"/>
      <c r="I59" s="48"/>
      <c r="J59" s="48"/>
      <c r="K59" s="48"/>
      <c r="L59" s="48"/>
      <c r="M59" s="48"/>
      <c r="AM59" s="57"/>
      <c r="BK59" s="59" t="e">
        <f t="shared" si="0"/>
        <v>#N/A</v>
      </c>
      <c r="BL59" s="59">
        <v>55</v>
      </c>
      <c r="BM59" s="1">
        <v>670</v>
      </c>
      <c r="BN59" s="1" t="s">
        <v>1056</v>
      </c>
      <c r="BO59" s="64" t="s">
        <v>1059</v>
      </c>
      <c r="BP59" s="64" t="s">
        <v>266</v>
      </c>
      <c r="BR59" s="61" t="e">
        <f>IF(VLOOKUP($D$1,ورقة4!$A$1:$AX$14708,MATCH('إختيار المقررات'!BM59,ورقة4!$A$1:$AX$1,0),0)=0,"",VLOOKUP($D$1,ورقة4!$A$1:$AX$14708,MATCH('إختيار المقررات'!BM59,ورقة4!$A$1:$AX$1,0),0))</f>
        <v>#N/A</v>
      </c>
      <c r="BS59" s="55"/>
      <c r="BT59" s="59" t="e">
        <f t="shared" si="23"/>
        <v>#N/A</v>
      </c>
    </row>
    <row r="60" spans="1:77" ht="16.2" thickTop="1" x14ac:dyDescent="0.3">
      <c r="BK60" s="59" t="e">
        <f t="shared" si="0"/>
        <v>#N/A</v>
      </c>
      <c r="BL60" s="56">
        <v>56</v>
      </c>
      <c r="BM60" s="1">
        <v>671</v>
      </c>
      <c r="BN60" s="1" t="s">
        <v>1057</v>
      </c>
      <c r="BO60" s="64" t="s">
        <v>1059</v>
      </c>
      <c r="BP60" s="64" t="s">
        <v>266</v>
      </c>
      <c r="BR60" s="61" t="e">
        <f>IF(VLOOKUP($D$1,ورقة4!$A$1:$AX$14708,MATCH('إختيار المقررات'!BM60,ورقة4!$A$1:$AX$1,0),0)=0,"",VLOOKUP($D$1,ورقة4!$A$1:$AX$14708,MATCH('إختيار المقررات'!BM60,ورقة4!$A$1:$AX$1,0),0))</f>
        <v>#N/A</v>
      </c>
      <c r="BS60" s="55"/>
      <c r="BT60" s="59" t="e">
        <f t="shared" si="23"/>
        <v>#N/A</v>
      </c>
    </row>
    <row r="71" spans="70:70" x14ac:dyDescent="0.25">
      <c r="BR71" s="64">
        <f>COUNTIFS(BR6:BR54,"ج")</f>
        <v>0</v>
      </c>
    </row>
    <row r="72" spans="70:70" x14ac:dyDescent="0.25">
      <c r="BR72" s="64">
        <f>COUNTIFS(BR6:BR54,"ر1")</f>
        <v>0</v>
      </c>
    </row>
    <row r="73" spans="70:70" x14ac:dyDescent="0.25">
      <c r="BR73" s="64">
        <f>COUNTIFS(BR6:BR54,"ر2")</f>
        <v>0</v>
      </c>
    </row>
    <row r="74" spans="70:70" x14ac:dyDescent="0.25">
      <c r="BR74" s="64">
        <f>SUM(BR71:BR73)</f>
        <v>0</v>
      </c>
    </row>
  </sheetData>
  <sheetProtection algorithmName="SHA-512" hashValue="gIPs1FSudfp9c5GLl85WenK1rEqTZxf/HGFRfqazYiTJOj8HkItz4T9HODLMK1VEfumOXPpE2OsjVryatclfjQ==" saltValue="gJpG61vFsFmZVCYCLURrNw==" spinCount="100000" sheet="1" selectLockedCells="1"/>
  <mergeCells count="116">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S1:U1"/>
    <mergeCell ref="S2:U2"/>
    <mergeCell ref="Y3:AA3"/>
    <mergeCell ref="V2:X2"/>
    <mergeCell ref="V3:X3"/>
    <mergeCell ref="Y1:AA1"/>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s>
  <conditionalFormatting sqref="K9:R28">
    <cfRule type="containsText" dxfId="31" priority="16" operator="containsText" text="مقررات">
      <formula>NOT(ISERROR(SEARCH("مقررات",K9)))</formula>
    </cfRule>
  </conditionalFormatting>
  <conditionalFormatting sqref="K8 K9:R28">
    <cfRule type="containsBlanks" dxfId="30" priority="11">
      <formula>LEN(TRIM(K8))=0</formula>
    </cfRule>
  </conditionalFormatting>
  <conditionalFormatting sqref="S9:T10 J9:J31 S11:S28 T11:T31">
    <cfRule type="expression" dxfId="29" priority="38">
      <formula>OR($K9=$BN$5,$K9=$BN$12,$K9=$BN$19,$K9=$BN$26,,$K9=$BN$33,$K9=$BN$40,$K9=$BN$47,$K9=$BN$54)</formula>
    </cfRule>
  </conditionalFormatting>
  <conditionalFormatting sqref="S9:T10 S11:S28 T11:T31">
    <cfRule type="expression" dxfId="28" priority="39">
      <formula>$K9=""</formula>
    </cfRule>
  </conditionalFormatting>
  <conditionalFormatting sqref="J9:J31">
    <cfRule type="expression" dxfId="27" priority="2">
      <formula>$K9=""</formula>
    </cfRule>
  </conditionalFormatting>
  <dataValidations count="7">
    <dataValidation type="list" allowBlank="1" showInputMessage="1" showErrorMessage="1" sqref="N29 AH13:AJ13" xr:uid="{00000000-0002-0000-0200-000000000000}">
      <formula1>$BS$1:$BS$2</formula1>
    </dataValidation>
    <dataValidation type="list" allowBlank="1" showInputMessage="1" showErrorMessage="1" sqref="D5:L5" xr:uid="{00000000-0002-0000-0200-000001000000}">
      <formula1>$AO$1:$AO$8</formula1>
    </dataValidation>
    <dataValidation type="list" allowBlank="1" showInputMessage="1" showErrorMessage="1" sqref="V10:AA11" xr:uid="{00000000-0002-0000-0200-000004000000}">
      <formula1>$BT$1:$BT$2</formula1>
    </dataValidation>
    <dataValidation type="custom" errorStyle="warning" allowBlank="1" showInputMessage="1" showErrorMessage="1" error="يجب أن تتأكد بأن جميع البيانات المطلوبة ممتلئة بالمعلومات الصحيحة دون أية نقص، ثم اضغط عل الرقم واحد لتتمكن من اختيار المقرر" sqref="T31" xr:uid="{6F3B4D18-2E30-4158-8844-C2B36A031E29}">
      <formula1>AND($AN$1=0,T31=1)</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0" xr:uid="{A8FFC949-4939-443F-9FCA-06DB0D4EAB6E}">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7F7D92B7-E88D-49D7-9E55-F4FBF3976B15}">
      <formula1>AND($AN$1=0,T10=1)</formula1>
    </dataValidation>
    <dataValidation type="custom" allowBlank="1" showInputMessage="1" showErrorMessage="1" error="أكملت الخطة الدرسية" sqref="AA27:AA28" xr:uid="{00000000-0002-0000-0200-000002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J47"/>
  <sheetViews>
    <sheetView rightToLeft="1" topLeftCell="A8" zoomScaleNormal="100" workbookViewId="0">
      <selection activeCell="L17" sqref="L17:O17"/>
    </sheetView>
  </sheetViews>
  <sheetFormatPr defaultColWidth="8.88671875" defaultRowHeight="15.6" x14ac:dyDescent="0.3"/>
  <cols>
    <col min="1" max="1" width="1.44140625" style="1" customWidth="1"/>
    <col min="2" max="3" width="5.109375" style="1" customWidth="1"/>
    <col min="4" max="4" width="4.109375" style="1" customWidth="1"/>
    <col min="5" max="5" width="8" style="8" customWidth="1"/>
    <col min="6" max="6" width="7.109375" style="8" customWidth="1"/>
    <col min="7" max="7" width="4.6640625" style="8" customWidth="1"/>
    <col min="8" max="8" width="5.44140625" style="8" customWidth="1"/>
    <col min="9" max="9" width="5.33203125" style="1" customWidth="1"/>
    <col min="10" max="10" width="9.109375" style="1" customWidth="1"/>
    <col min="11" max="11" width="5" style="1" customWidth="1"/>
    <col min="12" max="12" width="3.88671875" style="1" customWidth="1"/>
    <col min="13" max="13" width="9.33203125" style="8" customWidth="1"/>
    <col min="14" max="14" width="6" style="8" customWidth="1"/>
    <col min="15" max="15" width="7.109375" style="8" customWidth="1"/>
    <col min="16" max="17" width="4.44140625" style="1" customWidth="1"/>
    <col min="18" max="18" width="4" style="1" customWidth="1"/>
    <col min="19" max="19" width="1.44140625" style="1" customWidth="1"/>
    <col min="20" max="20" width="9" style="1" hidden="1" customWidth="1"/>
    <col min="21" max="21" width="6" style="1" hidden="1" customWidth="1"/>
    <col min="22" max="23" width="3" style="21" hidden="1" customWidth="1"/>
    <col min="24" max="24" width="3" style="1" hidden="1" customWidth="1"/>
    <col min="25" max="25" width="2.88671875" style="1" hidden="1" customWidth="1"/>
    <col min="26" max="26" width="11.77734375" style="1" hidden="1" customWidth="1"/>
    <col min="27" max="27" width="2.88671875" style="1" hidden="1" customWidth="1"/>
    <col min="28" max="28" width="1.109375" style="1" hidden="1" customWidth="1"/>
    <col min="29" max="29" width="8.88671875" style="1" customWidth="1"/>
    <col min="30" max="30" width="8.88671875" style="1"/>
    <col min="31" max="31" width="30.33203125" style="1" customWidth="1"/>
    <col min="32" max="16383" width="8.88671875" style="1"/>
    <col min="16384" max="16384" width="0.109375" style="1" customWidth="1"/>
  </cols>
  <sheetData>
    <row r="1" spans="2:36" ht="18.600000000000001" customHeight="1" thickTop="1" thickBot="1" x14ac:dyDescent="0.35">
      <c r="B1" s="319">
        <f ca="1">NOW()</f>
        <v>44781.452031597219</v>
      </c>
      <c r="C1" s="319"/>
      <c r="D1" s="319"/>
      <c r="E1" s="319"/>
      <c r="F1" s="387" t="s">
        <v>3192</v>
      </c>
      <c r="G1" s="387"/>
      <c r="H1" s="387"/>
      <c r="I1" s="387"/>
      <c r="J1" s="387"/>
      <c r="K1" s="387"/>
      <c r="L1" s="387"/>
      <c r="M1" s="387"/>
      <c r="N1" s="387"/>
      <c r="O1" s="387"/>
      <c r="P1" s="387"/>
      <c r="Q1" s="387"/>
      <c r="R1" s="387"/>
      <c r="AC1" s="84"/>
      <c r="AD1" s="404" t="str">
        <f>IF(AJ1&gt;0,"يجب عليك ادخال البيانات المطلوبة أدناه بالمعلومات الصحيحة في صفحة إدخال البيانات لتتمكن من طباعة استمارة المقررات بشكل صحيح","")</f>
        <v>يجب عليك ادخال البيانات المطلوبة أدناه بالمعلومات الصحيحة في صفحة إدخال البيانات لتتمكن من طباعة استمارة المقررات بشكل صحيح</v>
      </c>
      <c r="AE1" s="405"/>
      <c r="AF1" s="405"/>
      <c r="AG1" s="405"/>
      <c r="AH1" s="406"/>
      <c r="AI1" s="84"/>
      <c r="AJ1" s="83">
        <f>COUNT(AA3:AA21)</f>
        <v>17</v>
      </c>
    </row>
    <row r="2" spans="2:36" ht="17.25" customHeight="1" thickBot="1" x14ac:dyDescent="0.35">
      <c r="B2" s="320" t="s">
        <v>274</v>
      </c>
      <c r="C2" s="321"/>
      <c r="D2" s="322">
        <f>'إختيار المقررات'!D1</f>
        <v>0</v>
      </c>
      <c r="E2" s="322"/>
      <c r="F2" s="323" t="s">
        <v>3</v>
      </c>
      <c r="G2" s="323"/>
      <c r="H2" s="324" t="str">
        <f>'إختيار المقررات'!J1</f>
        <v/>
      </c>
      <c r="I2" s="324"/>
      <c r="J2" s="324"/>
      <c r="K2" s="323" t="s">
        <v>4</v>
      </c>
      <c r="L2" s="323"/>
      <c r="M2" s="360" t="str">
        <f>'إختيار المقررات'!P1</f>
        <v/>
      </c>
      <c r="N2" s="360"/>
      <c r="O2" s="116" t="s">
        <v>5</v>
      </c>
      <c r="P2" s="360" t="str">
        <f>'إختيار المقررات'!V1</f>
        <v/>
      </c>
      <c r="Q2" s="360"/>
      <c r="R2" s="361"/>
      <c r="AC2" s="84"/>
      <c r="AD2" s="407"/>
      <c r="AE2" s="408"/>
      <c r="AF2" s="408"/>
      <c r="AG2" s="408"/>
      <c r="AH2" s="409"/>
      <c r="AI2" s="85" t="s">
        <v>3198</v>
      </c>
    </row>
    <row r="3" spans="2:36" ht="17.25" customHeight="1" thickTop="1" thickBot="1" x14ac:dyDescent="0.35">
      <c r="B3" s="334" t="s">
        <v>275</v>
      </c>
      <c r="C3" s="335"/>
      <c r="D3" s="362" t="e">
        <f>'إختيار المقررات'!D2</f>
        <v>#N/A</v>
      </c>
      <c r="E3" s="362"/>
      <c r="F3" s="325">
        <f>'إختيار المقررات'!P2</f>
        <v>0</v>
      </c>
      <c r="G3" s="325"/>
      <c r="H3" s="364" t="s">
        <v>226</v>
      </c>
      <c r="I3" s="364"/>
      <c r="J3" s="371">
        <f>'إختيار المقررات'!V2</f>
        <v>0</v>
      </c>
      <c r="K3" s="371"/>
      <c r="L3" s="371"/>
      <c r="M3" s="117" t="s">
        <v>225</v>
      </c>
      <c r="N3" s="362" t="str">
        <f>'إختيار المقررات'!AB2</f>
        <v xml:space="preserve"> </v>
      </c>
      <c r="O3" s="362"/>
      <c r="P3" s="362"/>
      <c r="Q3" s="366" t="s">
        <v>227</v>
      </c>
      <c r="R3" s="367"/>
      <c r="W3" s="21">
        <f>IF(Z3&lt;&gt;"",1,"")</f>
        <v>1</v>
      </c>
      <c r="X3" s="1">
        <v>1</v>
      </c>
      <c r="Y3" s="1">
        <f>IF(Z3&lt;&gt;"",X3,"")</f>
        <v>1</v>
      </c>
      <c r="Z3" s="1" t="str">
        <f>IF(LEN(M2)&lt;2,K2,"")</f>
        <v>اسم الاب:</v>
      </c>
      <c r="AA3" s="1">
        <f>IFERROR(SMALL($Y$3:$Y$22,X3),"")</f>
        <v>1</v>
      </c>
      <c r="AC3" s="83"/>
      <c r="AD3" s="83"/>
      <c r="AE3" s="373" t="str">
        <f>IFERROR(VLOOKUP(AA3,$X$3:$Z$22,3,0),"")</f>
        <v>اسم الاب:</v>
      </c>
      <c r="AF3" s="373"/>
      <c r="AG3" s="373"/>
      <c r="AH3" s="83"/>
      <c r="AI3" s="83"/>
    </row>
    <row r="4" spans="2:36" ht="18.75" customHeight="1" thickTop="1" thickBot="1" x14ac:dyDescent="0.35">
      <c r="B4" s="334" t="s">
        <v>276</v>
      </c>
      <c r="C4" s="335"/>
      <c r="D4" s="325" t="str">
        <f>'إختيار المقررات'!D3</f>
        <v/>
      </c>
      <c r="E4" s="325"/>
      <c r="F4" s="327" t="s">
        <v>280</v>
      </c>
      <c r="G4" s="327"/>
      <c r="H4" s="363" t="str">
        <f>'إختيار المقررات'!AB1</f>
        <v/>
      </c>
      <c r="I4" s="363"/>
      <c r="J4" s="114" t="s">
        <v>284</v>
      </c>
      <c r="K4" s="325" t="str">
        <f>'إختيار المقررات'!AH1</f>
        <v/>
      </c>
      <c r="L4" s="325"/>
      <c r="M4" s="325"/>
      <c r="N4" s="362">
        <f>'إختيار المقررات'!G2</f>
        <v>0</v>
      </c>
      <c r="O4" s="362"/>
      <c r="P4" s="362"/>
      <c r="Q4" s="364" t="s">
        <v>228</v>
      </c>
      <c r="R4" s="365"/>
      <c r="X4" s="1">
        <v>2</v>
      </c>
      <c r="Y4" s="1">
        <f t="shared" ref="Y4:Y25" si="0">IF(Z4&lt;&gt;"",X4,"")</f>
        <v>2</v>
      </c>
      <c r="Z4" s="1" t="str">
        <f>IF(LEN(P2)&lt;2,O2,"")</f>
        <v>اسم الام:</v>
      </c>
      <c r="AA4" s="1">
        <f t="shared" ref="AA4:AA21" si="1">IFERROR(SMALL($Y$3:$Y$22,X4),"")</f>
        <v>2</v>
      </c>
      <c r="AC4" s="83"/>
      <c r="AD4" s="83"/>
      <c r="AE4" s="373" t="str">
        <f t="shared" ref="AE4:AE22" si="2">IFERROR(VLOOKUP(AA4,$X$3:$Z$22,3,0),"")</f>
        <v>اسم الام:</v>
      </c>
      <c r="AF4" s="373"/>
      <c r="AG4" s="373"/>
      <c r="AH4" s="83"/>
      <c r="AI4" s="83"/>
    </row>
    <row r="5" spans="2:36" ht="18.75" customHeight="1" thickTop="1" thickBot="1" x14ac:dyDescent="0.35">
      <c r="B5" s="334" t="s">
        <v>277</v>
      </c>
      <c r="C5" s="335"/>
      <c r="D5" s="325" t="str">
        <f>'إختيار المقررات'!J3</f>
        <v/>
      </c>
      <c r="E5" s="325"/>
      <c r="F5" s="335" t="s">
        <v>281</v>
      </c>
      <c r="G5" s="335"/>
      <c r="H5" s="336">
        <f>'إختيار المقررات'!P3</f>
        <v>0</v>
      </c>
      <c r="I5" s="337"/>
      <c r="J5" s="114" t="s">
        <v>285</v>
      </c>
      <c r="K5" s="337" t="str">
        <f>'إختيار المقررات'!AB3</f>
        <v>غير سوري</v>
      </c>
      <c r="L5" s="337"/>
      <c r="M5" s="337"/>
      <c r="N5" s="335" t="s">
        <v>287</v>
      </c>
      <c r="O5" s="335"/>
      <c r="P5" s="325" t="str">
        <f>'إختيار المقررات'!V3</f>
        <v>غير سوري</v>
      </c>
      <c r="Q5" s="325"/>
      <c r="R5" s="351"/>
      <c r="X5" s="1">
        <v>3</v>
      </c>
      <c r="Y5" s="1">
        <f t="shared" si="0"/>
        <v>3</v>
      </c>
      <c r="Z5" s="1" t="str">
        <f>IF(LEN(N3)&lt;2,Q3,"")</f>
        <v>Full Name</v>
      </c>
      <c r="AA5" s="1">
        <f t="shared" si="1"/>
        <v>3</v>
      </c>
      <c r="AC5" s="83"/>
      <c r="AD5" s="83"/>
      <c r="AE5" s="373" t="str">
        <f t="shared" si="2"/>
        <v>Full Name</v>
      </c>
      <c r="AF5" s="373"/>
      <c r="AG5" s="373"/>
      <c r="AH5" s="83"/>
      <c r="AI5" s="83"/>
    </row>
    <row r="6" spans="2:36" ht="18.75" customHeight="1" thickTop="1" thickBot="1" x14ac:dyDescent="0.35">
      <c r="B6" s="326" t="s">
        <v>278</v>
      </c>
      <c r="C6" s="327"/>
      <c r="D6" s="325" t="str">
        <f>'إختيار المقررات'!AH3</f>
        <v>لايوجد</v>
      </c>
      <c r="E6" s="325"/>
      <c r="F6" s="327" t="s">
        <v>282</v>
      </c>
      <c r="G6" s="327"/>
      <c r="H6" s="325" t="str">
        <f>'إختيار المقررات'!D4</f>
        <v/>
      </c>
      <c r="I6" s="325"/>
      <c r="J6" s="115" t="s">
        <v>286</v>
      </c>
      <c r="K6" s="337" t="str">
        <f>'إختيار المقررات'!P4</f>
        <v/>
      </c>
      <c r="L6" s="337"/>
      <c r="M6" s="337"/>
      <c r="N6" s="327" t="s">
        <v>288</v>
      </c>
      <c r="O6" s="327"/>
      <c r="P6" s="325" t="str">
        <f>'إختيار المقررات'!J4</f>
        <v/>
      </c>
      <c r="Q6" s="325"/>
      <c r="R6" s="351"/>
      <c r="X6" s="1">
        <v>4</v>
      </c>
      <c r="Y6" s="1">
        <f t="shared" si="0"/>
        <v>4</v>
      </c>
      <c r="Z6" s="1" t="str">
        <f>IF(LEN(J3)&lt;2,M3,"")</f>
        <v>Father Name</v>
      </c>
      <c r="AA6" s="1">
        <f t="shared" si="1"/>
        <v>4</v>
      </c>
      <c r="AC6" s="83"/>
      <c r="AD6" s="83"/>
      <c r="AE6" s="373" t="str">
        <f t="shared" si="2"/>
        <v>Father Name</v>
      </c>
      <c r="AF6" s="373"/>
      <c r="AG6" s="373"/>
      <c r="AH6" s="83"/>
      <c r="AI6" s="83"/>
    </row>
    <row r="7" spans="2:36" thickTop="1" thickBot="1" x14ac:dyDescent="0.35">
      <c r="B7" s="370" t="s">
        <v>279</v>
      </c>
      <c r="C7" s="331"/>
      <c r="D7" s="329">
        <f>'إختيار المقررات'!V4</f>
        <v>0</v>
      </c>
      <c r="E7" s="330"/>
      <c r="F7" s="331" t="s">
        <v>283</v>
      </c>
      <c r="G7" s="331"/>
      <c r="H7" s="332">
        <f>'إختيار المقررات'!AB4</f>
        <v>0</v>
      </c>
      <c r="I7" s="333"/>
      <c r="J7" s="86" t="s">
        <v>139</v>
      </c>
      <c r="K7" s="330">
        <f>'إختيار المقررات'!AH4</f>
        <v>0</v>
      </c>
      <c r="L7" s="330"/>
      <c r="M7" s="330"/>
      <c r="N7" s="330"/>
      <c r="O7" s="330"/>
      <c r="P7" s="330"/>
      <c r="Q7" s="330"/>
      <c r="R7" s="352"/>
      <c r="X7" s="1">
        <v>5</v>
      </c>
      <c r="Y7" s="1">
        <f t="shared" si="0"/>
        <v>5</v>
      </c>
      <c r="Z7" s="1" t="str">
        <f>IF(LEN(F3)&lt;2,H3,"")</f>
        <v>Mother Name</v>
      </c>
      <c r="AA7" s="1">
        <f t="shared" si="1"/>
        <v>5</v>
      </c>
      <c r="AC7" s="83"/>
      <c r="AD7" s="83"/>
      <c r="AE7" s="373" t="str">
        <f t="shared" si="2"/>
        <v>Mother Name</v>
      </c>
      <c r="AF7" s="373"/>
      <c r="AG7" s="373"/>
      <c r="AH7" s="83"/>
      <c r="AI7" s="83"/>
    </row>
    <row r="8" spans="2:36" ht="24" customHeight="1" thickTop="1" thickBot="1" x14ac:dyDescent="0.35">
      <c r="B8" s="349" t="str">
        <f>IF(AD1&lt;&gt;"",AD1,AI2)</f>
        <v>يجب عليك ادخال البيانات المطلوبة أدناه بالمعلومات الصحيحة في صفحة إدخال البيانات لتتمكن من طباعة استمارة المقررات بشكل صحيح</v>
      </c>
      <c r="C8" s="349"/>
      <c r="D8" s="349"/>
      <c r="E8" s="349"/>
      <c r="F8" s="349"/>
      <c r="G8" s="349"/>
      <c r="H8" s="349"/>
      <c r="I8" s="349"/>
      <c r="J8" s="349"/>
      <c r="K8" s="349"/>
      <c r="L8" s="349"/>
      <c r="M8" s="349"/>
      <c r="N8" s="349"/>
      <c r="O8" s="349"/>
      <c r="P8" s="349"/>
      <c r="Q8" s="349"/>
      <c r="R8" s="349"/>
      <c r="X8" s="1">
        <v>6</v>
      </c>
      <c r="Y8" s="1">
        <f>IF(Z8&lt;&gt;"",X8,"")</f>
        <v>6</v>
      </c>
      <c r="Z8" s="1" t="str">
        <f>IF(LEN(D4)&lt;2,B4,"")</f>
        <v>الجنس:</v>
      </c>
      <c r="AA8" s="1">
        <f t="shared" si="1"/>
        <v>6</v>
      </c>
      <c r="AC8" s="83"/>
      <c r="AD8" s="83"/>
      <c r="AE8" s="373" t="str">
        <f t="shared" si="2"/>
        <v>الجنس:</v>
      </c>
      <c r="AF8" s="373"/>
      <c r="AG8" s="373"/>
      <c r="AH8" s="83"/>
      <c r="AI8" s="83"/>
    </row>
    <row r="9" spans="2:36" ht="24" customHeight="1" thickTop="1" thickBot="1" x14ac:dyDescent="0.35">
      <c r="B9" s="350"/>
      <c r="C9" s="350"/>
      <c r="D9" s="350"/>
      <c r="E9" s="350"/>
      <c r="F9" s="350"/>
      <c r="G9" s="350"/>
      <c r="H9" s="350"/>
      <c r="I9" s="350"/>
      <c r="J9" s="350"/>
      <c r="K9" s="350"/>
      <c r="L9" s="350"/>
      <c r="M9" s="350"/>
      <c r="N9" s="350"/>
      <c r="O9" s="350"/>
      <c r="P9" s="350"/>
      <c r="Q9" s="350"/>
      <c r="R9" s="350"/>
      <c r="S9" s="3"/>
      <c r="T9" s="3"/>
      <c r="U9" s="3"/>
      <c r="X9" s="1">
        <v>7</v>
      </c>
      <c r="Y9" s="1">
        <f t="shared" si="0"/>
        <v>7</v>
      </c>
      <c r="Z9" s="1" t="str">
        <f>IF(LEN(H4)&lt;2,F4,"")</f>
        <v>تاريخ الميلاد:</v>
      </c>
      <c r="AA9" s="1">
        <f t="shared" si="1"/>
        <v>7</v>
      </c>
      <c r="AC9" s="83"/>
      <c r="AD9" s="83"/>
      <c r="AE9" s="373" t="str">
        <f t="shared" si="2"/>
        <v>تاريخ الميلاد:</v>
      </c>
      <c r="AF9" s="373"/>
      <c r="AG9" s="373"/>
      <c r="AH9" s="83"/>
      <c r="AI9" s="83"/>
    </row>
    <row r="10" spans="2:36" ht="22.5" customHeight="1" thickTop="1" thickBot="1" x14ac:dyDescent="0.35">
      <c r="B10" s="87"/>
      <c r="C10" s="88" t="s">
        <v>26</v>
      </c>
      <c r="D10" s="353" t="s">
        <v>263</v>
      </c>
      <c r="E10" s="354"/>
      <c r="F10" s="354"/>
      <c r="G10" s="354"/>
      <c r="H10" s="354"/>
      <c r="I10" s="355"/>
      <c r="J10" s="87"/>
      <c r="K10" s="88" t="s">
        <v>26</v>
      </c>
      <c r="L10" s="353" t="s">
        <v>263</v>
      </c>
      <c r="M10" s="354"/>
      <c r="N10" s="354"/>
      <c r="O10" s="354"/>
      <c r="P10" s="354"/>
      <c r="Q10" s="355"/>
      <c r="R10" s="89"/>
      <c r="S10" s="4"/>
      <c r="T10" s="4"/>
      <c r="U10" s="5"/>
      <c r="V10" s="21" t="str">
        <f>IFERROR(SMALL('إختيار المقررات'!$F$9:$F$28,'إختيار المقررات'!BL5),"")</f>
        <v/>
      </c>
      <c r="W10" s="21" t="str">
        <f>IFERROR(SMALL('إختيار المقررات'!$BK$6:$BK$60,'إختيار المقررات'!BL5),"")</f>
        <v/>
      </c>
      <c r="X10" s="1">
        <v>8</v>
      </c>
      <c r="Y10" s="1">
        <f t="shared" si="0"/>
        <v>8</v>
      </c>
      <c r="Z10" s="1" t="str">
        <f>IF(LEN(K4)&lt;2,J4,"")</f>
        <v>مكان الميلاد:</v>
      </c>
      <c r="AA10" s="1">
        <f t="shared" si="1"/>
        <v>8</v>
      </c>
      <c r="AC10" s="83"/>
      <c r="AD10" s="83"/>
      <c r="AE10" s="373" t="str">
        <f t="shared" si="2"/>
        <v>مكان الميلاد:</v>
      </c>
      <c r="AF10" s="373"/>
      <c r="AG10" s="373"/>
      <c r="AH10" s="83"/>
      <c r="AI10" s="83"/>
    </row>
    <row r="11" spans="2:36" ht="16.2" customHeight="1" thickTop="1" thickBot="1" x14ac:dyDescent="0.35">
      <c r="B11" s="90" t="str">
        <f>IF(AJ1&gt;0,"",IF('إختيار المقررات'!BR74=1,V10,IF('إختيار المقررات'!F28&lt;2,"",V10)))</f>
        <v/>
      </c>
      <c r="C11" s="121" t="str">
        <f>IFERROR(VLOOKUP(B11,'إختيار المقررات'!$BL$5:$BM$60,2,0),"")</f>
        <v/>
      </c>
      <c r="D11" s="348" t="str">
        <f>IFERROR(VLOOKUP(B11,'إختيار المقررات'!$BL$5:$BN$60,3,0),"")</f>
        <v/>
      </c>
      <c r="E11" s="348"/>
      <c r="F11" s="348"/>
      <c r="G11" s="348"/>
      <c r="H11" s="91" t="str">
        <f>IFERROR(VLOOKUP(D11,'إختيار المقررات'!$K$9:$T$28,9,0),"")</f>
        <v/>
      </c>
      <c r="I11" s="92" t="str">
        <f>IFERROR(IF(VLOOKUP(D11,'إختيار المقررات'!$K$9:$T$28,10,0)=0,"",VLOOKUP(D11,'إختيار المقررات'!$K$9:$T$28,10,0)),"")</f>
        <v/>
      </c>
      <c r="J11" s="90" t="str">
        <f>IF(B18="","",V18)</f>
        <v/>
      </c>
      <c r="K11" s="121" t="str">
        <f>IFERROR(VLOOKUP(J11,'إختيار المقررات'!$BL$5:$BM$60,2,0),"")</f>
        <v/>
      </c>
      <c r="L11" s="348" t="str">
        <f>IFERROR(VLOOKUP(J11,'إختيار المقررات'!$BL$5:$BN$60,3,0),"")</f>
        <v/>
      </c>
      <c r="M11" s="348"/>
      <c r="N11" s="348"/>
      <c r="O11" s="348"/>
      <c r="P11" s="93" t="str">
        <f>IFERROR(VLOOKUP(L11,'إختيار المقررات'!$K$9:$T$28,9,0),"")</f>
        <v/>
      </c>
      <c r="Q11" s="92" t="str">
        <f>IFERROR(IF(VLOOKUP(L11,'إختيار المقررات'!$K$9:$T$28,10,0)=0,"",VLOOKUP(L11,'إختيار المقررات'!$K$9:$T$28,10,0)),"")</f>
        <v/>
      </c>
      <c r="R11" s="111"/>
      <c r="T11" s="6"/>
      <c r="V11" s="21" t="str">
        <f>IFERROR(SMALL('إختيار المقررات'!$F$9:$F$28,'إختيار المقررات'!BL6),"")</f>
        <v/>
      </c>
      <c r="W11" s="21" t="str">
        <f>IFERROR(SMALL('إختيار المقررات'!$BK$6:$BK$60,'إختيار المقررات'!BL6),"")</f>
        <v/>
      </c>
      <c r="X11" s="1">
        <v>9</v>
      </c>
      <c r="Y11" s="1">
        <f t="shared" si="0"/>
        <v>9</v>
      </c>
      <c r="Z11" s="1" t="str">
        <f>IF(LEN(N4)&lt;2,Q4,"")</f>
        <v>place of birth</v>
      </c>
      <c r="AA11" s="1">
        <f t="shared" si="1"/>
        <v>9</v>
      </c>
      <c r="AC11" s="83"/>
      <c r="AD11" s="83"/>
      <c r="AE11" s="373" t="str">
        <f t="shared" si="2"/>
        <v>place of birth</v>
      </c>
      <c r="AF11" s="373"/>
      <c r="AG11" s="373"/>
      <c r="AH11" s="83"/>
      <c r="AI11" s="83"/>
    </row>
    <row r="12" spans="2:36" ht="16.2" customHeight="1" thickTop="1" thickBot="1" x14ac:dyDescent="0.35">
      <c r="B12" s="90" t="str">
        <f>IF(B11="","",V11)</f>
        <v/>
      </c>
      <c r="C12" s="121" t="str">
        <f>IFERROR(VLOOKUP(B12,'إختيار المقررات'!$BL$5:$BM$60,2,0),"")</f>
        <v/>
      </c>
      <c r="D12" s="348" t="str">
        <f>IFERROR(VLOOKUP(B12,'إختيار المقررات'!$BL$5:$BN$60,3,0),"")</f>
        <v/>
      </c>
      <c r="E12" s="348"/>
      <c r="F12" s="348"/>
      <c r="G12" s="348"/>
      <c r="H12" s="91" t="str">
        <f>IFERROR(VLOOKUP(D12,'إختيار المقررات'!$K$9:$T$28,9,0),"")</f>
        <v/>
      </c>
      <c r="I12" s="92" t="str">
        <f>IFERROR(IF(VLOOKUP(D12,'إختيار المقررات'!$K$9:$T$28,10,0)=0,"",VLOOKUP(D12,'إختيار المقررات'!$K$9:$T$28,10,0)),"")</f>
        <v/>
      </c>
      <c r="J12" s="90" t="str">
        <f>IF(J11="","",V19)</f>
        <v/>
      </c>
      <c r="K12" s="121" t="str">
        <f>IFERROR(VLOOKUP(J12,'إختيار المقررات'!$BL$5:$BM$60,2,0),"")</f>
        <v/>
      </c>
      <c r="L12" s="328" t="str">
        <f>IFERROR(VLOOKUP(J12,'إختيار المقررات'!$BL$5:$BN$60,3,0),"")</f>
        <v/>
      </c>
      <c r="M12" s="328"/>
      <c r="N12" s="328"/>
      <c r="O12" s="328"/>
      <c r="P12" s="93" t="str">
        <f>IFERROR(VLOOKUP(L12,'إختيار المقررات'!$K$9:$T$28,9,0),"")</f>
        <v/>
      </c>
      <c r="Q12" s="92" t="str">
        <f>IFERROR(IF(VLOOKUP(L12,'إختيار المقررات'!$K$9:$T$28,10,0)=0,"",VLOOKUP(L12,'إختيار المقررات'!$K$9:$T$28,10,0)),"")</f>
        <v/>
      </c>
      <c r="R12" s="111"/>
      <c r="S12" s="6"/>
      <c r="T12" s="6"/>
      <c r="U12" s="2"/>
      <c r="V12" s="21" t="str">
        <f>IFERROR(SMALL('إختيار المقررات'!$F$9:$F$28,'إختيار المقررات'!BL7),"")</f>
        <v/>
      </c>
      <c r="W12" s="21" t="str">
        <f>IFERROR(SMALL('إختيار المقررات'!$BK$6:$BK$60,'إختيار المقررات'!BL7),"")</f>
        <v/>
      </c>
      <c r="X12" s="1">
        <v>10</v>
      </c>
      <c r="Y12" s="1">
        <f t="shared" si="0"/>
        <v>10</v>
      </c>
      <c r="Z12" s="1" t="str">
        <f>IF(LEN(D5)&lt;2,B5,"")</f>
        <v>الجنسية:</v>
      </c>
      <c r="AA12" s="1">
        <f t="shared" si="1"/>
        <v>10</v>
      </c>
      <c r="AC12" s="83"/>
      <c r="AD12" s="83"/>
      <c r="AE12" s="373" t="str">
        <f t="shared" si="2"/>
        <v>الجنسية:</v>
      </c>
      <c r="AF12" s="373"/>
      <c r="AG12" s="373"/>
      <c r="AH12" s="83"/>
      <c r="AI12" s="83"/>
    </row>
    <row r="13" spans="2:36" ht="16.2" customHeight="1" thickTop="1" thickBot="1" x14ac:dyDescent="0.35">
      <c r="B13" s="90" t="str">
        <f t="shared" ref="B13:B18" si="3">IF(B12="","",V12)</f>
        <v/>
      </c>
      <c r="C13" s="122" t="str">
        <f>IFERROR(VLOOKUP(B13,'إختيار المقررات'!$BL$5:$BM$60,2,0),"")</f>
        <v/>
      </c>
      <c r="D13" s="328" t="str">
        <f>IFERROR(VLOOKUP(B13,'إختيار المقررات'!$BL$5:$BN$60,3,0),"")</f>
        <v/>
      </c>
      <c r="E13" s="328"/>
      <c r="F13" s="328"/>
      <c r="G13" s="328"/>
      <c r="H13" s="91" t="str">
        <f>IFERROR(VLOOKUP(D13,'إختيار المقررات'!$K$9:$T$28,9,0),"")</f>
        <v/>
      </c>
      <c r="I13" s="92" t="str">
        <f>IFERROR(IF(VLOOKUP(D13,'إختيار المقررات'!$K$9:$T$28,10,0)=0,"",VLOOKUP(D13,'إختيار المقررات'!$K$9:$T$28,10,0)),"")</f>
        <v/>
      </c>
      <c r="J13" s="90" t="str">
        <f t="shared" ref="J13:J18" si="4">IF(J12="","",V20)</f>
        <v/>
      </c>
      <c r="K13" s="121" t="str">
        <f>IFERROR(VLOOKUP(J13,'إختيار المقررات'!$BL$5:$BM$60,2,0),"")</f>
        <v/>
      </c>
      <c r="L13" s="328" t="str">
        <f>IFERROR(VLOOKUP(J13,'إختيار المقررات'!$BL$5:$BN$60,3,0),"")</f>
        <v/>
      </c>
      <c r="M13" s="328"/>
      <c r="N13" s="328"/>
      <c r="O13" s="328"/>
      <c r="P13" s="93" t="str">
        <f>IFERROR(VLOOKUP(L13,'إختيار المقررات'!$K$9:$T$28,9,0),"")</f>
        <v/>
      </c>
      <c r="Q13" s="92" t="str">
        <f>IFERROR(IF(VLOOKUP(L13,'إختيار المقررات'!$K$9:$T$28,10,0)=0,"",VLOOKUP(L13,'إختيار المقررات'!$K$9:$T$28,10,0)),"")</f>
        <v/>
      </c>
      <c r="R13" s="111"/>
      <c r="S13" s="6"/>
      <c r="T13" s="6"/>
      <c r="U13" s="2"/>
      <c r="V13" s="21" t="str">
        <f>IFERROR(SMALL('إختيار المقررات'!$F$9:$F$28,'إختيار المقررات'!BL8),"")</f>
        <v/>
      </c>
      <c r="W13" s="21" t="str">
        <f>IFERROR(SMALL('إختيار المقررات'!$BK$6:$BK$60,'إختيار المقررات'!BL8),"")</f>
        <v/>
      </c>
      <c r="X13" s="1">
        <v>11</v>
      </c>
      <c r="Y13" s="1">
        <f t="shared" si="0"/>
        <v>11</v>
      </c>
      <c r="Z13" s="1" t="str">
        <f>IF(LEN(H5)&lt;2,F5,"")</f>
        <v>الرقم الوطني:</v>
      </c>
      <c r="AA13" s="1">
        <f t="shared" si="1"/>
        <v>11</v>
      </c>
      <c r="AC13" s="83"/>
      <c r="AD13" s="83"/>
      <c r="AE13" s="373" t="str">
        <f t="shared" si="2"/>
        <v>الرقم الوطني:</v>
      </c>
      <c r="AF13" s="373"/>
      <c r="AG13" s="373"/>
      <c r="AH13" s="83"/>
      <c r="AI13" s="83"/>
    </row>
    <row r="14" spans="2:36" ht="16.2" customHeight="1" thickTop="1" thickBot="1" x14ac:dyDescent="0.35">
      <c r="B14" s="90" t="str">
        <f t="shared" si="3"/>
        <v/>
      </c>
      <c r="C14" s="122" t="str">
        <f>IFERROR(VLOOKUP(B14,'إختيار المقررات'!$BL$5:$BM$60,2,0),"")</f>
        <v/>
      </c>
      <c r="D14" s="328" t="str">
        <f>IFERROR(VLOOKUP(B14,'إختيار المقررات'!$BL$5:$BN$60,3,0),"")</f>
        <v/>
      </c>
      <c r="E14" s="328"/>
      <c r="F14" s="328"/>
      <c r="G14" s="328"/>
      <c r="H14" s="91" t="str">
        <f>IFERROR(VLOOKUP(D14,'إختيار المقررات'!$K$9:$T$28,9,0),"")</f>
        <v/>
      </c>
      <c r="I14" s="92" t="str">
        <f>IFERROR(IF(VLOOKUP(D14,'إختيار المقررات'!$K$9:$T$28,10,0)=0,"",VLOOKUP(D14,'إختيار المقررات'!$K$9:$T$28,10,0)),"")</f>
        <v/>
      </c>
      <c r="J14" s="90" t="str">
        <f t="shared" si="4"/>
        <v/>
      </c>
      <c r="K14" s="121" t="str">
        <f>IFERROR(VLOOKUP(J14,'إختيار المقررات'!$BL$5:$BM$60,2,0),"")</f>
        <v/>
      </c>
      <c r="L14" s="328" t="str">
        <f>IFERROR(VLOOKUP(J14,'إختيار المقررات'!$BL$5:$BN$60,3,0),"")</f>
        <v/>
      </c>
      <c r="M14" s="328"/>
      <c r="N14" s="328"/>
      <c r="O14" s="328"/>
      <c r="P14" s="93" t="str">
        <f>IFERROR(VLOOKUP(L14,'إختيار المقررات'!$K$9:$T$28,9,0),"")</f>
        <v/>
      </c>
      <c r="Q14" s="92" t="str">
        <f>IFERROR(IF(VLOOKUP(L14,'إختيار المقررات'!$K$9:$T$28,10,0)=0,"",VLOOKUP(L14,'إختيار المقررات'!$K$9:$T$28,10,0)),"")</f>
        <v/>
      </c>
      <c r="R14" s="111"/>
      <c r="S14" s="6"/>
      <c r="T14" s="6"/>
      <c r="U14" s="2"/>
      <c r="V14" s="21" t="str">
        <f>IFERROR(SMALL('إختيار المقررات'!$F$9:$F$28,'إختيار المقررات'!BL9),"")</f>
        <v/>
      </c>
      <c r="W14" s="21" t="str">
        <f>IFERROR(SMALL('إختيار المقررات'!$BK$6:$BK$60,'إختيار المقررات'!BL9),"")</f>
        <v/>
      </c>
      <c r="X14" s="1">
        <v>12</v>
      </c>
      <c r="Y14" s="1" t="str">
        <f t="shared" si="0"/>
        <v/>
      </c>
      <c r="Z14" s="1" t="str">
        <f>IF(LEN(K5)&lt;2,J5,"")</f>
        <v/>
      </c>
      <c r="AA14" s="1">
        <f t="shared" si="1"/>
        <v>15</v>
      </c>
      <c r="AC14" s="83"/>
      <c r="AD14" s="83"/>
      <c r="AE14" s="373" t="str">
        <f t="shared" si="2"/>
        <v>نوع الثانوية:</v>
      </c>
      <c r="AF14" s="373"/>
      <c r="AG14" s="373"/>
      <c r="AH14" s="83"/>
      <c r="AI14" s="83"/>
    </row>
    <row r="15" spans="2:36" ht="16.2" customHeight="1" thickTop="1" thickBot="1" x14ac:dyDescent="0.35">
      <c r="B15" s="90" t="str">
        <f t="shared" si="3"/>
        <v/>
      </c>
      <c r="C15" s="122" t="str">
        <f>IFERROR(VLOOKUP(B15,'إختيار المقررات'!$BL$5:$BM$60,2,0),"")</f>
        <v/>
      </c>
      <c r="D15" s="328" t="str">
        <f>IFERROR(VLOOKUP(B15,'إختيار المقررات'!$BL$5:$BN$60,3,0),"")</f>
        <v/>
      </c>
      <c r="E15" s="328"/>
      <c r="F15" s="328"/>
      <c r="G15" s="328"/>
      <c r="H15" s="91" t="str">
        <f>IFERROR(VLOOKUP(D15,'إختيار المقررات'!$K$9:$T$28,9,0),"")</f>
        <v/>
      </c>
      <c r="I15" s="92" t="str">
        <f>IFERROR(IF(VLOOKUP(D15,'إختيار المقررات'!$K$9:$T$28,10,0)=0,"",VLOOKUP(D15,'إختيار المقررات'!$K$9:$T$28,10,0)),"")</f>
        <v/>
      </c>
      <c r="J15" s="90" t="str">
        <f t="shared" si="4"/>
        <v/>
      </c>
      <c r="K15" s="121" t="str">
        <f>IFERROR(VLOOKUP(J15,'إختيار المقررات'!$BL$5:$BM$60,2,0),"")</f>
        <v/>
      </c>
      <c r="L15" s="328" t="str">
        <f>IFERROR(VLOOKUP(J15,'إختيار المقررات'!$BL$5:$BN$60,3,0),"")</f>
        <v/>
      </c>
      <c r="M15" s="328"/>
      <c r="N15" s="328"/>
      <c r="O15" s="328"/>
      <c r="P15" s="93" t="str">
        <f>IFERROR(VLOOKUP(L15,'إختيار المقررات'!$K$9:$T$28,9,0),"")</f>
        <v/>
      </c>
      <c r="Q15" s="92" t="str">
        <f>IFERROR(IF(VLOOKUP(L15,'إختيار المقررات'!$K$9:$T$28,10,0)=0,"",VLOOKUP(L15,'إختيار المقررات'!$K$9:$T$28,10,0)),"")</f>
        <v/>
      </c>
      <c r="R15" s="111"/>
      <c r="S15" s="6"/>
      <c r="T15" s="6"/>
      <c r="U15" s="2"/>
      <c r="V15" s="21" t="str">
        <f>IFERROR(SMALL('إختيار المقررات'!$F$9:$F$28,'إختيار المقررات'!BL10),"")</f>
        <v/>
      </c>
      <c r="W15" s="21" t="str">
        <f>IFERROR(SMALL('إختيار المقررات'!$BK$6:$BK$60,'إختيار المقررات'!BL10),"")</f>
        <v/>
      </c>
      <c r="X15" s="1">
        <v>13</v>
      </c>
      <c r="Y15" s="1" t="str">
        <f t="shared" si="0"/>
        <v/>
      </c>
      <c r="Z15" s="1" t="str">
        <f>IF(LEN(P5)&lt;2,N5,"")</f>
        <v/>
      </c>
      <c r="AA15" s="1">
        <f t="shared" si="1"/>
        <v>16</v>
      </c>
      <c r="AC15" s="83"/>
      <c r="AD15" s="83"/>
      <c r="AE15" s="373" t="str">
        <f t="shared" si="2"/>
        <v>محافظتها:</v>
      </c>
      <c r="AF15" s="373"/>
      <c r="AG15" s="373"/>
      <c r="AH15" s="83"/>
      <c r="AI15" s="83"/>
    </row>
    <row r="16" spans="2:36" ht="16.2" customHeight="1" thickTop="1" thickBot="1" x14ac:dyDescent="0.35">
      <c r="B16" s="90" t="str">
        <f t="shared" si="3"/>
        <v/>
      </c>
      <c r="C16" s="122" t="str">
        <f>IFERROR(VLOOKUP(B16,'إختيار المقررات'!$BL$5:$BM$60,2,0),"")</f>
        <v/>
      </c>
      <c r="D16" s="328" t="str">
        <f>IFERROR(VLOOKUP(B16,'إختيار المقررات'!$BL$5:$BN$60,3,0),"")</f>
        <v/>
      </c>
      <c r="E16" s="328"/>
      <c r="F16" s="328"/>
      <c r="G16" s="328"/>
      <c r="H16" s="91" t="str">
        <f>IFERROR(VLOOKUP(D16,'إختيار المقررات'!$K$9:$T$28,9,0),"")</f>
        <v/>
      </c>
      <c r="I16" s="92" t="str">
        <f>IFERROR(IF(VLOOKUP(D16,'إختيار المقررات'!$K$9:$T$28,10,0)=0,"",VLOOKUP(D16,'إختيار المقررات'!$K$9:$T$28,10,0)),"")</f>
        <v/>
      </c>
      <c r="J16" s="90" t="str">
        <f t="shared" si="4"/>
        <v/>
      </c>
      <c r="K16" s="121" t="str">
        <f>IFERROR(VLOOKUP(J16,'إختيار المقررات'!$BL$5:$BM$60,2,0),"")</f>
        <v/>
      </c>
      <c r="L16" s="328" t="str">
        <f>IFERROR(VLOOKUP(J16,'إختيار المقررات'!$BL$5:$BN$60,3,0),"")</f>
        <v/>
      </c>
      <c r="M16" s="328"/>
      <c r="N16" s="328"/>
      <c r="O16" s="328"/>
      <c r="P16" s="93" t="str">
        <f>IFERROR(VLOOKUP(L16,'إختيار المقررات'!$K$9:$T$28,9,0),"")</f>
        <v/>
      </c>
      <c r="Q16" s="92" t="str">
        <f>IFERROR(IF(VLOOKUP(L16,'إختيار المقررات'!$K$9:$T$28,10,0)=0,"",VLOOKUP(L16,'إختيار المقررات'!$K$9:$T$28,10,0)),"")</f>
        <v/>
      </c>
      <c r="R16" s="111"/>
      <c r="S16" s="6"/>
      <c r="T16" s="6"/>
      <c r="U16" s="2"/>
      <c r="V16" s="21" t="str">
        <f>IFERROR(SMALL('إختيار المقررات'!$F$9:$F$28,'إختيار المقررات'!BL11),"")</f>
        <v/>
      </c>
      <c r="W16" s="21" t="str">
        <f>IFERROR(SMALL('إختيار المقررات'!$BK$6:$BK$60,'إختيار المقررات'!BL11),"")</f>
        <v/>
      </c>
      <c r="X16" s="1">
        <v>14</v>
      </c>
      <c r="Y16" s="1" t="str">
        <f t="shared" si="0"/>
        <v/>
      </c>
      <c r="Z16" s="1" t="str">
        <f>IF(LEN(D6)&lt;2,B6,"")</f>
        <v/>
      </c>
      <c r="AA16" s="1">
        <f t="shared" si="1"/>
        <v>17</v>
      </c>
      <c r="AC16" s="83"/>
      <c r="AD16" s="83"/>
      <c r="AE16" s="373" t="str">
        <f t="shared" si="2"/>
        <v>عامها:</v>
      </c>
      <c r="AF16" s="373"/>
      <c r="AG16" s="373"/>
      <c r="AH16" s="83"/>
      <c r="AI16" s="83"/>
    </row>
    <row r="17" spans="2:35" ht="16.2" customHeight="1" thickTop="1" thickBot="1" x14ac:dyDescent="0.35">
      <c r="B17" s="90" t="str">
        <f t="shared" si="3"/>
        <v/>
      </c>
      <c r="C17" s="122" t="str">
        <f>IFERROR(VLOOKUP(B17,'إختيار المقررات'!$BL$5:$BM$60,2,0),"")</f>
        <v/>
      </c>
      <c r="D17" s="328" t="str">
        <f>IFERROR(VLOOKUP(B17,'إختيار المقررات'!$BL$5:$BN$60,3,0),"")</f>
        <v/>
      </c>
      <c r="E17" s="328"/>
      <c r="F17" s="328"/>
      <c r="G17" s="328"/>
      <c r="H17" s="91" t="str">
        <f>IFERROR(VLOOKUP(D17,'إختيار المقررات'!$K$9:$T$28,9,0),"")</f>
        <v/>
      </c>
      <c r="I17" s="92" t="str">
        <f>IFERROR(IF(VLOOKUP(D17,'إختيار المقررات'!$K$9:$T$28,10,0)=0,"",VLOOKUP(D17,'إختيار المقررات'!$K$9:$T$28,10,0)),"")</f>
        <v/>
      </c>
      <c r="J17" s="90" t="str">
        <f t="shared" si="4"/>
        <v/>
      </c>
      <c r="K17" s="121" t="str">
        <f>IFERROR(VLOOKUP(J17,'إختيار المقررات'!$BL$5:$BM$60,2,0),"")</f>
        <v/>
      </c>
      <c r="L17" s="328" t="str">
        <f>IFERROR(VLOOKUP(J17,'إختيار المقررات'!$BL$5:$BN$60,3,0),"")</f>
        <v/>
      </c>
      <c r="M17" s="328"/>
      <c r="N17" s="328"/>
      <c r="O17" s="328"/>
      <c r="P17" s="93" t="str">
        <f>IFERROR(VLOOKUP(L17,'إختيار المقررات'!$K$9:$T$28,9,0),"")</f>
        <v/>
      </c>
      <c r="Q17" s="92" t="str">
        <f>IFERROR(IF(VLOOKUP(L17,'إختيار المقررات'!$K$9:$T$28,10,0)=0,"",VLOOKUP(L17,'إختيار المقررات'!$K$9:$T$28,10,0)),"")</f>
        <v/>
      </c>
      <c r="R17" s="111"/>
      <c r="S17" s="6"/>
      <c r="T17" s="6"/>
      <c r="U17" s="2"/>
      <c r="V17" s="21" t="str">
        <f>IFERROR(SMALL('إختيار المقررات'!$F$9:$F$28,'إختيار المقررات'!BL12),"")</f>
        <v/>
      </c>
      <c r="W17" s="21" t="str">
        <f>IFERROR(SMALL('إختيار المقررات'!$BK$6:$BK$60,'إختيار المقررات'!BL12),"")</f>
        <v/>
      </c>
      <c r="X17" s="1">
        <v>15</v>
      </c>
      <c r="Y17" s="1">
        <f t="shared" si="0"/>
        <v>15</v>
      </c>
      <c r="Z17" s="1" t="str">
        <f>IF(LEN(H6)&lt;2,F6,"")</f>
        <v>نوع الثانوية:</v>
      </c>
      <c r="AA17" s="1">
        <f t="shared" si="1"/>
        <v>18</v>
      </c>
      <c r="AC17" s="83"/>
      <c r="AD17" s="83"/>
      <c r="AE17" s="373" t="str">
        <f t="shared" si="2"/>
        <v>الموبايل:</v>
      </c>
      <c r="AF17" s="373"/>
      <c r="AG17" s="373"/>
      <c r="AH17" s="83"/>
      <c r="AI17" s="83"/>
    </row>
    <row r="18" spans="2:35" ht="16.2" customHeight="1" thickTop="1" thickBot="1" x14ac:dyDescent="0.35">
      <c r="B18" s="90" t="str">
        <f t="shared" si="3"/>
        <v/>
      </c>
      <c r="C18" s="122" t="str">
        <f>IFERROR(VLOOKUP(B18,'إختيار المقررات'!$BL$5:$BM$60,2,0),"")</f>
        <v/>
      </c>
      <c r="D18" s="328" t="str">
        <f>IFERROR(VLOOKUP(B18,'إختيار المقررات'!$BL$5:$BN$60,3,0),"")</f>
        <v/>
      </c>
      <c r="E18" s="328"/>
      <c r="F18" s="328"/>
      <c r="G18" s="328"/>
      <c r="H18" s="91" t="str">
        <f>IFERROR(VLOOKUP(D18,'إختيار المقررات'!$K$9:$T$28,9,0),"")</f>
        <v/>
      </c>
      <c r="I18" s="92" t="str">
        <f>IFERROR(IF(VLOOKUP(D18,'إختيار المقررات'!$K$9:$T$28,10,0)=0,"",VLOOKUP(D18,'إختيار المقررات'!$K$9:$T$28,10,0)),"")</f>
        <v/>
      </c>
      <c r="J18" s="90" t="str">
        <f t="shared" si="4"/>
        <v/>
      </c>
      <c r="K18" s="121" t="str">
        <f>IFERROR(VLOOKUP(J18,'إختيار المقررات'!$BL$5:$BM$60,2,0),"")</f>
        <v/>
      </c>
      <c r="L18" s="328" t="str">
        <f>IFERROR(VLOOKUP(J18,'إختيار المقررات'!$BL$5:$BN$60,3,0),"")</f>
        <v/>
      </c>
      <c r="M18" s="328"/>
      <c r="N18" s="328"/>
      <c r="O18" s="328"/>
      <c r="P18" s="93" t="str">
        <f>IFERROR(VLOOKUP(L18,'إختيار المقررات'!$K$9:$T$28,9,0),"")</f>
        <v/>
      </c>
      <c r="Q18" s="92" t="str">
        <f>IFERROR(IF(VLOOKUP(L18,'إختيار المقررات'!$K$9:$T$28,10,0)=0,"",VLOOKUP(L18,'إختيار المقررات'!$K$9:$T$28,10,0)),"")</f>
        <v/>
      </c>
      <c r="R18" s="111"/>
      <c r="S18" s="6"/>
      <c r="T18" s="6"/>
      <c r="U18" s="2"/>
      <c r="V18" s="21" t="str">
        <f>IFERROR(SMALL('إختيار المقررات'!$F$9:$F$28,'إختيار المقررات'!BL13),"")</f>
        <v/>
      </c>
      <c r="W18" s="21" t="str">
        <f>IFERROR(SMALL('إختيار المقررات'!$BK$6:$BK$60,'إختيار المقررات'!BL13),"")</f>
        <v/>
      </c>
      <c r="X18" s="1">
        <v>16</v>
      </c>
      <c r="Y18" s="1">
        <f t="shared" si="0"/>
        <v>16</v>
      </c>
      <c r="Z18" s="1" t="str">
        <f>IF(LEN(K6)&lt;2,J6,"")</f>
        <v>محافظتها:</v>
      </c>
      <c r="AA18" s="1">
        <f t="shared" si="1"/>
        <v>19</v>
      </c>
      <c r="AC18" s="83"/>
      <c r="AD18" s="83"/>
      <c r="AE18" s="373" t="str">
        <f t="shared" si="2"/>
        <v>الهاتف:</v>
      </c>
      <c r="AF18" s="373"/>
      <c r="AG18" s="373"/>
      <c r="AH18" s="83"/>
      <c r="AI18" s="83"/>
    </row>
    <row r="19" spans="2:35" ht="16.2" customHeight="1" thickTop="1" thickBot="1" x14ac:dyDescent="0.35">
      <c r="B19" s="340" t="e">
        <f>'إدخال البيانات'!A2</f>
        <v>#N/A</v>
      </c>
      <c r="C19" s="340"/>
      <c r="D19" s="340"/>
      <c r="E19" s="340"/>
      <c r="F19" s="340"/>
      <c r="G19" s="340"/>
      <c r="H19" s="340"/>
      <c r="I19" s="340"/>
      <c r="J19" s="340"/>
      <c r="K19" s="340"/>
      <c r="L19" s="340"/>
      <c r="M19" s="340"/>
      <c r="N19" s="340"/>
      <c r="O19" s="340"/>
      <c r="P19" s="340"/>
      <c r="Q19" s="340"/>
      <c r="R19" s="340"/>
      <c r="S19" s="6"/>
      <c r="T19" s="6"/>
      <c r="U19" s="2"/>
      <c r="V19" s="21" t="str">
        <f>IFERROR(SMALL('إختيار المقررات'!$F$9:$F$28,'إختيار المقررات'!BL14),"")</f>
        <v/>
      </c>
      <c r="W19" s="21" t="str">
        <f>IFERROR(SMALL('إختيار المقررات'!$BK$6:$BK$60,'إختيار المقررات'!BL14),"")</f>
        <v/>
      </c>
      <c r="X19" s="1">
        <v>17</v>
      </c>
      <c r="Y19" s="1">
        <f t="shared" si="0"/>
        <v>17</v>
      </c>
      <c r="Z19" s="1" t="str">
        <f>IF(LEN(P6)&lt;2,N6,"")</f>
        <v>عامها:</v>
      </c>
      <c r="AA19" s="1">
        <f t="shared" si="1"/>
        <v>20</v>
      </c>
      <c r="AC19" s="83"/>
      <c r="AD19" s="83"/>
      <c r="AE19" s="373" t="str">
        <f t="shared" si="2"/>
        <v>العنوان :</v>
      </c>
      <c r="AF19" s="373"/>
      <c r="AG19" s="373"/>
      <c r="AH19" s="83"/>
      <c r="AI19" s="83"/>
    </row>
    <row r="20" spans="2:35" ht="16.2" customHeight="1" thickTop="1" thickBot="1" x14ac:dyDescent="0.35">
      <c r="B20" s="340"/>
      <c r="C20" s="340"/>
      <c r="D20" s="340"/>
      <c r="E20" s="340"/>
      <c r="F20" s="340"/>
      <c r="G20" s="340"/>
      <c r="H20" s="340"/>
      <c r="I20" s="340"/>
      <c r="J20" s="340"/>
      <c r="K20" s="340"/>
      <c r="L20" s="340"/>
      <c r="M20" s="340"/>
      <c r="N20" s="340"/>
      <c r="O20" s="340"/>
      <c r="P20" s="340"/>
      <c r="Q20" s="340"/>
      <c r="R20" s="340"/>
      <c r="S20" s="6"/>
      <c r="T20" s="6"/>
      <c r="U20" s="2"/>
      <c r="V20" s="21" t="str">
        <f>IFERROR(SMALL('إختيار المقررات'!$F$9:$F$28,'إختيار المقررات'!BL15),"")</f>
        <v/>
      </c>
      <c r="W20" s="21" t="str">
        <f>IFERROR(SMALL('إختيار المقررات'!$BK$6:$BK$60,'إختيار المقررات'!BL15),"")</f>
        <v/>
      </c>
      <c r="X20" s="1">
        <v>18</v>
      </c>
      <c r="Y20" s="1">
        <f t="shared" si="0"/>
        <v>18</v>
      </c>
      <c r="Z20" s="1" t="str">
        <f>IF(LEN(D7)&lt;2,B7,"")</f>
        <v>الموبايل:</v>
      </c>
      <c r="AA20" s="1" t="str">
        <f t="shared" si="1"/>
        <v/>
      </c>
      <c r="AC20" s="83"/>
      <c r="AD20" s="83"/>
      <c r="AE20" s="373" t="str">
        <f t="shared" si="2"/>
        <v/>
      </c>
      <c r="AF20" s="373"/>
      <c r="AG20" s="373"/>
      <c r="AH20" s="83"/>
      <c r="AI20" s="83"/>
    </row>
    <row r="21" spans="2:35" ht="5.4" customHeight="1" thickTop="1" thickBot="1" x14ac:dyDescent="0.35">
      <c r="B21" s="90"/>
      <c r="C21" s="111"/>
      <c r="D21" s="111"/>
      <c r="E21" s="111"/>
      <c r="F21" s="111"/>
      <c r="G21" s="111"/>
      <c r="H21" s="87"/>
      <c r="I21" s="87"/>
      <c r="J21" s="90"/>
      <c r="K21" s="111"/>
      <c r="L21" s="111"/>
      <c r="M21" s="111"/>
      <c r="N21" s="111"/>
      <c r="O21" s="111"/>
      <c r="P21" s="87"/>
      <c r="Q21" s="87"/>
      <c r="R21" s="111"/>
      <c r="S21" s="6"/>
      <c r="T21" s="6"/>
      <c r="U21" s="2"/>
      <c r="V21" s="21" t="str">
        <f>IFERROR(SMALL('إختيار المقررات'!$F$9:$F$28,'إختيار المقررات'!BL16),"")</f>
        <v/>
      </c>
      <c r="X21" s="1">
        <v>19</v>
      </c>
      <c r="Y21" s="1">
        <f t="shared" si="0"/>
        <v>19</v>
      </c>
      <c r="Z21" s="1" t="str">
        <f>IF(LEN(H7)&lt;2,F7,"")</f>
        <v>الهاتف:</v>
      </c>
      <c r="AA21" s="1" t="str">
        <f t="shared" si="1"/>
        <v/>
      </c>
      <c r="AC21" s="83"/>
      <c r="AD21" s="83"/>
      <c r="AE21" s="373" t="str">
        <f t="shared" si="2"/>
        <v/>
      </c>
      <c r="AF21" s="373"/>
      <c r="AG21" s="373"/>
      <c r="AH21" s="83"/>
      <c r="AI21" s="83"/>
    </row>
    <row r="22" spans="2:35" ht="24.6" customHeight="1" thickTop="1" x14ac:dyDescent="0.3">
      <c r="B22" s="403" t="s">
        <v>149</v>
      </c>
      <c r="C22" s="358"/>
      <c r="D22" s="358"/>
      <c r="E22" s="358"/>
      <c r="F22" s="109">
        <f>'إختيار المقررات'!AH16</f>
        <v>0</v>
      </c>
      <c r="G22" s="358" t="s">
        <v>593</v>
      </c>
      <c r="H22" s="358"/>
      <c r="I22" s="358"/>
      <c r="J22" s="358"/>
      <c r="K22" s="337">
        <f>'إختيار المقررات'!AH17</f>
        <v>0</v>
      </c>
      <c r="L22" s="337"/>
      <c r="M22" s="358" t="str">
        <f>IF('إختيار المقررات'!AB19&gt;0,"عدد المقررات المسجلة","عدد المقررات المسجلة لأكثر من مرتين")</f>
        <v>عدد المقررات المسجلة لأكثر من مرتين</v>
      </c>
      <c r="N22" s="358"/>
      <c r="O22" s="358"/>
      <c r="P22" s="358"/>
      <c r="Q22" s="337">
        <f>IF('إختيار المقررات'!AB19&gt;0,'إختيار المقررات'!AH19,'إختيار المقررات'!AH18)</f>
        <v>0</v>
      </c>
      <c r="R22" s="400"/>
      <c r="S22" s="7"/>
      <c r="V22" s="21" t="str">
        <f>IFERROR(SMALL('إختيار المقررات'!$F$9:$F$28,'إختيار المقررات'!BL17),"")</f>
        <v/>
      </c>
      <c r="X22" s="1">
        <v>20</v>
      </c>
      <c r="Y22" s="1">
        <f t="shared" si="0"/>
        <v>20</v>
      </c>
      <c r="Z22" s="1" t="str">
        <f>IF(LEN(K7)&lt;2,J7,"")</f>
        <v>العنوان :</v>
      </c>
      <c r="AC22" s="83"/>
      <c r="AD22" s="83"/>
      <c r="AE22" s="373" t="str">
        <f t="shared" si="2"/>
        <v/>
      </c>
      <c r="AF22" s="373"/>
      <c r="AG22" s="373"/>
      <c r="AH22" s="83"/>
      <c r="AI22" s="83"/>
    </row>
    <row r="23" spans="2:35" ht="14.4" x14ac:dyDescent="0.3">
      <c r="B23" s="415" t="s">
        <v>143</v>
      </c>
      <c r="C23" s="416"/>
      <c r="D23" s="416"/>
      <c r="E23" s="401">
        <f>'إختيار المقررات'!D5</f>
        <v>0</v>
      </c>
      <c r="F23" s="401"/>
      <c r="G23" s="401"/>
      <c r="H23" s="401"/>
      <c r="I23" s="402"/>
      <c r="J23" s="94" t="s">
        <v>628</v>
      </c>
      <c r="K23" s="325" t="e">
        <f>'إختيار المقررات'!P5</f>
        <v>#N/A</v>
      </c>
      <c r="L23" s="325"/>
      <c r="M23" s="110" t="s">
        <v>0</v>
      </c>
      <c r="N23" s="363" t="e">
        <f>'إختيار المقررات'!V5</f>
        <v>#N/A</v>
      </c>
      <c r="O23" s="363"/>
      <c r="P23" s="95"/>
      <c r="Q23" s="95"/>
      <c r="R23" s="95"/>
      <c r="V23" s="21" t="str">
        <f>IFERROR(SMALL('إختيار المقررات'!$F$9:$F$28,'إختيار المقررات'!BL18),"")</f>
        <v/>
      </c>
      <c r="Y23" s="1" t="str">
        <f t="shared" si="0"/>
        <v/>
      </c>
      <c r="AC23" s="83"/>
      <c r="AD23" s="83"/>
      <c r="AE23" s="421"/>
      <c r="AF23" s="421"/>
      <c r="AG23" s="421"/>
      <c r="AH23" s="83"/>
      <c r="AI23" s="83"/>
    </row>
    <row r="24" spans="2:35" ht="15.6" customHeight="1" x14ac:dyDescent="0.3">
      <c r="B24" s="368" t="s">
        <v>148</v>
      </c>
      <c r="C24" s="369"/>
      <c r="D24" s="369"/>
      <c r="E24" s="385" t="e">
        <f>'إختيار المقررات'!AH9</f>
        <v>#N/A</v>
      </c>
      <c r="F24" s="385"/>
      <c r="G24" s="386"/>
      <c r="H24" s="388" t="s">
        <v>716</v>
      </c>
      <c r="I24" s="389"/>
      <c r="J24" s="389"/>
      <c r="K24" s="394" t="e">
        <f>'إختيار المقررات'!AB5</f>
        <v>#N/A</v>
      </c>
      <c r="L24" s="395"/>
      <c r="M24" s="389" t="s">
        <v>629</v>
      </c>
      <c r="N24" s="389"/>
      <c r="O24" s="389" t="s">
        <v>630</v>
      </c>
      <c r="P24" s="389"/>
      <c r="Q24" s="389" t="s">
        <v>633</v>
      </c>
      <c r="R24" s="412"/>
      <c r="V24" s="21" t="str">
        <f>IFERROR(SMALL('إختيار المقررات'!$F$9:$F$28,'إختيار المقررات'!BL19),"")</f>
        <v/>
      </c>
      <c r="Y24" s="1" t="str">
        <f t="shared" si="0"/>
        <v/>
      </c>
      <c r="AC24" s="83"/>
      <c r="AD24" s="83"/>
      <c r="AE24" s="421"/>
      <c r="AF24" s="421"/>
      <c r="AG24" s="421"/>
      <c r="AH24" s="83"/>
      <c r="AI24" s="83"/>
    </row>
    <row r="25" spans="2:35" ht="14.4" x14ac:dyDescent="0.3">
      <c r="B25" s="368" t="s">
        <v>631</v>
      </c>
      <c r="C25" s="369"/>
      <c r="D25" s="369"/>
      <c r="E25" s="356">
        <f>'إختيار المقررات'!AH10</f>
        <v>0</v>
      </c>
      <c r="F25" s="356"/>
      <c r="G25" s="357"/>
      <c r="H25" s="390"/>
      <c r="I25" s="391"/>
      <c r="J25" s="391"/>
      <c r="K25" s="396"/>
      <c r="L25" s="397"/>
      <c r="M25" s="391"/>
      <c r="N25" s="391"/>
      <c r="O25" s="391"/>
      <c r="P25" s="391"/>
      <c r="Q25" s="391"/>
      <c r="R25" s="413"/>
      <c r="V25" s="21" t="str">
        <f>IFERROR(SMALL('إختيار المقررات'!$F$9:$F$28,'إختيار المقررات'!BL20),"")</f>
        <v/>
      </c>
      <c r="Y25" s="1" t="str">
        <f t="shared" si="0"/>
        <v/>
      </c>
      <c r="AC25" s="83"/>
      <c r="AD25" s="83"/>
      <c r="AE25" s="421"/>
      <c r="AF25" s="421"/>
      <c r="AG25" s="421"/>
      <c r="AH25" s="83"/>
      <c r="AI25" s="83"/>
    </row>
    <row r="26" spans="2:35" ht="14.4" x14ac:dyDescent="0.3">
      <c r="B26" s="338" t="s">
        <v>23</v>
      </c>
      <c r="C26" s="339"/>
      <c r="D26" s="339"/>
      <c r="E26" s="317" t="e">
        <f>'إختيار المقررات'!AH7</f>
        <v>#N/A</v>
      </c>
      <c r="F26" s="317"/>
      <c r="G26" s="318"/>
      <c r="H26" s="392"/>
      <c r="I26" s="393"/>
      <c r="J26" s="393"/>
      <c r="K26" s="398"/>
      <c r="L26" s="399"/>
      <c r="M26" s="391"/>
      <c r="N26" s="391"/>
      <c r="O26" s="391"/>
      <c r="P26" s="391"/>
      <c r="Q26" s="391"/>
      <c r="R26" s="413"/>
      <c r="AC26" s="83"/>
      <c r="AD26" s="83"/>
      <c r="AE26" s="421"/>
      <c r="AF26" s="421"/>
      <c r="AG26" s="421"/>
      <c r="AH26" s="83"/>
      <c r="AI26" s="83"/>
    </row>
    <row r="27" spans="2:35" ht="14.4" x14ac:dyDescent="0.3">
      <c r="B27" s="368" t="s">
        <v>289</v>
      </c>
      <c r="C27" s="369"/>
      <c r="D27" s="369"/>
      <c r="E27" s="356" t="e">
        <f>'إختيار المقررات'!AH8</f>
        <v>#N/A</v>
      </c>
      <c r="F27" s="356"/>
      <c r="G27" s="357"/>
      <c r="H27" s="419" t="s">
        <v>19</v>
      </c>
      <c r="I27" s="420"/>
      <c r="J27" s="96" t="str">
        <f>'إختيار المقررات'!AH13</f>
        <v>لا</v>
      </c>
      <c r="K27" s="96"/>
      <c r="L27" s="97"/>
      <c r="M27" s="391"/>
      <c r="N27" s="391"/>
      <c r="O27" s="391"/>
      <c r="P27" s="391"/>
      <c r="Q27" s="391"/>
      <c r="R27" s="413"/>
      <c r="V27" s="21" t="str">
        <f>IFERROR(SMALL('إختيار المقررات'!$U$20:$U$32,'إختيار المقررات'!V28),"")</f>
        <v/>
      </c>
      <c r="AC27" s="83"/>
      <c r="AD27" s="83"/>
      <c r="AE27" s="83"/>
      <c r="AF27" s="83"/>
      <c r="AG27" s="83"/>
      <c r="AH27" s="83"/>
      <c r="AI27" s="83"/>
    </row>
    <row r="28" spans="2:35" ht="14.4" x14ac:dyDescent="0.3">
      <c r="B28" s="417" t="s">
        <v>21</v>
      </c>
      <c r="C28" s="418"/>
      <c r="D28" s="418"/>
      <c r="E28" s="347" t="str">
        <f>IF(AJ1&gt;0,"لم يسجل",'إختيار المقررات'!AH12)</f>
        <v>لم يسجل</v>
      </c>
      <c r="F28" s="347"/>
      <c r="G28" s="347"/>
      <c r="H28" s="98"/>
      <c r="I28" s="98"/>
      <c r="J28" s="99"/>
      <c r="K28" s="99"/>
      <c r="L28" s="100"/>
      <c r="M28" s="391"/>
      <c r="N28" s="391"/>
      <c r="O28" s="391"/>
      <c r="P28" s="391"/>
      <c r="Q28" s="391"/>
      <c r="R28" s="413"/>
      <c r="AC28" s="83"/>
      <c r="AD28" s="83"/>
      <c r="AE28" s="83"/>
      <c r="AF28" s="83"/>
      <c r="AG28" s="83"/>
      <c r="AH28" s="83"/>
      <c r="AI28" s="83"/>
    </row>
    <row r="29" spans="2:35" ht="14.4" x14ac:dyDescent="0.3">
      <c r="B29" s="341" t="str">
        <f>'إختيار المقررات'!V12</f>
        <v>منقطع عن التسجيل في</v>
      </c>
      <c r="C29" s="342"/>
      <c r="D29" s="342"/>
      <c r="E29" s="342"/>
      <c r="F29" s="342"/>
      <c r="G29" s="342"/>
      <c r="H29" s="342"/>
      <c r="I29" s="342"/>
      <c r="J29" s="342"/>
      <c r="K29" s="342"/>
      <c r="L29" s="343"/>
      <c r="M29" s="391"/>
      <c r="N29" s="391"/>
      <c r="O29" s="391"/>
      <c r="P29" s="391"/>
      <c r="Q29" s="391"/>
      <c r="R29" s="413"/>
      <c r="V29" s="21" t="str">
        <f>IFERROR(SMALL('إختيار المقررات'!$U$20:$U$32,'إختيار المقررات'!V30),"")</f>
        <v/>
      </c>
      <c r="AC29" s="83"/>
      <c r="AD29" s="83"/>
      <c r="AE29" s="83"/>
      <c r="AF29" s="83"/>
      <c r="AG29" s="83"/>
      <c r="AH29" s="83"/>
      <c r="AI29" s="83"/>
    </row>
    <row r="30" spans="2:35" ht="15" customHeight="1" x14ac:dyDescent="0.3">
      <c r="B30" s="344" t="str">
        <f>'إختيار المقررات'!V13</f>
        <v/>
      </c>
      <c r="C30" s="345"/>
      <c r="D30" s="345"/>
      <c r="E30" s="345"/>
      <c r="F30" s="345"/>
      <c r="G30" s="345" t="str">
        <f>'إختيار المقررات'!V14</f>
        <v/>
      </c>
      <c r="H30" s="345"/>
      <c r="I30" s="345"/>
      <c r="J30" s="345"/>
      <c r="K30" s="345"/>
      <c r="L30" s="346"/>
      <c r="M30" s="391"/>
      <c r="N30" s="391"/>
      <c r="O30" s="391"/>
      <c r="P30" s="391"/>
      <c r="Q30" s="391"/>
      <c r="R30" s="413"/>
      <c r="AC30" s="83"/>
      <c r="AD30" s="83"/>
      <c r="AE30" s="83"/>
      <c r="AF30" s="83"/>
      <c r="AG30" s="83"/>
      <c r="AH30" s="83"/>
      <c r="AI30" s="83"/>
    </row>
    <row r="31" spans="2:35" ht="15" customHeight="1" x14ac:dyDescent="0.3">
      <c r="B31" s="344" t="str">
        <f>'إختيار المقررات'!V15</f>
        <v/>
      </c>
      <c r="C31" s="345"/>
      <c r="D31" s="345"/>
      <c r="E31" s="345"/>
      <c r="F31" s="345"/>
      <c r="G31" s="345" t="str">
        <f>'إختيار المقررات'!V16</f>
        <v/>
      </c>
      <c r="H31" s="345"/>
      <c r="I31" s="345"/>
      <c r="J31" s="345"/>
      <c r="K31" s="345"/>
      <c r="L31" s="346"/>
      <c r="M31" s="391"/>
      <c r="N31" s="391"/>
      <c r="O31" s="391"/>
      <c r="P31" s="391"/>
      <c r="Q31" s="391"/>
      <c r="R31" s="413"/>
      <c r="V31" s="21" t="str">
        <f>IFERROR(SMALL('إختيار المقررات'!$U$20:$U$32,'إختيار المقررات'!V31),"")</f>
        <v/>
      </c>
      <c r="AC31" s="83"/>
      <c r="AD31" s="83"/>
      <c r="AE31" s="83"/>
      <c r="AF31" s="83"/>
      <c r="AG31" s="83"/>
      <c r="AH31" s="83"/>
      <c r="AI31" s="83"/>
    </row>
    <row r="32" spans="2:35" ht="15.6" customHeight="1" x14ac:dyDescent="0.3">
      <c r="B32" s="410" t="str">
        <f>'إختيار المقررات'!V16</f>
        <v/>
      </c>
      <c r="C32" s="411"/>
      <c r="D32" s="411"/>
      <c r="E32" s="411"/>
      <c r="F32" s="411"/>
      <c r="G32" s="108"/>
      <c r="H32" s="108"/>
      <c r="I32" s="108"/>
      <c r="J32" s="108"/>
      <c r="K32" s="108"/>
      <c r="L32" s="101"/>
      <c r="M32" s="393"/>
      <c r="N32" s="393"/>
      <c r="O32" s="393"/>
      <c r="P32" s="393"/>
      <c r="Q32" s="393"/>
      <c r="R32" s="414"/>
      <c r="AC32" s="83"/>
      <c r="AD32" s="83"/>
      <c r="AE32" s="83"/>
      <c r="AF32" s="83"/>
      <c r="AG32" s="83"/>
      <c r="AH32" s="83"/>
      <c r="AI32" s="83"/>
    </row>
    <row r="33" spans="2:35" ht="17.25" customHeight="1" x14ac:dyDescent="0.3">
      <c r="B33" s="381" t="s">
        <v>638</v>
      </c>
      <c r="C33" s="382"/>
      <c r="D33" s="382"/>
      <c r="E33" s="382"/>
      <c r="F33" s="382"/>
      <c r="G33" s="382"/>
      <c r="H33" s="382"/>
      <c r="I33" s="382"/>
      <c r="J33" s="382"/>
      <c r="K33" s="382"/>
      <c r="L33" s="382"/>
      <c r="M33" s="382"/>
      <c r="N33" s="382"/>
      <c r="O33" s="382"/>
      <c r="P33" s="382"/>
      <c r="Q33" s="382"/>
      <c r="R33" s="383"/>
      <c r="V33" s="21" t="str">
        <f>IFERROR(SMALL('إختيار المقررات'!$U$20:$U$32,'إختيار المقررات'!V32),"")</f>
        <v/>
      </c>
      <c r="AC33" s="83"/>
      <c r="AD33" s="83"/>
      <c r="AE33" s="83"/>
      <c r="AF33" s="83"/>
      <c r="AG33" s="83"/>
      <c r="AH33" s="83"/>
      <c r="AI33" s="83"/>
    </row>
    <row r="34" spans="2:35" ht="16.5" customHeight="1" x14ac:dyDescent="0.3">
      <c r="B34" s="376" t="s">
        <v>27</v>
      </c>
      <c r="C34" s="376"/>
      <c r="D34" s="376"/>
      <c r="E34" s="376"/>
      <c r="F34" s="376"/>
      <c r="G34" s="376"/>
      <c r="H34" s="376"/>
      <c r="I34" s="376"/>
      <c r="J34" s="376"/>
      <c r="K34" s="376"/>
      <c r="L34" s="376"/>
      <c r="M34" s="376"/>
      <c r="N34" s="376"/>
      <c r="O34" s="376"/>
      <c r="P34" s="376"/>
      <c r="Q34" s="376"/>
      <c r="R34" s="376"/>
      <c r="AC34" s="83"/>
      <c r="AD34" s="83"/>
      <c r="AE34" s="83"/>
      <c r="AF34" s="83"/>
      <c r="AG34" s="83"/>
      <c r="AH34" s="83"/>
      <c r="AI34" s="83"/>
    </row>
    <row r="35" spans="2:35" ht="24" customHeight="1" x14ac:dyDescent="0.3">
      <c r="B35" s="377" t="s">
        <v>28</v>
      </c>
      <c r="C35" s="377"/>
      <c r="D35" s="377"/>
      <c r="E35" s="377"/>
      <c r="F35" s="376" t="str">
        <f>IF(AJ1&gt;0,"لم يسجل",'إختيار المقررات'!AH14)</f>
        <v>لم يسجل</v>
      </c>
      <c r="G35" s="376"/>
      <c r="H35" s="377" t="str">
        <f>IF(D4="أنثى","ليرة سورية فقط لا غير من الطالبة","ليرة سورية فقط لا غير من الطالب")</f>
        <v>ليرة سورية فقط لا غير من الطالب</v>
      </c>
      <c r="I35" s="377"/>
      <c r="J35" s="377"/>
      <c r="K35" s="377"/>
      <c r="L35" s="377"/>
      <c r="M35" s="384" t="str">
        <f>H2</f>
        <v/>
      </c>
      <c r="N35" s="384"/>
      <c r="O35" s="384"/>
      <c r="P35" s="384"/>
      <c r="Q35" s="384"/>
      <c r="R35" s="384"/>
      <c r="AC35" s="83"/>
      <c r="AD35" s="83"/>
      <c r="AE35" s="83"/>
      <c r="AF35" s="83"/>
      <c r="AG35" s="83"/>
      <c r="AH35" s="83"/>
      <c r="AI35" s="83"/>
    </row>
    <row r="36" spans="2:35" ht="24" customHeight="1" x14ac:dyDescent="0.3">
      <c r="B36" s="377" t="str">
        <f>IF(D4="أنثى","رقمها الامتحاني","رقمه الامتحاني")</f>
        <v>رقمه الامتحاني</v>
      </c>
      <c r="C36" s="377"/>
      <c r="D36" s="377"/>
      <c r="E36" s="376">
        <f>D2</f>
        <v>0</v>
      </c>
      <c r="F36" s="376"/>
      <c r="G36" s="377" t="s">
        <v>29</v>
      </c>
      <c r="H36" s="377"/>
      <c r="I36" s="377"/>
      <c r="J36" s="377"/>
      <c r="K36" s="377"/>
      <c r="L36" s="377"/>
      <c r="M36" s="377"/>
      <c r="N36" s="377"/>
      <c r="O36" s="377"/>
      <c r="P36" s="377"/>
      <c r="Q36" s="377"/>
      <c r="R36" s="377"/>
      <c r="AC36" s="83"/>
      <c r="AD36" s="83"/>
      <c r="AE36" s="83"/>
      <c r="AF36" s="83"/>
      <c r="AG36" s="83"/>
      <c r="AH36" s="83"/>
      <c r="AI36" s="83"/>
    </row>
    <row r="37" spans="2:35" ht="10.5" customHeight="1" x14ac:dyDescent="0.3">
      <c r="B37" s="102"/>
      <c r="C37" s="112"/>
      <c r="D37" s="379"/>
      <c r="E37" s="379"/>
      <c r="F37" s="379"/>
      <c r="G37" s="379"/>
      <c r="H37" s="379"/>
      <c r="I37" s="103"/>
      <c r="J37" s="103"/>
      <c r="K37" s="102"/>
      <c r="L37" s="112"/>
      <c r="M37" s="379"/>
      <c r="N37" s="379"/>
      <c r="O37" s="379"/>
      <c r="P37" s="379"/>
      <c r="Q37" s="103"/>
      <c r="R37" s="103"/>
    </row>
    <row r="38" spans="2:35" ht="10.5" customHeight="1" x14ac:dyDescent="0.3">
      <c r="B38" s="104"/>
      <c r="C38" s="113"/>
      <c r="D38" s="380"/>
      <c r="E38" s="380"/>
      <c r="F38" s="380"/>
      <c r="G38" s="380"/>
      <c r="H38" s="380"/>
      <c r="I38" s="105"/>
      <c r="J38" s="105"/>
      <c r="K38" s="104"/>
      <c r="L38" s="113"/>
      <c r="M38" s="380"/>
      <c r="N38" s="380"/>
      <c r="O38" s="380"/>
      <c r="P38" s="380"/>
      <c r="Q38" s="105"/>
      <c r="R38" s="105"/>
    </row>
    <row r="39" spans="2:35" ht="21" customHeight="1" x14ac:dyDescent="0.3">
      <c r="B39" s="378" t="s">
        <v>24</v>
      </c>
      <c r="C39" s="378"/>
      <c r="D39" s="378"/>
      <c r="E39" s="378"/>
      <c r="F39" s="378"/>
      <c r="G39" s="378"/>
      <c r="H39" s="378"/>
      <c r="I39" s="378"/>
      <c r="J39" s="378"/>
      <c r="K39" s="378"/>
      <c r="L39" s="378"/>
      <c r="M39" s="378"/>
      <c r="N39" s="378"/>
      <c r="O39" s="378"/>
      <c r="P39" s="378"/>
      <c r="Q39" s="378"/>
      <c r="R39" s="378"/>
    </row>
    <row r="40" spans="2:35" ht="15.75" customHeight="1" x14ac:dyDescent="0.3">
      <c r="B40" s="375" t="s">
        <v>27</v>
      </c>
      <c r="C40" s="375"/>
      <c r="D40" s="375"/>
      <c r="E40" s="375"/>
      <c r="F40" s="375"/>
      <c r="G40" s="375"/>
      <c r="H40" s="375"/>
      <c r="I40" s="375"/>
      <c r="J40" s="375"/>
      <c r="K40" s="375"/>
      <c r="L40" s="375"/>
      <c r="M40" s="375"/>
      <c r="N40" s="375"/>
      <c r="O40" s="375"/>
      <c r="P40" s="375"/>
      <c r="Q40" s="375"/>
      <c r="R40" s="375"/>
    </row>
    <row r="41" spans="2:35" ht="22.5" customHeight="1" x14ac:dyDescent="0.3">
      <c r="B41" s="377" t="s">
        <v>28</v>
      </c>
      <c r="C41" s="377"/>
      <c r="D41" s="377"/>
      <c r="E41" s="377"/>
      <c r="F41" s="376" t="str">
        <f>IF(AJ1&gt;0,"لم يسجل",'إختيار المقررات'!AH15)</f>
        <v>لم يسجل</v>
      </c>
      <c r="G41" s="376"/>
      <c r="H41" s="372" t="str">
        <f>H35&amp;" "&amp;M35</f>
        <v xml:space="preserve">ليرة سورية فقط لا غير من الطالب </v>
      </c>
      <c r="I41" s="372"/>
      <c r="J41" s="372"/>
      <c r="K41" s="372"/>
      <c r="L41" s="372"/>
      <c r="M41" s="372"/>
      <c r="N41" s="372"/>
      <c r="O41" s="372"/>
      <c r="P41" s="372"/>
      <c r="Q41" s="372"/>
      <c r="R41" s="372"/>
    </row>
    <row r="42" spans="2:35" ht="22.5" customHeight="1" x14ac:dyDescent="0.3">
      <c r="B42" s="359" t="str">
        <f>B36</f>
        <v>رقمه الامتحاني</v>
      </c>
      <c r="C42" s="359"/>
      <c r="D42" s="359"/>
      <c r="E42" s="374">
        <f>E36</f>
        <v>0</v>
      </c>
      <c r="F42" s="374"/>
      <c r="G42" s="359" t="s">
        <v>29</v>
      </c>
      <c r="H42" s="359"/>
      <c r="I42" s="359"/>
      <c r="J42" s="359"/>
      <c r="K42" s="359"/>
      <c r="L42" s="359"/>
      <c r="M42" s="359"/>
      <c r="N42" s="359"/>
      <c r="O42" s="359"/>
      <c r="P42" s="359"/>
      <c r="Q42" s="359"/>
      <c r="R42" s="359"/>
    </row>
    <row r="43" spans="2:35" ht="17.25" customHeight="1" x14ac:dyDescent="0.3">
      <c r="B43" s="106"/>
      <c r="C43" s="106"/>
      <c r="D43" s="106"/>
      <c r="E43" s="106"/>
      <c r="F43" s="106"/>
      <c r="G43" s="106"/>
      <c r="H43" s="106"/>
      <c r="I43" s="106"/>
      <c r="J43" s="106"/>
      <c r="K43" s="106"/>
      <c r="L43" s="106"/>
      <c r="M43" s="106"/>
      <c r="N43" s="106"/>
      <c r="O43" s="106"/>
      <c r="P43" s="106"/>
      <c r="Q43" s="106"/>
      <c r="R43" s="106"/>
    </row>
    <row r="44" spans="2:35" ht="16.2" customHeight="1" thickBot="1" x14ac:dyDescent="0.35">
      <c r="B44" s="107"/>
      <c r="C44" s="107"/>
      <c r="D44" s="107"/>
      <c r="E44" s="107"/>
      <c r="F44" s="107"/>
      <c r="G44" s="107"/>
      <c r="H44" s="107"/>
      <c r="I44" s="107"/>
      <c r="J44" s="107"/>
      <c r="K44" s="107"/>
      <c r="L44" s="107"/>
      <c r="M44" s="107"/>
      <c r="N44" s="107"/>
      <c r="O44" s="107"/>
      <c r="P44" s="107"/>
      <c r="Q44" s="107"/>
      <c r="R44" s="107"/>
    </row>
    <row r="45" spans="2:35" ht="20.25" customHeight="1" thickTop="1" x14ac:dyDescent="0.3">
      <c r="B45" s="25"/>
      <c r="C45" s="25"/>
      <c r="D45" s="25"/>
      <c r="E45" s="25"/>
      <c r="F45" s="25"/>
      <c r="I45" s="8"/>
      <c r="J45" s="8"/>
      <c r="K45" s="8"/>
      <c r="L45" s="8"/>
      <c r="P45" s="8"/>
      <c r="Q45" s="8"/>
      <c r="R45" s="8"/>
    </row>
    <row r="46" spans="2:35" ht="14.4" x14ac:dyDescent="0.3">
      <c r="B46" s="25"/>
      <c r="C46" s="25"/>
      <c r="D46" s="25"/>
      <c r="E46" s="25"/>
      <c r="F46" s="25"/>
      <c r="G46" s="26"/>
      <c r="H46" s="26"/>
      <c r="I46" s="26"/>
      <c r="J46" s="26"/>
      <c r="K46" s="26"/>
      <c r="L46" s="26"/>
      <c r="M46" s="26"/>
      <c r="N46" s="26"/>
      <c r="O46" s="26"/>
      <c r="P46" s="26"/>
      <c r="Q46" s="26"/>
      <c r="R46" s="26"/>
    </row>
    <row r="47" spans="2:35" ht="7.5" customHeight="1" x14ac:dyDescent="0.3">
      <c r="B47" s="25"/>
      <c r="C47" s="25"/>
      <c r="D47" s="25"/>
      <c r="E47" s="25"/>
      <c r="F47" s="25"/>
      <c r="G47" s="26"/>
      <c r="H47" s="26"/>
      <c r="I47" s="26"/>
      <c r="J47" s="26"/>
      <c r="K47" s="26"/>
      <c r="L47" s="26"/>
      <c r="M47" s="26"/>
      <c r="N47" s="26"/>
      <c r="O47" s="26"/>
      <c r="P47" s="26"/>
      <c r="Q47" s="26"/>
      <c r="R47" s="26"/>
    </row>
  </sheetData>
  <sheetProtection algorithmName="SHA-512" hashValue="L4U+E3yMeoWORFUmPmyhk7sCQn5V6eBnbxXLD9+CXxJ8Wavh82cukeaMqmuXoGBHtK3MBqQM39HxR2AddbxEOw==" saltValue="1qelNh0jSzKTCreiI14msg==" spinCount="100000" sheet="1" selectLockedCells="1" selectUnlockedCells="1"/>
  <mergeCells count="139">
    <mergeCell ref="AE20:AG20"/>
    <mergeCell ref="AE12:AG12"/>
    <mergeCell ref="AE13:AG13"/>
    <mergeCell ref="AE14:AG14"/>
    <mergeCell ref="B32:F32"/>
    <mergeCell ref="M24:N32"/>
    <mergeCell ref="O24:P32"/>
    <mergeCell ref="Q24:R32"/>
    <mergeCell ref="B23:D23"/>
    <mergeCell ref="B28:D28"/>
    <mergeCell ref="H27:I27"/>
    <mergeCell ref="D14:G14"/>
    <mergeCell ref="L14:O14"/>
    <mergeCell ref="D12:G12"/>
    <mergeCell ref="L12:O12"/>
    <mergeCell ref="D13:G13"/>
    <mergeCell ref="L13:O13"/>
    <mergeCell ref="AE21:AG21"/>
    <mergeCell ref="AE22:AG22"/>
    <mergeCell ref="AE23:AG23"/>
    <mergeCell ref="AE24:AG24"/>
    <mergeCell ref="AE25:AG25"/>
    <mergeCell ref="AE26:AG26"/>
    <mergeCell ref="B25:D25"/>
    <mergeCell ref="AE10:AG10"/>
    <mergeCell ref="AE11:AG11"/>
    <mergeCell ref="F1:R1"/>
    <mergeCell ref="H24:J26"/>
    <mergeCell ref="K24:L26"/>
    <mergeCell ref="AE15:AG15"/>
    <mergeCell ref="AE16:AG16"/>
    <mergeCell ref="AE17:AG17"/>
    <mergeCell ref="AE18:AG18"/>
    <mergeCell ref="Q22:R22"/>
    <mergeCell ref="L17:O17"/>
    <mergeCell ref="E23:I23"/>
    <mergeCell ref="K23:L23"/>
    <mergeCell ref="N23:O23"/>
    <mergeCell ref="D18:G18"/>
    <mergeCell ref="L18:O18"/>
    <mergeCell ref="B22:E22"/>
    <mergeCell ref="K22:L22"/>
    <mergeCell ref="AD1:AH2"/>
    <mergeCell ref="AE3:AG3"/>
    <mergeCell ref="AE4:AG4"/>
    <mergeCell ref="AE5:AG5"/>
    <mergeCell ref="AE6:AG6"/>
    <mergeCell ref="AE7:AG7"/>
    <mergeCell ref="AE8:AG8"/>
    <mergeCell ref="AE9:AG9"/>
    <mergeCell ref="AE19:AG19"/>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E24:G24"/>
    <mergeCell ref="G42:R42"/>
    <mergeCell ref="M2:N2"/>
    <mergeCell ref="P2:R2"/>
    <mergeCell ref="D3:E3"/>
    <mergeCell ref="H4:I4"/>
    <mergeCell ref="K2:L2"/>
    <mergeCell ref="H3:I3"/>
    <mergeCell ref="Q4:R4"/>
    <mergeCell ref="Q3:R3"/>
    <mergeCell ref="N5:O5"/>
    <mergeCell ref="F5:G5"/>
    <mergeCell ref="K5:M5"/>
    <mergeCell ref="P5:R5"/>
    <mergeCell ref="B27:D27"/>
    <mergeCell ref="E27:G27"/>
    <mergeCell ref="B7:C7"/>
    <mergeCell ref="B3:C3"/>
    <mergeCell ref="N3:P3"/>
    <mergeCell ref="J3:L3"/>
    <mergeCell ref="F3:G3"/>
    <mergeCell ref="F4:G4"/>
    <mergeCell ref="N4:P4"/>
    <mergeCell ref="K4:M4"/>
    <mergeCell ref="H41:R41"/>
    <mergeCell ref="B29:L29"/>
    <mergeCell ref="B30:F30"/>
    <mergeCell ref="G30:L30"/>
    <mergeCell ref="B31:F31"/>
    <mergeCell ref="G31:L31"/>
    <mergeCell ref="E28:G28"/>
    <mergeCell ref="D4:E4"/>
    <mergeCell ref="B4:C4"/>
    <mergeCell ref="D11:G11"/>
    <mergeCell ref="L11:O11"/>
    <mergeCell ref="B8:R9"/>
    <mergeCell ref="N6:O6"/>
    <mergeCell ref="K6:M6"/>
    <mergeCell ref="P6:R6"/>
    <mergeCell ref="K7:R7"/>
    <mergeCell ref="D10:I10"/>
    <mergeCell ref="L10:Q10"/>
    <mergeCell ref="E25:G25"/>
    <mergeCell ref="L15:O15"/>
    <mergeCell ref="D16:G16"/>
    <mergeCell ref="L16:O16"/>
    <mergeCell ref="D17:G17"/>
    <mergeCell ref="G22:J22"/>
    <mergeCell ref="M22:P22"/>
    <mergeCell ref="E26:G26"/>
    <mergeCell ref="B1:E1"/>
    <mergeCell ref="B2:C2"/>
    <mergeCell ref="D2:E2"/>
    <mergeCell ref="F2:G2"/>
    <mergeCell ref="H2:J2"/>
    <mergeCell ref="D6:E6"/>
    <mergeCell ref="B6:C6"/>
    <mergeCell ref="F6:G6"/>
    <mergeCell ref="D15:G15"/>
    <mergeCell ref="D7:E7"/>
    <mergeCell ref="F7:G7"/>
    <mergeCell ref="H7:I7"/>
    <mergeCell ref="B5:C5"/>
    <mergeCell ref="D5:E5"/>
    <mergeCell ref="H6:I6"/>
    <mergeCell ref="H5:I5"/>
    <mergeCell ref="B26:D26"/>
    <mergeCell ref="B19:R20"/>
  </mergeCells>
  <conditionalFormatting sqref="L12:O18">
    <cfRule type="containsBlanks" dxfId="26" priority="10">
      <formula>LEN(TRIM(L12))=0</formula>
    </cfRule>
  </conditionalFormatting>
  <conditionalFormatting sqref="C11:I18">
    <cfRule type="containsBlanks" dxfId="25" priority="9">
      <formula>LEN(TRIM(C11))=0</formula>
    </cfRule>
  </conditionalFormatting>
  <conditionalFormatting sqref="K11:Q11 P12:Q18 K12:K18">
    <cfRule type="containsBlanks" dxfId="24" priority="8">
      <formula>LEN(TRIM(K11))=0</formula>
    </cfRule>
  </conditionalFormatting>
  <conditionalFormatting sqref="B38:R40 B46:R47 B42:R43 B41:H41">
    <cfRule type="expression" dxfId="23" priority="6">
      <formula>$J$27="لا"</formula>
    </cfRule>
  </conditionalFormatting>
  <conditionalFormatting sqref="AE3:AE22">
    <cfRule type="expression" dxfId="22" priority="5">
      <formula>AE3&lt;&gt;""</formula>
    </cfRule>
  </conditionalFormatting>
  <conditionalFormatting sqref="AC1">
    <cfRule type="expression" dxfId="21" priority="3">
      <formula>AC1&lt;&gt;""</formula>
    </cfRule>
  </conditionalFormatting>
  <conditionalFormatting sqref="AD1:AH2">
    <cfRule type="expression" dxfId="20" priority="2">
      <formula>$AD$1&lt;&gt;""</formula>
    </cfRule>
  </conditionalFormatting>
  <conditionalFormatting sqref="AE23:AE26">
    <cfRule type="expression" dxfId="19" priority="1">
      <formula>AE23&lt;&gt;""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3"/>
  <dimension ref="A1:EM5"/>
  <sheetViews>
    <sheetView showGridLines="0" rightToLeft="1" topLeftCell="B1" zoomScale="98" zoomScaleNormal="98" workbookViewId="0">
      <pane ySplit="4" topLeftCell="A5" activePane="bottomLeft" state="frozen"/>
      <selection pane="bottomLeft" activeCell="U5" sqref="U5"/>
    </sheetView>
  </sheetViews>
  <sheetFormatPr defaultColWidth="9" defaultRowHeight="14.4" x14ac:dyDescent="0.3"/>
  <cols>
    <col min="1" max="1" width="13.88671875" style="1" customWidth="1"/>
    <col min="2" max="2" width="15" style="1" bestFit="1" customWidth="1"/>
    <col min="3" max="5" width="9" style="1"/>
    <col min="6" max="6" width="11.44140625" style="1" bestFit="1" customWidth="1"/>
    <col min="7" max="7" width="9.88671875" style="1" bestFit="1" customWidth="1"/>
    <col min="8" max="8" width="13.88671875" style="1" bestFit="1" customWidth="1"/>
    <col min="9" max="9" width="9" style="1"/>
    <col min="10" max="10" width="11.6640625" style="1" bestFit="1" customWidth="1"/>
    <col min="11" max="12" width="9" style="1"/>
    <col min="13" max="14" width="12.44140625" style="1" bestFit="1" customWidth="1"/>
    <col min="15" max="18" width="9" style="1"/>
    <col min="19" max="19" width="10.109375" style="1" bestFit="1" customWidth="1"/>
    <col min="20" max="21" width="3.44140625" style="12" customWidth="1"/>
    <col min="22" max="110" width="3.44140625" style="1" customWidth="1"/>
    <col min="111" max="111" width="5.44140625" style="1" bestFit="1" customWidth="1"/>
    <col min="112" max="115" width="3.44140625" style="1" customWidth="1"/>
    <col min="116" max="119" width="10.88671875" style="1" customWidth="1"/>
    <col min="120" max="120" width="11" style="1" customWidth="1"/>
    <col min="121" max="121" width="10.88671875" style="1" customWidth="1"/>
    <col min="122" max="122" width="9.44140625" style="1" bestFit="1" customWidth="1"/>
    <col min="123" max="125" width="9.44140625" style="1" customWidth="1"/>
    <col min="126" max="126" width="11.44140625" style="1" bestFit="1" customWidth="1"/>
    <col min="127" max="127" width="5.109375" style="1" bestFit="1" customWidth="1"/>
    <col min="128" max="128" width="8.88671875" style="1" bestFit="1" customWidth="1"/>
    <col min="129" max="129" width="9.33203125" style="1" bestFit="1" customWidth="1"/>
    <col min="130" max="130" width="9.33203125" style="1" customWidth="1"/>
    <col min="131" max="131" width="8.33203125" style="1" bestFit="1" customWidth="1"/>
    <col min="132" max="133" width="6.44140625" style="1" bestFit="1" customWidth="1"/>
    <col min="134" max="134" width="3.6640625" style="1" bestFit="1" customWidth="1"/>
    <col min="135" max="135" width="14.6640625" style="1" bestFit="1" customWidth="1"/>
    <col min="136" max="136" width="12.44140625" style="1" bestFit="1" customWidth="1"/>
    <col min="137" max="137" width="13.44140625" style="1" bestFit="1" customWidth="1"/>
    <col min="138" max="138" width="12.44140625" style="1" bestFit="1" customWidth="1"/>
    <col min="139" max="139" width="9" style="1"/>
    <col min="140" max="143" width="11.33203125" style="1" customWidth="1"/>
    <col min="144" max="16384" width="9" style="1"/>
  </cols>
  <sheetData>
    <row r="1" spans="1:143" ht="18.600000000000001" thickBot="1" x14ac:dyDescent="0.35">
      <c r="A1" s="139"/>
      <c r="B1" s="475">
        <v>9999</v>
      </c>
      <c r="C1" s="475" t="s">
        <v>30</v>
      </c>
      <c r="D1" s="466"/>
      <c r="E1" s="466"/>
      <c r="F1" s="466"/>
      <c r="G1" s="466"/>
      <c r="H1" s="466"/>
      <c r="I1" s="466"/>
      <c r="J1" s="466"/>
      <c r="K1" s="448" t="s">
        <v>16</v>
      </c>
      <c r="L1" s="493" t="s">
        <v>136</v>
      </c>
      <c r="M1" s="487" t="s">
        <v>134</v>
      </c>
      <c r="N1" s="487" t="s">
        <v>135</v>
      </c>
      <c r="O1" s="496" t="s">
        <v>53</v>
      </c>
      <c r="P1" s="466" t="s">
        <v>31</v>
      </c>
      <c r="Q1" s="466"/>
      <c r="R1" s="466"/>
      <c r="S1" s="491" t="s">
        <v>9</v>
      </c>
      <c r="T1" s="422" t="s">
        <v>32</v>
      </c>
      <c r="U1" s="423"/>
      <c r="V1" s="423"/>
      <c r="W1" s="423"/>
      <c r="X1" s="423"/>
      <c r="Y1" s="423"/>
      <c r="Z1" s="423"/>
      <c r="AA1" s="423"/>
      <c r="AB1" s="423"/>
      <c r="AC1" s="423"/>
      <c r="AD1" s="423"/>
      <c r="AE1" s="423"/>
      <c r="AF1" s="423"/>
      <c r="AG1" s="423"/>
      <c r="AH1" s="423"/>
      <c r="AI1" s="423"/>
      <c r="AJ1" s="423"/>
      <c r="AK1" s="423"/>
      <c r="AL1" s="423"/>
      <c r="AM1" s="423"/>
      <c r="AN1" s="423"/>
      <c r="AO1" s="423"/>
      <c r="AP1" s="423"/>
      <c r="AQ1" s="424"/>
      <c r="AR1" s="422" t="s">
        <v>20</v>
      </c>
      <c r="AS1" s="423"/>
      <c r="AT1" s="423"/>
      <c r="AU1" s="423"/>
      <c r="AV1" s="423"/>
      <c r="AW1" s="423"/>
      <c r="AX1" s="423"/>
      <c r="AY1" s="423"/>
      <c r="AZ1" s="423"/>
      <c r="BA1" s="423"/>
      <c r="BB1" s="423"/>
      <c r="BC1" s="423"/>
      <c r="BD1" s="423"/>
      <c r="BE1" s="423"/>
      <c r="BF1" s="423"/>
      <c r="BG1" s="423"/>
      <c r="BH1" s="423"/>
      <c r="BI1" s="423"/>
      <c r="BJ1" s="423"/>
      <c r="BK1" s="423"/>
      <c r="BL1" s="423"/>
      <c r="BM1" s="423"/>
      <c r="BN1" s="423"/>
      <c r="BO1" s="424"/>
      <c r="BP1" s="422" t="s">
        <v>33</v>
      </c>
      <c r="BQ1" s="423"/>
      <c r="BR1" s="423"/>
      <c r="BS1" s="423"/>
      <c r="BT1" s="423"/>
      <c r="BU1" s="423"/>
      <c r="BV1" s="423"/>
      <c r="BW1" s="423"/>
      <c r="BX1" s="423"/>
      <c r="BY1" s="423"/>
      <c r="BZ1" s="423"/>
      <c r="CA1" s="423"/>
      <c r="CB1" s="423"/>
      <c r="CC1" s="423"/>
      <c r="CD1" s="423"/>
      <c r="CE1" s="423"/>
      <c r="CF1" s="423"/>
      <c r="CG1" s="423"/>
      <c r="CH1" s="423"/>
      <c r="CI1" s="423"/>
      <c r="CJ1" s="140"/>
      <c r="CK1" s="140"/>
      <c r="CL1" s="140"/>
      <c r="CM1" s="140"/>
      <c r="CN1" s="422" t="s">
        <v>34</v>
      </c>
      <c r="CO1" s="423"/>
      <c r="CP1" s="423"/>
      <c r="CQ1" s="423"/>
      <c r="CR1" s="423"/>
      <c r="CS1" s="423"/>
      <c r="CT1" s="423"/>
      <c r="CU1" s="423"/>
      <c r="CV1" s="423"/>
      <c r="CW1" s="423"/>
      <c r="CX1" s="423"/>
      <c r="CY1" s="423"/>
      <c r="CZ1" s="423"/>
      <c r="DA1" s="423"/>
      <c r="DB1" s="423"/>
      <c r="DC1" s="423"/>
      <c r="DD1" s="423"/>
      <c r="DE1" s="423"/>
      <c r="DF1" s="423"/>
      <c r="DG1" s="423"/>
      <c r="DH1" s="140"/>
      <c r="DI1" s="140"/>
      <c r="DJ1" s="140"/>
      <c r="DK1" s="140"/>
      <c r="DL1" s="478" t="s">
        <v>1</v>
      </c>
      <c r="DM1" s="479"/>
      <c r="DN1" s="480"/>
      <c r="DO1" s="480"/>
      <c r="DP1" s="484" t="s">
        <v>673</v>
      </c>
      <c r="DQ1" s="485"/>
      <c r="DR1" s="485"/>
      <c r="DS1" s="485"/>
      <c r="DT1" s="485"/>
      <c r="DU1" s="485"/>
      <c r="DV1" s="485"/>
      <c r="DW1" s="485"/>
      <c r="DX1" s="484" t="s">
        <v>35</v>
      </c>
      <c r="DY1" s="485"/>
      <c r="DZ1" s="485"/>
      <c r="EA1" s="486"/>
      <c r="EB1" s="484" t="s">
        <v>674</v>
      </c>
      <c r="EC1" s="485"/>
      <c r="ED1" s="485"/>
      <c r="EE1" s="486"/>
      <c r="EG1" s="465" t="s">
        <v>675</v>
      </c>
      <c r="EH1" s="466"/>
      <c r="EI1" s="466"/>
      <c r="EJ1" s="466"/>
      <c r="EK1" s="466"/>
      <c r="EL1" s="466"/>
    </row>
    <row r="2" spans="1:143" ht="18.600000000000001" thickBot="1" x14ac:dyDescent="0.35">
      <c r="A2" s="139"/>
      <c r="B2" s="139"/>
      <c r="C2" s="139"/>
      <c r="D2" s="466"/>
      <c r="E2" s="466"/>
      <c r="F2" s="466"/>
      <c r="G2" s="466"/>
      <c r="H2" s="466"/>
      <c r="I2" s="466"/>
      <c r="J2" s="466"/>
      <c r="K2" s="449"/>
      <c r="L2" s="494"/>
      <c r="M2" s="488"/>
      <c r="N2" s="488"/>
      <c r="O2" s="497"/>
      <c r="P2" s="466"/>
      <c r="Q2" s="466"/>
      <c r="R2" s="466"/>
      <c r="S2" s="491"/>
      <c r="T2" s="473" t="s">
        <v>17</v>
      </c>
      <c r="U2" s="434"/>
      <c r="V2" s="434"/>
      <c r="W2" s="434"/>
      <c r="X2" s="434"/>
      <c r="Y2" s="434"/>
      <c r="Z2" s="434"/>
      <c r="AA2" s="434"/>
      <c r="AB2" s="434"/>
      <c r="AC2" s="434"/>
      <c r="AD2" s="434"/>
      <c r="AE2" s="474"/>
      <c r="AF2" s="473" t="s">
        <v>18</v>
      </c>
      <c r="AG2" s="434"/>
      <c r="AH2" s="434"/>
      <c r="AI2" s="434"/>
      <c r="AJ2" s="434"/>
      <c r="AK2" s="434"/>
      <c r="AL2" s="434"/>
      <c r="AM2" s="434"/>
      <c r="AN2" s="434"/>
      <c r="AO2" s="434"/>
      <c r="AP2" s="434"/>
      <c r="AQ2" s="474"/>
      <c r="AR2" s="476" t="s">
        <v>17</v>
      </c>
      <c r="AS2" s="427"/>
      <c r="AT2" s="427"/>
      <c r="AU2" s="427"/>
      <c r="AV2" s="427"/>
      <c r="AW2" s="427"/>
      <c r="AX2" s="427"/>
      <c r="AY2" s="427"/>
      <c r="AZ2" s="427"/>
      <c r="BA2" s="427"/>
      <c r="BB2" s="427"/>
      <c r="BC2" s="477"/>
      <c r="BD2" s="426" t="s">
        <v>18</v>
      </c>
      <c r="BE2" s="427"/>
      <c r="BF2" s="427"/>
      <c r="BG2" s="427"/>
      <c r="BH2" s="427"/>
      <c r="BI2" s="427"/>
      <c r="BJ2" s="427"/>
      <c r="BK2" s="427"/>
      <c r="BL2" s="427"/>
      <c r="BM2" s="427"/>
      <c r="BN2" s="427"/>
      <c r="BO2" s="428"/>
      <c r="BP2" s="435" t="s">
        <v>17</v>
      </c>
      <c r="BQ2" s="434"/>
      <c r="BR2" s="434"/>
      <c r="BS2" s="434"/>
      <c r="BT2" s="434"/>
      <c r="BU2" s="434"/>
      <c r="BV2" s="434"/>
      <c r="BW2" s="434"/>
      <c r="BX2" s="434"/>
      <c r="BY2" s="434"/>
      <c r="BZ2" s="433" t="s">
        <v>18</v>
      </c>
      <c r="CA2" s="434"/>
      <c r="CB2" s="434"/>
      <c r="CC2" s="434"/>
      <c r="CD2" s="434"/>
      <c r="CE2" s="434"/>
      <c r="CF2" s="434"/>
      <c r="CG2" s="434"/>
      <c r="CH2" s="434"/>
      <c r="CI2" s="434"/>
      <c r="CJ2" s="141"/>
      <c r="CK2" s="141"/>
      <c r="CL2" s="141"/>
      <c r="CM2" s="141"/>
      <c r="CN2" s="435" t="s">
        <v>17</v>
      </c>
      <c r="CO2" s="434"/>
      <c r="CP2" s="434"/>
      <c r="CQ2" s="434"/>
      <c r="CR2" s="434"/>
      <c r="CS2" s="434"/>
      <c r="CT2" s="434"/>
      <c r="CU2" s="434"/>
      <c r="CV2" s="434"/>
      <c r="CW2" s="434"/>
      <c r="CX2" s="433" t="s">
        <v>18</v>
      </c>
      <c r="CY2" s="434"/>
      <c r="CZ2" s="434"/>
      <c r="DA2" s="434"/>
      <c r="DB2" s="434"/>
      <c r="DC2" s="434"/>
      <c r="DD2" s="434"/>
      <c r="DE2" s="434"/>
      <c r="DF2" s="434"/>
      <c r="DG2" s="434"/>
      <c r="DH2" s="141"/>
      <c r="DI2" s="141"/>
      <c r="DJ2" s="141"/>
      <c r="DK2" s="141"/>
      <c r="DL2" s="481"/>
      <c r="DM2" s="482"/>
      <c r="DN2" s="483"/>
      <c r="DO2" s="483"/>
      <c r="DP2" s="481"/>
      <c r="DQ2" s="482"/>
      <c r="DR2" s="482"/>
      <c r="DS2" s="482"/>
      <c r="DT2" s="482"/>
      <c r="DU2" s="482"/>
      <c r="DV2" s="482"/>
      <c r="DW2" s="482"/>
      <c r="DX2" s="481"/>
      <c r="DY2" s="482"/>
      <c r="DZ2" s="482"/>
      <c r="EA2" s="483"/>
      <c r="EB2" s="481"/>
      <c r="EC2" s="482"/>
      <c r="ED2" s="482"/>
      <c r="EE2" s="483"/>
      <c r="EG2" s="465"/>
      <c r="EH2" s="466"/>
      <c r="EI2" s="466"/>
      <c r="EJ2" s="466"/>
      <c r="EK2" s="466"/>
      <c r="EL2" s="466"/>
    </row>
    <row r="3" spans="1:143" ht="60.75" customHeight="1" thickBot="1" x14ac:dyDescent="0.35">
      <c r="A3" s="142" t="s">
        <v>2</v>
      </c>
      <c r="B3" s="143" t="s">
        <v>36</v>
      </c>
      <c r="C3" s="143" t="s">
        <v>37</v>
      </c>
      <c r="D3" s="143" t="s">
        <v>38</v>
      </c>
      <c r="E3" s="143" t="s">
        <v>6</v>
      </c>
      <c r="F3" s="144" t="s">
        <v>7</v>
      </c>
      <c r="G3" s="443" t="s">
        <v>229</v>
      </c>
      <c r="H3" s="145" t="s">
        <v>49</v>
      </c>
      <c r="I3" s="143" t="s">
        <v>11</v>
      </c>
      <c r="J3" s="143" t="s">
        <v>10</v>
      </c>
      <c r="K3" s="449"/>
      <c r="L3" s="494"/>
      <c r="M3" s="488"/>
      <c r="N3" s="488"/>
      <c r="O3" s="497"/>
      <c r="P3" s="489" t="s">
        <v>25</v>
      </c>
      <c r="Q3" s="489" t="s">
        <v>39</v>
      </c>
      <c r="R3" s="498" t="s">
        <v>14</v>
      </c>
      <c r="S3" s="491"/>
      <c r="T3" s="469" t="str">
        <f>'إختيار المقررات'!BN6</f>
        <v>أساسيات الإدارة</v>
      </c>
      <c r="U3" s="432"/>
      <c r="V3" s="432" t="str">
        <f>'إختيار المقررات'!BN7</f>
        <v xml:space="preserve">مبادئ التمويل والاستثمار </v>
      </c>
      <c r="W3" s="432"/>
      <c r="X3" s="432" t="str">
        <f>'إختيار المقررات'!BN8</f>
        <v>التحليل الجزئي</v>
      </c>
      <c r="Y3" s="432"/>
      <c r="Z3" s="432" t="str">
        <f>'إختيار المقررات'!BN9</f>
        <v>مبادئ الاحصاء</v>
      </c>
      <c r="AA3" s="432"/>
      <c r="AB3" s="432" t="str">
        <f>'إختيار المقررات'!BN10</f>
        <v xml:space="preserve">المحاسبة المالية </v>
      </c>
      <c r="AC3" s="432"/>
      <c r="AD3" s="432" t="str">
        <f>'إختيار المقررات'!BN11</f>
        <v>لغة أعمال 1</v>
      </c>
      <c r="AE3" s="464"/>
      <c r="AF3" s="469" t="str">
        <f>'إختيار المقررات'!BN13</f>
        <v xml:space="preserve">اساسيات التسويق في المشروعات الصغيرة </v>
      </c>
      <c r="AG3" s="432"/>
      <c r="AH3" s="432" t="str">
        <f>'إختيار المقررات'!BN14</f>
        <v xml:space="preserve">رياضيات ادارية ومالية </v>
      </c>
      <c r="AI3" s="432"/>
      <c r="AJ3" s="432" t="str">
        <f>'إختيار المقررات'!BN15</f>
        <v>المحاسبة المتوسطة</v>
      </c>
      <c r="AK3" s="432"/>
      <c r="AL3" s="432" t="str">
        <f>'إختيار المقررات'!BN16</f>
        <v xml:space="preserve">الاشكال القانونية للمشروعات وأسس احداثها </v>
      </c>
      <c r="AM3" s="432"/>
      <c r="AN3" s="432" t="str">
        <f>'إختيار المقررات'!BN17</f>
        <v>مهارات حاسوب 1</v>
      </c>
      <c r="AO3" s="432"/>
      <c r="AP3" s="432" t="str">
        <f>'إختيار المقررات'!BN18</f>
        <v>لغة اعمال 2</v>
      </c>
      <c r="AQ3" s="464"/>
      <c r="AR3" s="456" t="str">
        <f>'إختيار المقررات'!BN20</f>
        <v xml:space="preserve">ادارة التفاوض باللغة الاجنبية </v>
      </c>
      <c r="AS3" s="432"/>
      <c r="AT3" s="432" t="str">
        <f>'إختيار المقررات'!BN21</f>
        <v>التحليل الكلي</v>
      </c>
      <c r="AU3" s="432"/>
      <c r="AV3" s="432" t="str">
        <f>'إختيار المقررات'!BN22</f>
        <v xml:space="preserve">الاساليب الكمية في الادارة </v>
      </c>
      <c r="AW3" s="432"/>
      <c r="AX3" s="432" t="str">
        <f>'إختيار المقررات'!BN23</f>
        <v>محاسبة شركات الاشخاص</v>
      </c>
      <c r="AY3" s="432"/>
      <c r="AZ3" s="432" t="str">
        <f>'إختيار المقررات'!BN24</f>
        <v xml:space="preserve">الملية العامة والتشريع الضريبي </v>
      </c>
      <c r="BA3" s="432"/>
      <c r="BB3" s="432" t="str">
        <f>'إختيار المقررات'!BN25</f>
        <v>مهارات حاسوب  2</v>
      </c>
      <c r="BC3" s="464"/>
      <c r="BD3" s="447" t="str">
        <f>'إختيار المقررات'!BN27</f>
        <v xml:space="preserve">ادارة الانتاج والعمليات </v>
      </c>
      <c r="BE3" s="425"/>
      <c r="BF3" s="425" t="str">
        <f>'إختيار المقررات'!BN28</f>
        <v xml:space="preserve">الادارة المالية </v>
      </c>
      <c r="BG3" s="425"/>
      <c r="BH3" s="425" t="str">
        <f>'إختيار المقررات'!BN29</f>
        <v xml:space="preserve">محاسبة تكاليف وادارية </v>
      </c>
      <c r="BI3" s="425"/>
      <c r="BJ3" s="425" t="str">
        <f>'إختيار المقررات'!BN30</f>
        <v>الاتصالات التسويقية</v>
      </c>
      <c r="BK3" s="425"/>
      <c r="BL3" s="425" t="str">
        <f>'إختيار المقررات'!BN31</f>
        <v xml:space="preserve">البيئة القانونية للاستثمار والعمل </v>
      </c>
      <c r="BM3" s="425"/>
      <c r="BN3" s="425" t="str">
        <f>'إختيار المقررات'!BN32</f>
        <v xml:space="preserve">مراسلات ادارية باللغة الاجنبية </v>
      </c>
      <c r="BO3" s="425"/>
      <c r="BP3" s="456" t="str">
        <f>'إختيار المقررات'!BN34</f>
        <v xml:space="preserve">ادارة المشروعات الصغيرة </v>
      </c>
      <c r="BQ3" s="432"/>
      <c r="BR3" s="432" t="str">
        <f>'إختيار المقررات'!BN35</f>
        <v xml:space="preserve">الاتصالات الادارية </v>
      </c>
      <c r="BS3" s="432"/>
      <c r="BT3" s="432" t="str">
        <f>'إختيار المقررات'!BN36</f>
        <v xml:space="preserve">المحاسبة المالية المتخصصة </v>
      </c>
      <c r="BU3" s="432"/>
      <c r="BV3" s="432" t="str">
        <f>'إختيار المقررات'!BN37</f>
        <v xml:space="preserve">ادارة الموارد البشرية </v>
      </c>
      <c r="BW3" s="432"/>
      <c r="BX3" s="432" t="str">
        <f>'إختيار المقررات'!BN38</f>
        <v>القانون التجاري</v>
      </c>
      <c r="BY3" s="432"/>
      <c r="BZ3" s="447" t="str">
        <f>'إختيار المقررات'!BN39</f>
        <v xml:space="preserve">معلوماتية </v>
      </c>
      <c r="CA3" s="425"/>
      <c r="CB3" s="425" t="str">
        <f>'إختيار المقررات'!BN41</f>
        <v xml:space="preserve">ادارة العلاقات العامة </v>
      </c>
      <c r="CC3" s="425"/>
      <c r="CD3" s="425" t="str">
        <f>'إختيار المقررات'!BN42</f>
        <v>تطبيقات احصائية في الادارة</v>
      </c>
      <c r="CE3" s="425"/>
      <c r="CF3" s="425" t="str">
        <f>'إختيار المقررات'!BN43</f>
        <v xml:space="preserve">سياسات التسعير والتوزيع </v>
      </c>
      <c r="CG3" s="425"/>
      <c r="CH3" s="425" t="str">
        <f>'إختيار المقررات'!BN44</f>
        <v>نظم المعلومات الادارية</v>
      </c>
      <c r="CI3" s="425"/>
      <c r="CJ3" s="425" t="str">
        <f>'إختيار المقررات'!BN45</f>
        <v xml:space="preserve">دراسات ادارية بلغة اجنبية </v>
      </c>
      <c r="CK3" s="425"/>
      <c r="CL3" s="425" t="str">
        <f>'إختيار المقررات'!BN46</f>
        <v>نظرية المنظمة والتطوير التنظيمي</v>
      </c>
      <c r="CM3" s="425"/>
      <c r="CN3" s="456" t="str">
        <f>'إختيار المقررات'!BN48</f>
        <v xml:space="preserve">ادارة الامداد في المشروعات الصغيرة </v>
      </c>
      <c r="CO3" s="432"/>
      <c r="CP3" s="432" t="str">
        <f>'إختيار المقررات'!BN49</f>
        <v xml:space="preserve">ادارة الوقت </v>
      </c>
      <c r="CQ3" s="432"/>
      <c r="CR3" s="432" t="str">
        <f>'إختيار المقررات'!BN50</f>
        <v xml:space="preserve">ادارة الجدوى وتقييم المشروعات </v>
      </c>
      <c r="CS3" s="432"/>
      <c r="CT3" s="432" t="str">
        <f>'إختيار المقررات'!BN51</f>
        <v xml:space="preserve">ادارة الجودة في المشروعات الصغيرة </v>
      </c>
      <c r="CU3" s="432"/>
      <c r="CV3" s="432" t="str">
        <f>'إختيار المقررات'!BN52</f>
        <v xml:space="preserve">الرقابة الادارية </v>
      </c>
      <c r="CW3" s="432"/>
      <c r="CX3" s="447" t="str">
        <f>'إختيار المقررات'!BN53</f>
        <v xml:space="preserve">نظرية القررات الادارية </v>
      </c>
      <c r="CY3" s="425"/>
      <c r="CZ3" s="425" t="str">
        <f>'إختيار المقررات'!BN55</f>
        <v xml:space="preserve">المسؤولية الاجتماعية واخلاقيات العمل </v>
      </c>
      <c r="DA3" s="425"/>
      <c r="DB3" s="425" t="str">
        <f>'إختيار المقررات'!BN56</f>
        <v xml:space="preserve">ادارة المخاطر المالية والائتمان </v>
      </c>
      <c r="DC3" s="425"/>
      <c r="DD3" s="425" t="str">
        <f>'إختيار المقررات'!BN57</f>
        <v xml:space="preserve">التجارة الالكترونية بلغة اجنبية </v>
      </c>
      <c r="DE3" s="425"/>
      <c r="DF3" s="425" t="str">
        <f>'إختيار المقررات'!BN58</f>
        <v xml:space="preserve">السلوك التنظيمي </v>
      </c>
      <c r="DG3" s="425"/>
      <c r="DH3" s="425" t="str">
        <f>'إختيار المقررات'!BN59</f>
        <v>استراتيجيات تنمية المشروعات الصغيرة</v>
      </c>
      <c r="DI3" s="425"/>
      <c r="DJ3" s="425" t="str">
        <f>'إختيار المقررات'!BN60</f>
        <v xml:space="preserve">ادارة التنافس في المشروعات الصغيرة </v>
      </c>
      <c r="DK3" s="425"/>
      <c r="DL3" s="454" t="s">
        <v>40</v>
      </c>
      <c r="DM3" s="452" t="s">
        <v>0</v>
      </c>
      <c r="DN3" s="438" t="s">
        <v>41</v>
      </c>
      <c r="DO3" s="438" t="s">
        <v>143</v>
      </c>
      <c r="DP3" s="459" t="s">
        <v>676</v>
      </c>
      <c r="DQ3" s="460" t="s">
        <v>677</v>
      </c>
      <c r="DR3" s="440" t="s">
        <v>23</v>
      </c>
      <c r="DS3" s="440" t="s">
        <v>289</v>
      </c>
      <c r="DT3" s="440" t="s">
        <v>21</v>
      </c>
      <c r="DU3" s="440" t="s">
        <v>43</v>
      </c>
      <c r="DV3" s="463" t="s">
        <v>22</v>
      </c>
      <c r="DW3" s="463" t="s">
        <v>24</v>
      </c>
      <c r="DX3" s="461" t="s">
        <v>44</v>
      </c>
      <c r="DY3" s="457" t="s">
        <v>150</v>
      </c>
      <c r="DZ3" s="457" t="s">
        <v>151</v>
      </c>
      <c r="EA3" s="450" t="s">
        <v>45</v>
      </c>
      <c r="EB3" s="441" t="s">
        <v>227</v>
      </c>
      <c r="EC3" s="445" t="s">
        <v>225</v>
      </c>
      <c r="ED3" s="445" t="s">
        <v>226</v>
      </c>
      <c r="EE3" s="436" t="s">
        <v>228</v>
      </c>
      <c r="EF3" s="436" t="s">
        <v>613</v>
      </c>
      <c r="EG3" s="465"/>
      <c r="EH3" s="466"/>
      <c r="EI3" s="466"/>
      <c r="EJ3" s="466"/>
      <c r="EK3" s="466"/>
      <c r="EL3" s="466"/>
    </row>
    <row r="4" spans="1:143" s="82" customFormat="1" ht="24.9" customHeight="1" thickBot="1" x14ac:dyDescent="0.35">
      <c r="A4" s="9" t="s">
        <v>2</v>
      </c>
      <c r="B4" s="10" t="s">
        <v>36</v>
      </c>
      <c r="C4" s="10" t="s">
        <v>37</v>
      </c>
      <c r="D4" s="10" t="s">
        <v>38</v>
      </c>
      <c r="E4" s="10" t="s">
        <v>6</v>
      </c>
      <c r="F4" s="11" t="s">
        <v>7</v>
      </c>
      <c r="G4" s="444"/>
      <c r="H4" s="10"/>
      <c r="I4" s="10" t="s">
        <v>11</v>
      </c>
      <c r="J4" s="10" t="s">
        <v>10</v>
      </c>
      <c r="K4" s="449"/>
      <c r="L4" s="495"/>
      <c r="M4" s="488"/>
      <c r="N4" s="488"/>
      <c r="O4" s="497"/>
      <c r="P4" s="490"/>
      <c r="Q4" s="490"/>
      <c r="R4" s="499"/>
      <c r="S4" s="492"/>
      <c r="T4" s="472">
        <v>610</v>
      </c>
      <c r="U4" s="470"/>
      <c r="V4" s="470">
        <v>611</v>
      </c>
      <c r="W4" s="470"/>
      <c r="X4" s="470">
        <v>612</v>
      </c>
      <c r="Y4" s="470"/>
      <c r="Z4" s="470">
        <v>613</v>
      </c>
      <c r="AA4" s="470"/>
      <c r="AB4" s="470">
        <v>614</v>
      </c>
      <c r="AC4" s="470"/>
      <c r="AD4" s="470">
        <v>615</v>
      </c>
      <c r="AE4" s="471"/>
      <c r="AF4" s="472">
        <v>616</v>
      </c>
      <c r="AG4" s="470"/>
      <c r="AH4" s="470">
        <v>617</v>
      </c>
      <c r="AI4" s="470"/>
      <c r="AJ4" s="470">
        <v>618</v>
      </c>
      <c r="AK4" s="470"/>
      <c r="AL4" s="470">
        <v>619</v>
      </c>
      <c r="AM4" s="470"/>
      <c r="AN4" s="470">
        <v>620</v>
      </c>
      <c r="AO4" s="470"/>
      <c r="AP4" s="470">
        <v>621</v>
      </c>
      <c r="AQ4" s="471"/>
      <c r="AR4" s="429">
        <v>622</v>
      </c>
      <c r="AS4" s="430"/>
      <c r="AT4" s="429">
        <v>623</v>
      </c>
      <c r="AU4" s="430"/>
      <c r="AV4" s="429">
        <v>624</v>
      </c>
      <c r="AW4" s="430"/>
      <c r="AX4" s="429">
        <v>625</v>
      </c>
      <c r="AY4" s="430"/>
      <c r="AZ4" s="429">
        <v>626</v>
      </c>
      <c r="BA4" s="430"/>
      <c r="BB4" s="429">
        <v>627</v>
      </c>
      <c r="BC4" s="430"/>
      <c r="BD4" s="429">
        <v>628</v>
      </c>
      <c r="BE4" s="430"/>
      <c r="BF4" s="429">
        <v>629</v>
      </c>
      <c r="BG4" s="430"/>
      <c r="BH4" s="429">
        <v>630</v>
      </c>
      <c r="BI4" s="430"/>
      <c r="BJ4" s="429">
        <v>631</v>
      </c>
      <c r="BK4" s="430"/>
      <c r="BL4" s="429">
        <v>632</v>
      </c>
      <c r="BM4" s="430"/>
      <c r="BN4" s="429">
        <v>633</v>
      </c>
      <c r="BO4" s="430"/>
      <c r="BP4" s="429">
        <v>640</v>
      </c>
      <c r="BQ4" s="430"/>
      <c r="BR4" s="429">
        <v>641</v>
      </c>
      <c r="BS4" s="430"/>
      <c r="BT4" s="429">
        <v>642</v>
      </c>
      <c r="BU4" s="430"/>
      <c r="BV4" s="429">
        <v>643</v>
      </c>
      <c r="BW4" s="430"/>
      <c r="BX4" s="429">
        <v>644</v>
      </c>
      <c r="BY4" s="430"/>
      <c r="BZ4" s="429">
        <v>645</v>
      </c>
      <c r="CA4" s="430"/>
      <c r="CB4" s="429">
        <v>646</v>
      </c>
      <c r="CC4" s="430"/>
      <c r="CD4" s="429">
        <v>647</v>
      </c>
      <c r="CE4" s="430"/>
      <c r="CF4" s="429">
        <v>648</v>
      </c>
      <c r="CG4" s="430"/>
      <c r="CH4" s="429">
        <v>649</v>
      </c>
      <c r="CI4" s="430"/>
      <c r="CJ4" s="429">
        <v>650</v>
      </c>
      <c r="CK4" s="431"/>
      <c r="CL4" s="431">
        <v>651</v>
      </c>
      <c r="CM4" s="430"/>
      <c r="CN4" s="429">
        <v>660</v>
      </c>
      <c r="CO4" s="430"/>
      <c r="CP4" s="429">
        <v>661</v>
      </c>
      <c r="CQ4" s="430"/>
      <c r="CR4" s="429">
        <v>662</v>
      </c>
      <c r="CS4" s="430"/>
      <c r="CT4" s="429">
        <v>663</v>
      </c>
      <c r="CU4" s="430"/>
      <c r="CV4" s="429">
        <v>664</v>
      </c>
      <c r="CW4" s="430"/>
      <c r="CX4" s="429">
        <v>665</v>
      </c>
      <c r="CY4" s="430"/>
      <c r="CZ4" s="429">
        <v>666</v>
      </c>
      <c r="DA4" s="430"/>
      <c r="DB4" s="429">
        <v>667</v>
      </c>
      <c r="DC4" s="430"/>
      <c r="DD4" s="429">
        <v>668</v>
      </c>
      <c r="DE4" s="430"/>
      <c r="DF4" s="429">
        <v>669</v>
      </c>
      <c r="DG4" s="430"/>
      <c r="DH4" s="429">
        <v>670</v>
      </c>
      <c r="DI4" s="430"/>
      <c r="DJ4" s="429">
        <v>671</v>
      </c>
      <c r="DK4" s="430"/>
      <c r="DL4" s="455"/>
      <c r="DM4" s="453"/>
      <c r="DN4" s="439"/>
      <c r="DO4" s="439"/>
      <c r="DP4" s="459"/>
      <c r="DQ4" s="460"/>
      <c r="DR4" s="440"/>
      <c r="DS4" s="440"/>
      <c r="DT4" s="440"/>
      <c r="DU4" s="440"/>
      <c r="DV4" s="463"/>
      <c r="DW4" s="463"/>
      <c r="DX4" s="462"/>
      <c r="DY4" s="458"/>
      <c r="DZ4" s="458"/>
      <c r="EA4" s="451"/>
      <c r="EB4" s="442"/>
      <c r="EC4" s="446"/>
      <c r="ED4" s="446"/>
      <c r="EE4" s="437"/>
      <c r="EF4" s="437"/>
      <c r="EG4" s="467"/>
      <c r="EH4" s="468"/>
      <c r="EI4" s="468"/>
      <c r="EJ4" s="468"/>
      <c r="EK4" s="468"/>
      <c r="EL4" s="468"/>
    </row>
    <row r="5" spans="1:143" s="164" customFormat="1" ht="24.9" customHeight="1" x14ac:dyDescent="0.65">
      <c r="A5" s="146">
        <f>'إختيار المقررات'!D1</f>
        <v>0</v>
      </c>
      <c r="B5" s="146" t="str">
        <f>'إختيار المقررات'!J1</f>
        <v/>
      </c>
      <c r="C5" s="146" t="str">
        <f>'إختيار المقررات'!P1</f>
        <v/>
      </c>
      <c r="D5" s="146" t="str">
        <f>'إختيار المقررات'!V1</f>
        <v/>
      </c>
      <c r="E5" s="146" t="str">
        <f>'إختيار المقررات'!AH1</f>
        <v/>
      </c>
      <c r="F5" s="147" t="str">
        <f>'إختيار المقررات'!AB1</f>
        <v/>
      </c>
      <c r="G5" s="146" t="str">
        <f>'إختيار المقررات'!AB3</f>
        <v>غير سوري</v>
      </c>
      <c r="H5" s="148">
        <f>'إختيار المقررات'!P3</f>
        <v>0</v>
      </c>
      <c r="I5" s="146" t="str">
        <f>'إختيار المقررات'!D3</f>
        <v/>
      </c>
      <c r="J5" s="149" t="str">
        <f>'إختيار المقررات'!J3</f>
        <v/>
      </c>
      <c r="K5" s="150" t="str">
        <f>'إختيار المقررات'!V3</f>
        <v>غير سوري</v>
      </c>
      <c r="L5" s="150" t="str">
        <f>'إختيار المقررات'!AH3</f>
        <v>لايوجد</v>
      </c>
      <c r="M5" s="150">
        <f>'إختيار المقررات'!V4</f>
        <v>0</v>
      </c>
      <c r="N5" s="150">
        <f>'إختيار المقررات'!AC4</f>
        <v>0</v>
      </c>
      <c r="O5" s="149">
        <f>'إختيار المقررات'!AH4</f>
        <v>0</v>
      </c>
      <c r="P5" s="151" t="str">
        <f>'إختيار المقررات'!D4</f>
        <v/>
      </c>
      <c r="Q5" s="146" t="str">
        <f>'إختيار المقررات'!J4</f>
        <v/>
      </c>
      <c r="R5" s="149" t="str">
        <f>'إختيار المقررات'!P4</f>
        <v/>
      </c>
      <c r="S5" s="152" t="e">
        <f>'إختيار المقررات'!D2</f>
        <v>#N/A</v>
      </c>
      <c r="T5" s="153"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54" t="e">
        <f>IF(VLOOKUP(T3,'إختيار المقررات'!$BN$5:$BR$60,5,0)="","",VLOOKUP(T3,'إختيار المقررات'!$BN$5:$BR$60,5,0))</f>
        <v>#N/A</v>
      </c>
      <c r="V5" s="153"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54" t="e">
        <f>IF(VLOOKUP(V3,'إختيار المقررات'!$BN$5:$BR$60,5,0)="","",VLOOKUP(V3,'إختيار المقررات'!$BN$5:$BR$60,5,0))</f>
        <v>#N/A</v>
      </c>
      <c r="X5" s="153"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54" t="e">
        <f>IF(VLOOKUP(X3,'إختيار المقررات'!$BN$5:$BR$60,5,0)="","",VLOOKUP(X3,'إختيار المقررات'!$BN$5:$BR$60,5,0))</f>
        <v>#N/A</v>
      </c>
      <c r="Z5" s="153"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54" t="e">
        <f>IF(VLOOKUP(Z3,'إختيار المقررات'!$BN$5:$BR$60,5,0)="","",VLOOKUP(Z3,'إختيار المقررات'!$BN$5:$BR$60,5,0))</f>
        <v>#N/A</v>
      </c>
      <c r="AB5" s="153"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54" t="e">
        <f>IF(VLOOKUP(AB3,'إختيار المقررات'!$BN$5:$BR$60,5,0)="","",VLOOKUP(AB3,'إختيار المقررات'!$BN$5:$BR$60,5,0))</f>
        <v>#N/A</v>
      </c>
      <c r="AD5" s="153"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54" t="e">
        <f>IF(VLOOKUP(AD3,'إختيار المقررات'!$BN$5:$BR$60,5,0)="","",VLOOKUP(AD3,'إختيار المقررات'!$BN$5:$BR$60,5,0))</f>
        <v>#N/A</v>
      </c>
      <c r="AF5" s="153"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54" t="e">
        <f>IF(VLOOKUP(AF3,'إختيار المقررات'!$BN$5:$BR$60,5,0)="","",VLOOKUP(AF3,'إختيار المقررات'!$BN$5:$BR$60,5,0))</f>
        <v>#N/A</v>
      </c>
      <c r="AH5" s="153"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54" t="e">
        <f>IF(VLOOKUP(AH3,'إختيار المقررات'!$BN$5:$BR$60,5,0)="","",VLOOKUP(AH3,'إختيار المقررات'!$BN$5:$BR$60,5,0))</f>
        <v>#N/A</v>
      </c>
      <c r="AJ5" s="153"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54" t="e">
        <f>IF(VLOOKUP(AJ3,'إختيار المقررات'!$BN$5:$BR$60,5,0)="","",VLOOKUP(AJ3,'إختيار المقررات'!$BN$5:$BR$60,5,0))</f>
        <v>#N/A</v>
      </c>
      <c r="AL5" s="153"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54" t="e">
        <f>IF(VLOOKUP(AL3,'إختيار المقررات'!$BN$5:$BR$60,5,0)="","",VLOOKUP(AL3,'إختيار المقررات'!$BN$5:$BR$60,5,0))</f>
        <v>#N/A</v>
      </c>
      <c r="AN5" s="153"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54" t="e">
        <f>IF(VLOOKUP(AN3,'إختيار المقررات'!$BN$5:$BR$60,5,0)="","",VLOOKUP(AN3,'إختيار المقررات'!$BN$5:$BR$60,5,0))</f>
        <v>#N/A</v>
      </c>
      <c r="AP5" s="153"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54" t="e">
        <f>IF(VLOOKUP(AP3,'إختيار المقررات'!$BN$5:$BR$60,5,0)="","",VLOOKUP(AP3,'إختيار المقررات'!$BN$5:$BR$60,5,0))</f>
        <v>#N/A</v>
      </c>
      <c r="AR5" s="153"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54" t="e">
        <f>IF(VLOOKUP(AR3,'إختيار المقررات'!$BN$5:$BR$60,5,0)="","",VLOOKUP(AR3,'إختيار المقررات'!$BN$5:$BR$60,5,0))</f>
        <v>#N/A</v>
      </c>
      <c r="AT5" s="153"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54" t="e">
        <f>IF(VLOOKUP(AT3,'إختيار المقررات'!$BN$5:$BR$60,5,0)="","",VLOOKUP(AT3,'إختيار المقررات'!$BN$5:$BR$60,5,0))</f>
        <v>#N/A</v>
      </c>
      <c r="AV5" s="153"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54" t="e">
        <f>IF(VLOOKUP(AV3,'إختيار المقررات'!$BN$5:$BR$60,5,0)="","",VLOOKUP(AV3,'إختيار المقررات'!$BN$5:$BR$60,5,0))</f>
        <v>#N/A</v>
      </c>
      <c r="AX5" s="153"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54" t="e">
        <f>IF(VLOOKUP(AX3,'إختيار المقررات'!$BN$5:$BR$60,5,0)="","",VLOOKUP(AX3,'إختيار المقررات'!$BN$5:$BR$60,5,0))</f>
        <v>#N/A</v>
      </c>
      <c r="AZ5" s="153"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54" t="e">
        <f>IF(VLOOKUP(AZ3,'إختيار المقررات'!$BN$5:$BR$60,5,0)="","",VLOOKUP(AZ3,'إختيار المقررات'!$BN$5:$BR$60,5,0))</f>
        <v>#N/A</v>
      </c>
      <c r="BB5" s="153"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54" t="e">
        <f>IF(VLOOKUP(BB3,'إختيار المقررات'!$BN$5:$BR$60,5,0)="","",VLOOKUP(BB3,'إختيار المقررات'!$BN$5:$BR$60,5,0))</f>
        <v>#N/A</v>
      </c>
      <c r="BD5" s="153"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54" t="e">
        <f>IF(VLOOKUP(BD3,'إختيار المقررات'!$BN$5:$BR$60,5,0)="","",VLOOKUP(BD3,'إختيار المقررات'!$BN$5:$BR$60,5,0))</f>
        <v>#N/A</v>
      </c>
      <c r="BF5" s="153"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54" t="e">
        <f>IF(VLOOKUP(BF3,'إختيار المقررات'!$BN$5:$BR$60,5,0)="","",VLOOKUP(BF3,'إختيار المقررات'!$BN$5:$BR$60,5,0))</f>
        <v>#N/A</v>
      </c>
      <c r="BH5" s="153"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54" t="e">
        <f>IF(VLOOKUP(BH3,'إختيار المقررات'!$BN$5:$BR$60,5,0)="","",VLOOKUP(BH3,'إختيار المقررات'!$BN$5:$BR$60,5,0))</f>
        <v>#N/A</v>
      </c>
      <c r="BJ5" s="153"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54" t="e">
        <f>IF(VLOOKUP(BJ3,'إختيار المقررات'!$BN$5:$BR$60,5,0)="","",VLOOKUP(BJ3,'إختيار المقررات'!$BN$5:$BR$60,5,0))</f>
        <v>#N/A</v>
      </c>
      <c r="BL5" s="153"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54" t="e">
        <f>IF(VLOOKUP(BL3,'إختيار المقررات'!$BN$5:$BR$60,5,0)="","",VLOOKUP(BL3,'إختيار المقررات'!$BN$5:$BR$60,5,0))</f>
        <v>#N/A</v>
      </c>
      <c r="BN5" s="153"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54" t="e">
        <f>IF(VLOOKUP(BN3,'إختيار المقررات'!$BN$5:$BR$60,5,0)="","",VLOOKUP(BN3,'إختيار المقررات'!$BN$5:$BR$60,5,0))</f>
        <v>#N/A</v>
      </c>
      <c r="BP5" s="153"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54" t="e">
        <f>IF(VLOOKUP(BP3,'إختيار المقررات'!$BN$5:$BR$60,5,0)="","",VLOOKUP(BP3,'إختيار المقررات'!$BN$5:$BR$60,5,0))</f>
        <v>#N/A</v>
      </c>
      <c r="BR5" s="153"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54" t="e">
        <f>IF(VLOOKUP(BR3,'إختيار المقررات'!$BN$5:$BR$60,5,0)="","",VLOOKUP(BR3,'إختيار المقررات'!$BN$5:$BR$60,5,0))</f>
        <v>#N/A</v>
      </c>
      <c r="BT5" s="153"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54" t="e">
        <f>IF(VLOOKUP(BT3,'إختيار المقررات'!$BN$5:$BR$60,5,0)="","",VLOOKUP(BT3,'إختيار المقررات'!$BN$5:$BR$60,5,0))</f>
        <v>#N/A</v>
      </c>
      <c r="BV5" s="153"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54" t="e">
        <f>IF(VLOOKUP(BV3,'إختيار المقررات'!$BN$5:$BR$60,5,0)="","",VLOOKUP(BV3,'إختيار المقررات'!$BN$5:$BR$60,5,0))</f>
        <v>#N/A</v>
      </c>
      <c r="BX5" s="153"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54" t="e">
        <f>IF(VLOOKUP(BX3,'إختيار المقررات'!$BN$5:$BR$60,5,0)="","",VLOOKUP(BX3,'إختيار المقررات'!$BN$5:$BR$60,5,0))</f>
        <v>#N/A</v>
      </c>
      <c r="BZ5" s="153"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54" t="e">
        <f>IF(VLOOKUP(BZ3,'إختيار المقررات'!$BN$5:$BR$60,5,0)="","",VLOOKUP(BZ3,'إختيار المقررات'!$BN$5:$BR$60,5,0))</f>
        <v>#N/A</v>
      </c>
      <c r="CB5" s="153"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54" t="e">
        <f>IF(VLOOKUP(CB3,'إختيار المقررات'!$BN$5:$BR$60,5,0)="","",VLOOKUP(CB3,'إختيار المقررات'!$BN$5:$BR$60,5,0))</f>
        <v>#N/A</v>
      </c>
      <c r="CD5" s="153"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54" t="e">
        <f>IF(VLOOKUP(CD3,'إختيار المقررات'!$BN$5:$BR$60,5,0)="","",VLOOKUP(CD3,'إختيار المقررات'!$BN$5:$BR$60,5,0))</f>
        <v>#N/A</v>
      </c>
      <c r="CF5" s="153"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54" t="e">
        <f>IF(VLOOKUP(CF3,'إختيار المقررات'!$BN$5:$BR$60,5,0)="","",VLOOKUP(CF3,'إختيار المقررات'!$BN$5:$BR$60,5,0))</f>
        <v>#N/A</v>
      </c>
      <c r="CH5" s="153"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54" t="e">
        <f>IF(VLOOKUP(CH3,'إختيار المقررات'!$BN$5:$BR$60,5,0)="","",VLOOKUP(CH3,'إختيار المقررات'!$BN$5:$BR$60,5,0))</f>
        <v>#N/A</v>
      </c>
      <c r="CJ5" s="153"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54" t="e">
        <f>IF(VLOOKUP(CJ3,'إختيار المقررات'!$BN$5:$BR$60,5,0)="","",VLOOKUP(CJ3,'إختيار المقررات'!$BN$5:$BR$60,5,0))</f>
        <v>#N/A</v>
      </c>
      <c r="CL5" s="153"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54" t="e">
        <f>IF(VLOOKUP(CL3,'إختيار المقررات'!$BN$5:$BR$60,5,0)="","",VLOOKUP(CL3,'إختيار المقررات'!$BN$5:$BR$60,5,0))</f>
        <v>#N/A</v>
      </c>
      <c r="CN5" s="153"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54" t="e">
        <f>IF(VLOOKUP(CN3,'إختيار المقررات'!$BN$5:$BR$60,5,0)="","",VLOOKUP(CN3,'إختيار المقررات'!$BN$5:$BR$60,5,0))</f>
        <v>#N/A</v>
      </c>
      <c r="CP5" s="153"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54" t="e">
        <f>IF(VLOOKUP(CP3,'إختيار المقررات'!$BN$5:$BR$60,5,0)="","",VLOOKUP(CP3,'إختيار المقررات'!$BN$5:$BR$60,5,0))</f>
        <v>#N/A</v>
      </c>
      <c r="CR5" s="153"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54" t="e">
        <f>IF(VLOOKUP(CR3,'إختيار المقررات'!$BN$5:$BR$60,5,0)="","",VLOOKUP(CR3,'إختيار المقررات'!$BN$5:$BR$60,5,0))</f>
        <v>#N/A</v>
      </c>
      <c r="CT5" s="153"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54" t="e">
        <f>IF(VLOOKUP(CT3,'إختيار المقررات'!$BN$5:$BR$60,5,0)="","",VLOOKUP(CT3,'إختيار المقررات'!$BN$5:$BR$60,5,0))</f>
        <v>#N/A</v>
      </c>
      <c r="CV5" s="153"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54" t="e">
        <f>IF(VLOOKUP(CV3,'إختيار المقررات'!$BN$5:$BR$60,5,0)="","",VLOOKUP(CV3,'إختيار المقررات'!$BN$5:$BR$60,5,0))</f>
        <v>#N/A</v>
      </c>
      <c r="CX5" s="153"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54" t="e">
        <f>IF(VLOOKUP(CX3,'إختيار المقررات'!$BN$5:$BR$60,5,0)="","",VLOOKUP(CX3,'إختيار المقررات'!$BN$5:$BR$60,5,0))</f>
        <v>#N/A</v>
      </c>
      <c r="CZ5" s="153"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54" t="e">
        <f>IF(VLOOKUP(CZ3,'إختيار المقررات'!$BN$5:$BR$60,5,0)="","",VLOOKUP(CZ3,'إختيار المقررات'!$BN$5:$BR$60,5,0))</f>
        <v>#N/A</v>
      </c>
      <c r="DB5" s="153"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54" t="e">
        <f>IF(VLOOKUP(DB3,'إختيار المقررات'!$BN$5:$BR$60,5,0)="","",VLOOKUP(DB3,'إختيار المقررات'!$BN$5:$BR$60,5,0))</f>
        <v>#N/A</v>
      </c>
      <c r="DD5" s="153"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54" t="e">
        <f>IF(VLOOKUP(DD3,'إختيار المقررات'!$BN$5:$BR$60,5,0)="","",VLOOKUP(DD3,'إختيار المقررات'!$BN$5:$BR$60,5,0))</f>
        <v>#N/A</v>
      </c>
      <c r="DF5" s="153"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54" t="e">
        <f>IF(VLOOKUP(DF3,'إختيار المقررات'!$BN$5:$BR$60,5,0)="","",VLOOKUP(DF3,'إختيار المقررات'!$BN$5:$BR$60,5,0))</f>
        <v>#N/A</v>
      </c>
      <c r="DH5" s="153"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54" t="e">
        <f>IF(VLOOKUP(DH3,'إختيار المقررات'!$BN$5:$BR$60,5,0)="","",VLOOKUP(DH3,'إختيار المقررات'!$BN$5:$BR$60,5,0))</f>
        <v>#N/A</v>
      </c>
      <c r="DJ5" s="153"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54" t="e">
        <f>IF(VLOOKUP(DJ3,'إختيار المقررات'!$BN$5:$BR$60,5,0)="","",VLOOKUP(DJ3,'إختيار المقررات'!$BN$5:$BR$60,5,0))</f>
        <v>#N/A</v>
      </c>
      <c r="DL5" s="155" t="e">
        <f>'إختيار المقررات'!P5</f>
        <v>#N/A</v>
      </c>
      <c r="DM5" s="156" t="e">
        <f>'إختيار المقررات'!V5</f>
        <v>#N/A</v>
      </c>
      <c r="DN5" s="157" t="e">
        <f>'إختيار المقررات'!AB5</f>
        <v>#N/A</v>
      </c>
      <c r="DO5" s="158">
        <f>'إختيار المقررات'!D5</f>
        <v>0</v>
      </c>
      <c r="DP5" s="159">
        <f>'إختيار المقررات'!AH10</f>
        <v>0</v>
      </c>
      <c r="DQ5" s="160" t="e">
        <f>'إختيار المقررات'!AH9</f>
        <v>#N/A</v>
      </c>
      <c r="DR5" s="160" t="e">
        <f>'إختيار المقررات'!AH7</f>
        <v>#N/A</v>
      </c>
      <c r="DS5" s="160" t="e">
        <f>'إختيار المقررات'!AH8</f>
        <v>#N/A</v>
      </c>
      <c r="DT5" s="161" t="e">
        <f>'إختيار المقررات'!AH12</f>
        <v>#N/A</v>
      </c>
      <c r="DU5" s="160" t="str">
        <f>'إختيار المقررات'!AH13</f>
        <v>لا</v>
      </c>
      <c r="DV5" s="160" t="e">
        <f>'إختيار المقررات'!AH14</f>
        <v>#N/A</v>
      </c>
      <c r="DW5" s="160" t="e">
        <f>'إختيار المقررات'!AH15</f>
        <v>#N/A</v>
      </c>
      <c r="DX5" s="155">
        <f>'إختيار المقررات'!AH16</f>
        <v>0</v>
      </c>
      <c r="DY5" s="162">
        <f>'إختيار المقررات'!AH17</f>
        <v>0</v>
      </c>
      <c r="DZ5" s="160">
        <f>'إختيار المقررات'!AH18</f>
        <v>0</v>
      </c>
      <c r="EA5" s="163">
        <f>SUM(DX5:DZ5)</f>
        <v>0</v>
      </c>
      <c r="EB5" s="155" t="str">
        <f>'إختيار المقررات'!AB2</f>
        <v xml:space="preserve"> </v>
      </c>
      <c r="EC5" s="156">
        <f>'إختيار المقررات'!V2</f>
        <v>0</v>
      </c>
      <c r="ED5" s="156">
        <f>'إختيار المقررات'!P2</f>
        <v>0</v>
      </c>
      <c r="EE5" s="163">
        <f>'إختيار المقررات'!G2</f>
        <v>0</v>
      </c>
      <c r="EF5" s="163" t="str">
        <f>'إختيار المقررات'!V10</f>
        <v>الإنكليزية</v>
      </c>
      <c r="EG5" s="163" t="str">
        <f>'إختيار المقررات'!V13</f>
        <v/>
      </c>
      <c r="EH5" s="163" t="str">
        <f>'إختيار المقررات'!V14</f>
        <v/>
      </c>
      <c r="EI5" s="163" t="str">
        <f>'إختيار المقررات'!V15</f>
        <v/>
      </c>
      <c r="EJ5" s="163" t="str">
        <f>'إختيار المقررات'!V16</f>
        <v/>
      </c>
      <c r="EK5" s="163" t="str">
        <f>'إختيار المقررات'!V17</f>
        <v/>
      </c>
      <c r="EL5" s="163" t="str">
        <f>'إختيار المقررات'!V18</f>
        <v/>
      </c>
      <c r="EM5" s="164" t="e">
        <f>'إدخال البيانات'!F1</f>
        <v>#N/A</v>
      </c>
    </row>
  </sheetData>
  <sheetProtection algorithmName="SHA-512" hashValue="jllvWdl//ik5GiBkiHZPpKOY+4WXNFyHY7nHkn4VjFkHiwR0BCOOHNjuAqO21vuZntbrS1qaSfNoyy/+1+eHzA==" saltValue="inZjM8BgQZQQZA9/CjENow==" spinCount="100000" sheet="1" objects="1" scenarios="1"/>
  <mergeCells count="148">
    <mergeCell ref="B1:C1"/>
    <mergeCell ref="D1:J2"/>
    <mergeCell ref="T2:AE2"/>
    <mergeCell ref="AR2:BC2"/>
    <mergeCell ref="DL1:DN2"/>
    <mergeCell ref="DO1:DO2"/>
    <mergeCell ref="DP1:DW2"/>
    <mergeCell ref="DX1:EA2"/>
    <mergeCell ref="EB1:EE2"/>
    <mergeCell ref="M1:M4"/>
    <mergeCell ref="P3:P4"/>
    <mergeCell ref="S1:S4"/>
    <mergeCell ref="P1:R2"/>
    <mergeCell ref="Q3:Q4"/>
    <mergeCell ref="L1:L4"/>
    <mergeCell ref="N1:N4"/>
    <mergeCell ref="O1:O4"/>
    <mergeCell ref="AN4:AO4"/>
    <mergeCell ref="R3:R4"/>
    <mergeCell ref="BR3:BS3"/>
    <mergeCell ref="BT3:BU3"/>
    <mergeCell ref="T4:U4"/>
    <mergeCell ref="V4:W4"/>
    <mergeCell ref="X4:Y4"/>
    <mergeCell ref="T3:U3"/>
    <mergeCell ref="V3:W3"/>
    <mergeCell ref="X3:Y3"/>
    <mergeCell ref="BP2:BY2"/>
    <mergeCell ref="BV3:BW3"/>
    <mergeCell ref="BP3:BQ3"/>
    <mergeCell ref="CR3:CS3"/>
    <mergeCell ref="BZ3:CA3"/>
    <mergeCell ref="BZ4:CA4"/>
    <mergeCell ref="CB4:CC4"/>
    <mergeCell ref="AF2:AQ2"/>
    <mergeCell ref="CR4:CS4"/>
    <mergeCell ref="EG1:EL4"/>
    <mergeCell ref="DV3:DV4"/>
    <mergeCell ref="AX3:AY3"/>
    <mergeCell ref="AZ3:BA3"/>
    <mergeCell ref="BF3:BG3"/>
    <mergeCell ref="BJ3:BK3"/>
    <mergeCell ref="Z3:AA3"/>
    <mergeCell ref="AB3:AC3"/>
    <mergeCell ref="AD3:AE3"/>
    <mergeCell ref="AF3:AG3"/>
    <mergeCell ref="AH3:AI3"/>
    <mergeCell ref="AJ3:AK3"/>
    <mergeCell ref="AT3:AU3"/>
    <mergeCell ref="Z4:AA4"/>
    <mergeCell ref="AB4:AC4"/>
    <mergeCell ref="AD4:AE4"/>
    <mergeCell ref="AF4:AG4"/>
    <mergeCell ref="AH4:AI4"/>
    <mergeCell ref="AR4:AS4"/>
    <mergeCell ref="AT4:AU4"/>
    <mergeCell ref="AJ4:AK4"/>
    <mergeCell ref="AL4:AM4"/>
    <mergeCell ref="AP3:AQ3"/>
    <mergeCell ref="AP4:AQ4"/>
    <mergeCell ref="CT4:CU4"/>
    <mergeCell ref="CV4:CW4"/>
    <mergeCell ref="CX4:CY4"/>
    <mergeCell ref="CZ4:DA4"/>
    <mergeCell ref="DB4:DC4"/>
    <mergeCell ref="DD4:DE4"/>
    <mergeCell ref="AN3:AO3"/>
    <mergeCell ref="BH4:BI4"/>
    <mergeCell ref="BJ4:BK4"/>
    <mergeCell ref="BL4:BM4"/>
    <mergeCell ref="BP4:BQ4"/>
    <mergeCell ref="BX3:BY3"/>
    <mergeCell ref="BH3:BI3"/>
    <mergeCell ref="BB3:BC3"/>
    <mergeCell ref="BD4:BE4"/>
    <mergeCell ref="BF4:BG4"/>
    <mergeCell ref="DP3:DP4"/>
    <mergeCell ref="DZ3:DZ4"/>
    <mergeCell ref="CX2:DG2"/>
    <mergeCell ref="BL3:BM3"/>
    <mergeCell ref="DN3:DN4"/>
    <mergeCell ref="DQ3:DQ4"/>
    <mergeCell ref="DF4:DG4"/>
    <mergeCell ref="DX3:DX4"/>
    <mergeCell ref="CF4:CG4"/>
    <mergeCell ref="CH4:CI4"/>
    <mergeCell ref="CN4:CO4"/>
    <mergeCell ref="CP4:CQ4"/>
    <mergeCell ref="DW3:DW4"/>
    <mergeCell ref="CP3:CQ3"/>
    <mergeCell ref="CT3:CU3"/>
    <mergeCell ref="CB3:CC3"/>
    <mergeCell ref="CD3:CE3"/>
    <mergeCell ref="CN3:CO3"/>
    <mergeCell ref="DB3:DC3"/>
    <mergeCell ref="DD3:DE3"/>
    <mergeCell ref="CV3:CW3"/>
    <mergeCell ref="DF3:DG3"/>
    <mergeCell ref="BX4:BY4"/>
    <mergeCell ref="CF3:CG3"/>
    <mergeCell ref="EE3:EE4"/>
    <mergeCell ref="EF3:EF4"/>
    <mergeCell ref="DO3:DO4"/>
    <mergeCell ref="DS3:DS4"/>
    <mergeCell ref="DT3:DT4"/>
    <mergeCell ref="DU3:DU4"/>
    <mergeCell ref="EB3:EB4"/>
    <mergeCell ref="G3:G4"/>
    <mergeCell ref="ED3:ED4"/>
    <mergeCell ref="BD3:BE3"/>
    <mergeCell ref="K1:K4"/>
    <mergeCell ref="EC3:EC4"/>
    <mergeCell ref="EA3:EA4"/>
    <mergeCell ref="CX3:CY3"/>
    <mergeCell ref="CZ3:DA3"/>
    <mergeCell ref="DM3:DM4"/>
    <mergeCell ref="DL3:DL4"/>
    <mergeCell ref="AR3:AS3"/>
    <mergeCell ref="AV3:AW3"/>
    <mergeCell ref="DY3:DY4"/>
    <mergeCell ref="AX4:AY4"/>
    <mergeCell ref="AZ4:BA4"/>
    <mergeCell ref="BB4:BC4"/>
    <mergeCell ref="DR3:DR4"/>
    <mergeCell ref="T1:AQ1"/>
    <mergeCell ref="BN3:BO3"/>
    <mergeCell ref="AR1:BO1"/>
    <mergeCell ref="BD2:BO2"/>
    <mergeCell ref="CJ3:CK3"/>
    <mergeCell ref="CL3:CM3"/>
    <mergeCell ref="DH3:DI3"/>
    <mergeCell ref="DJ3:DK3"/>
    <mergeCell ref="DH4:DI4"/>
    <mergeCell ref="DJ4:DK4"/>
    <mergeCell ref="BN4:BO4"/>
    <mergeCell ref="CJ4:CK4"/>
    <mergeCell ref="CL4:CM4"/>
    <mergeCell ref="CN1:DG1"/>
    <mergeCell ref="BP1:CI1"/>
    <mergeCell ref="AL3:AM3"/>
    <mergeCell ref="AV4:AW4"/>
    <mergeCell ref="CH3:CI3"/>
    <mergeCell ref="BZ2:CI2"/>
    <mergeCell ref="CN2:CW2"/>
    <mergeCell ref="BR4:BS4"/>
    <mergeCell ref="CD4:CE4"/>
    <mergeCell ref="BT4:BU4"/>
    <mergeCell ref="BV4:BW4"/>
  </mergeCells>
  <conditionalFormatting sqref="A1:A2">
    <cfRule type="duplicateValues" dxfId="18" priority="3"/>
  </conditionalFormatting>
  <conditionalFormatting sqref="A5">
    <cfRule type="duplicateValues" dxfId="17" priority="1"/>
  </conditionalFormatting>
  <conditionalFormatting sqref="A5">
    <cfRule type="duplicateValues" dxfId="16"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6636"/>
  <sheetViews>
    <sheetView rightToLeft="1" workbookViewId="0">
      <pane xSplit="2" ySplit="1" topLeftCell="K885" activePane="bottomRight" state="frozen"/>
      <selection pane="topRight" activeCell="C1" sqref="C1"/>
      <selection pane="bottomLeft" activeCell="A2" sqref="A2"/>
      <selection pane="bottomRight" sqref="A1:XFD1048576"/>
    </sheetView>
  </sheetViews>
  <sheetFormatPr defaultColWidth="8.88671875" defaultRowHeight="14.4" x14ac:dyDescent="0.3"/>
  <cols>
    <col min="1" max="2" width="9.109375" style="190" bestFit="1" customWidth="1"/>
    <col min="3" max="50" width="8.88671875" style="190"/>
    <col min="51" max="16384" width="8.88671875" style="191"/>
  </cols>
  <sheetData>
    <row r="1" spans="1:50" x14ac:dyDescent="0.3">
      <c r="A1" s="190" t="s">
        <v>2</v>
      </c>
      <c r="B1" s="190" t="s">
        <v>1058</v>
      </c>
      <c r="C1" s="190">
        <v>610</v>
      </c>
      <c r="D1" s="190">
        <v>611</v>
      </c>
      <c r="E1" s="190">
        <v>612</v>
      </c>
      <c r="F1" s="190">
        <v>613</v>
      </c>
      <c r="G1" s="190">
        <v>614</v>
      </c>
      <c r="H1" s="190">
        <v>615</v>
      </c>
      <c r="I1" s="190">
        <v>616</v>
      </c>
      <c r="J1" s="190">
        <v>617</v>
      </c>
      <c r="K1" s="190">
        <v>618</v>
      </c>
      <c r="L1" s="190">
        <v>619</v>
      </c>
      <c r="M1" s="190">
        <v>620</v>
      </c>
      <c r="N1" s="190">
        <v>621</v>
      </c>
      <c r="O1" s="190">
        <v>622</v>
      </c>
      <c r="P1" s="190">
        <v>623</v>
      </c>
      <c r="Q1" s="190">
        <v>624</v>
      </c>
      <c r="R1" s="190">
        <v>625</v>
      </c>
      <c r="S1" s="190">
        <v>626</v>
      </c>
      <c r="T1" s="190">
        <v>627</v>
      </c>
      <c r="U1" s="190">
        <v>628</v>
      </c>
      <c r="V1" s="190">
        <v>629</v>
      </c>
      <c r="W1" s="190">
        <v>630</v>
      </c>
      <c r="X1" s="190">
        <v>631</v>
      </c>
      <c r="Y1" s="190">
        <v>632</v>
      </c>
      <c r="Z1" s="190">
        <v>633</v>
      </c>
      <c r="AA1" s="190">
        <v>640</v>
      </c>
      <c r="AB1" s="190">
        <v>641</v>
      </c>
      <c r="AC1" s="190">
        <v>642</v>
      </c>
      <c r="AD1" s="190">
        <v>643</v>
      </c>
      <c r="AE1" s="190">
        <v>644</v>
      </c>
      <c r="AF1" s="190">
        <v>645</v>
      </c>
      <c r="AG1" s="190">
        <v>646</v>
      </c>
      <c r="AH1" s="190">
        <v>647</v>
      </c>
      <c r="AI1" s="190">
        <v>648</v>
      </c>
      <c r="AJ1" s="190">
        <v>649</v>
      </c>
      <c r="AK1" s="190">
        <v>650</v>
      </c>
      <c r="AL1" s="190">
        <v>651</v>
      </c>
      <c r="AM1" s="190">
        <v>660</v>
      </c>
      <c r="AN1" s="190">
        <v>661</v>
      </c>
      <c r="AO1" s="190">
        <v>662</v>
      </c>
      <c r="AP1" s="190">
        <v>663</v>
      </c>
      <c r="AQ1" s="190">
        <v>664</v>
      </c>
      <c r="AR1" s="190">
        <v>665</v>
      </c>
      <c r="AS1" s="190">
        <v>666</v>
      </c>
      <c r="AT1" s="190">
        <v>667</v>
      </c>
      <c r="AU1" s="190">
        <v>668</v>
      </c>
      <c r="AV1" s="190">
        <v>669</v>
      </c>
      <c r="AW1" s="190">
        <v>670</v>
      </c>
      <c r="AX1" s="190">
        <v>671</v>
      </c>
    </row>
    <row r="2" spans="1:50" x14ac:dyDescent="0.3">
      <c r="A2" s="190">
        <v>802221</v>
      </c>
      <c r="B2" s="190" t="s">
        <v>3194</v>
      </c>
      <c r="E2" s="190" t="s">
        <v>140</v>
      </c>
      <c r="J2" s="190" t="s">
        <v>142</v>
      </c>
      <c r="K2" s="190" t="s">
        <v>142</v>
      </c>
      <c r="N2" s="190" t="s">
        <v>140</v>
      </c>
      <c r="O2" s="190" t="s">
        <v>141</v>
      </c>
      <c r="P2" s="190" t="s">
        <v>141</v>
      </c>
      <c r="Q2" s="190" t="s">
        <v>141</v>
      </c>
      <c r="R2" s="190" t="s">
        <v>141</v>
      </c>
      <c r="S2" s="190" t="s">
        <v>141</v>
      </c>
      <c r="T2" s="190" t="s">
        <v>141</v>
      </c>
    </row>
    <row r="3" spans="1:50" x14ac:dyDescent="0.3">
      <c r="A3" s="190">
        <v>804872</v>
      </c>
      <c r="B3" s="190" t="s">
        <v>3194</v>
      </c>
      <c r="E3" s="190" t="s">
        <v>141</v>
      </c>
      <c r="F3" s="190" t="s">
        <v>141</v>
      </c>
      <c r="J3" s="190" t="s">
        <v>141</v>
      </c>
      <c r="M3" s="190" t="s">
        <v>140</v>
      </c>
      <c r="O3" s="190" t="s">
        <v>141</v>
      </c>
      <c r="Q3" s="190" t="s">
        <v>141</v>
      </c>
      <c r="R3" s="190" t="s">
        <v>141</v>
      </c>
      <c r="S3" s="190" t="s">
        <v>141</v>
      </c>
      <c r="T3" s="190" t="s">
        <v>141</v>
      </c>
    </row>
    <row r="4" spans="1:50" x14ac:dyDescent="0.3">
      <c r="A4" s="190">
        <v>808981</v>
      </c>
      <c r="B4" s="190" t="s">
        <v>3194</v>
      </c>
      <c r="O4" s="190" t="s">
        <v>141</v>
      </c>
      <c r="P4" s="190" t="s">
        <v>141</v>
      </c>
      <c r="Q4" s="190" t="s">
        <v>141</v>
      </c>
      <c r="R4" s="190" t="s">
        <v>141</v>
      </c>
      <c r="S4" s="190" t="s">
        <v>141</v>
      </c>
      <c r="T4" s="190" t="s">
        <v>141</v>
      </c>
    </row>
    <row r="5" spans="1:50" x14ac:dyDescent="0.3">
      <c r="A5" s="190">
        <v>810904</v>
      </c>
      <c r="B5" s="190" t="s">
        <v>3194</v>
      </c>
      <c r="E5" s="190" t="s">
        <v>140</v>
      </c>
      <c r="F5" s="190" t="s">
        <v>140</v>
      </c>
      <c r="O5" s="190" t="s">
        <v>141</v>
      </c>
      <c r="P5" s="190" t="s">
        <v>141</v>
      </c>
      <c r="Q5" s="190" t="s">
        <v>141</v>
      </c>
      <c r="R5" s="190" t="s">
        <v>141</v>
      </c>
      <c r="S5" s="190" t="s">
        <v>141</v>
      </c>
      <c r="T5" s="190" t="s">
        <v>141</v>
      </c>
    </row>
    <row r="6" spans="1:50" x14ac:dyDescent="0.3">
      <c r="A6" s="190">
        <v>811020</v>
      </c>
      <c r="B6" s="190" t="s">
        <v>3194</v>
      </c>
      <c r="D6" s="190" t="s">
        <v>140</v>
      </c>
      <c r="E6" s="190" t="s">
        <v>142</v>
      </c>
      <c r="F6" s="190" t="s">
        <v>142</v>
      </c>
      <c r="K6" s="190" t="s">
        <v>141</v>
      </c>
      <c r="O6" s="190" t="s">
        <v>141</v>
      </c>
      <c r="P6" s="190" t="s">
        <v>141</v>
      </c>
      <c r="Q6" s="190" t="s">
        <v>141</v>
      </c>
      <c r="R6" s="190" t="s">
        <v>141</v>
      </c>
      <c r="S6" s="190" t="s">
        <v>141</v>
      </c>
      <c r="T6" s="190" t="s">
        <v>141</v>
      </c>
    </row>
    <row r="7" spans="1:50" x14ac:dyDescent="0.3">
      <c r="A7" s="190">
        <v>811083</v>
      </c>
      <c r="B7" s="190" t="s">
        <v>3194</v>
      </c>
      <c r="D7" s="190" t="s">
        <v>140</v>
      </c>
      <c r="H7" s="190" t="s">
        <v>140</v>
      </c>
      <c r="L7" s="190" t="s">
        <v>141</v>
      </c>
      <c r="N7" s="190" t="s">
        <v>142</v>
      </c>
      <c r="O7" s="190" t="s">
        <v>141</v>
      </c>
      <c r="P7" s="190" t="s">
        <v>141</v>
      </c>
      <c r="Q7" s="190" t="s">
        <v>141</v>
      </c>
      <c r="R7" s="190" t="s">
        <v>141</v>
      </c>
      <c r="S7" s="190" t="s">
        <v>141</v>
      </c>
      <c r="T7" s="190" t="s">
        <v>141</v>
      </c>
    </row>
    <row r="8" spans="1:50" x14ac:dyDescent="0.3">
      <c r="A8" s="190">
        <v>811258</v>
      </c>
      <c r="B8" s="190" t="s">
        <v>3194</v>
      </c>
      <c r="D8" s="190" t="s">
        <v>142</v>
      </c>
      <c r="G8" s="190" t="s">
        <v>142</v>
      </c>
      <c r="K8" s="190" t="s">
        <v>142</v>
      </c>
      <c r="N8" s="190" t="s">
        <v>142</v>
      </c>
      <c r="O8" s="190" t="s">
        <v>141</v>
      </c>
      <c r="P8" s="190" t="s">
        <v>141</v>
      </c>
      <c r="Q8" s="190" t="s">
        <v>141</v>
      </c>
      <c r="R8" s="190" t="s">
        <v>141</v>
      </c>
      <c r="S8" s="190" t="s">
        <v>141</v>
      </c>
      <c r="T8" s="190" t="s">
        <v>141</v>
      </c>
    </row>
    <row r="9" spans="1:50" x14ac:dyDescent="0.3">
      <c r="A9" s="190">
        <v>811615</v>
      </c>
      <c r="B9" s="190" t="s">
        <v>3194</v>
      </c>
      <c r="E9" s="190" t="s">
        <v>140</v>
      </c>
      <c r="K9" s="190" t="s">
        <v>140</v>
      </c>
      <c r="M9" s="190" t="s">
        <v>142</v>
      </c>
      <c r="N9" s="190" t="s">
        <v>141</v>
      </c>
      <c r="O9" s="190" t="s">
        <v>141</v>
      </c>
      <c r="P9" s="190" t="s">
        <v>141</v>
      </c>
      <c r="Q9" s="190" t="s">
        <v>141</v>
      </c>
      <c r="R9" s="190" t="s">
        <v>141</v>
      </c>
      <c r="S9" s="190" t="s">
        <v>141</v>
      </c>
      <c r="T9" s="190" t="s">
        <v>141</v>
      </c>
    </row>
    <row r="10" spans="1:50" x14ac:dyDescent="0.3">
      <c r="A10" s="190">
        <v>811730</v>
      </c>
      <c r="B10" s="190" t="s">
        <v>3194</v>
      </c>
      <c r="E10" s="190" t="s">
        <v>140</v>
      </c>
      <c r="J10" s="190" t="s">
        <v>141</v>
      </c>
      <c r="K10" s="190" t="s">
        <v>141</v>
      </c>
      <c r="L10" s="190" t="s">
        <v>141</v>
      </c>
      <c r="O10" s="190" t="s">
        <v>141</v>
      </c>
      <c r="P10" s="190" t="s">
        <v>141</v>
      </c>
      <c r="Q10" s="190" t="s">
        <v>141</v>
      </c>
      <c r="R10" s="190" t="s">
        <v>141</v>
      </c>
      <c r="S10" s="190" t="s">
        <v>141</v>
      </c>
      <c r="T10" s="190" t="s">
        <v>141</v>
      </c>
    </row>
    <row r="11" spans="1:50" x14ac:dyDescent="0.3">
      <c r="A11" s="190">
        <v>812003</v>
      </c>
      <c r="B11" s="190" t="s">
        <v>3194</v>
      </c>
      <c r="M11" s="190" t="s">
        <v>140</v>
      </c>
      <c r="N11" s="190" t="s">
        <v>140</v>
      </c>
      <c r="O11" s="190" t="s">
        <v>141</v>
      </c>
      <c r="P11" s="190" t="s">
        <v>141</v>
      </c>
      <c r="Q11" s="190" t="s">
        <v>141</v>
      </c>
      <c r="R11" s="190" t="s">
        <v>141</v>
      </c>
      <c r="S11" s="190" t="s">
        <v>141</v>
      </c>
      <c r="T11" s="190" t="s">
        <v>141</v>
      </c>
    </row>
    <row r="12" spans="1:50" x14ac:dyDescent="0.3">
      <c r="A12" s="190">
        <v>812180</v>
      </c>
      <c r="B12" s="190" t="s">
        <v>3194</v>
      </c>
      <c r="J12" s="190" t="s">
        <v>140</v>
      </c>
      <c r="O12" s="190" t="s">
        <v>141</v>
      </c>
      <c r="P12" s="190" t="s">
        <v>141</v>
      </c>
      <c r="Q12" s="190" t="s">
        <v>141</v>
      </c>
      <c r="R12" s="190" t="s">
        <v>141</v>
      </c>
      <c r="S12" s="190" t="s">
        <v>141</v>
      </c>
      <c r="T12" s="190" t="s">
        <v>141</v>
      </c>
    </row>
    <row r="13" spans="1:50" x14ac:dyDescent="0.3">
      <c r="A13" s="190">
        <v>812192</v>
      </c>
      <c r="B13" s="190" t="s">
        <v>3194</v>
      </c>
      <c r="D13" s="190" t="s">
        <v>140</v>
      </c>
      <c r="L13" s="190" t="s">
        <v>140</v>
      </c>
      <c r="M13" s="190" t="s">
        <v>140</v>
      </c>
      <c r="N13" s="190" t="s">
        <v>142</v>
      </c>
      <c r="O13" s="190" t="s">
        <v>141</v>
      </c>
      <c r="P13" s="190" t="s">
        <v>141</v>
      </c>
      <c r="Q13" s="190" t="s">
        <v>141</v>
      </c>
      <c r="R13" s="190" t="s">
        <v>141</v>
      </c>
      <c r="S13" s="190" t="s">
        <v>141</v>
      </c>
      <c r="T13" s="190" t="s">
        <v>141</v>
      </c>
    </row>
    <row r="14" spans="1:50" x14ac:dyDescent="0.3">
      <c r="A14" s="190">
        <v>812232</v>
      </c>
      <c r="B14" s="190" t="s">
        <v>3194</v>
      </c>
      <c r="F14" s="190" t="s">
        <v>140</v>
      </c>
      <c r="J14" s="190" t="s">
        <v>142</v>
      </c>
      <c r="M14" s="190" t="s">
        <v>140</v>
      </c>
      <c r="O14" s="190" t="s">
        <v>141</v>
      </c>
      <c r="P14" s="190" t="s">
        <v>141</v>
      </c>
      <c r="Q14" s="190" t="s">
        <v>141</v>
      </c>
      <c r="R14" s="190" t="s">
        <v>141</v>
      </c>
      <c r="S14" s="190" t="s">
        <v>141</v>
      </c>
      <c r="T14" s="190" t="s">
        <v>141</v>
      </c>
    </row>
    <row r="15" spans="1:50" x14ac:dyDescent="0.3">
      <c r="A15" s="190">
        <v>812416</v>
      </c>
      <c r="B15" s="190" t="s">
        <v>3194</v>
      </c>
      <c r="K15" s="190" t="s">
        <v>140</v>
      </c>
      <c r="L15" s="190" t="s">
        <v>140</v>
      </c>
      <c r="N15" s="190" t="s">
        <v>140</v>
      </c>
      <c r="O15" s="190" t="s">
        <v>141</v>
      </c>
      <c r="P15" s="190" t="s">
        <v>141</v>
      </c>
      <c r="Q15" s="190" t="s">
        <v>141</v>
      </c>
      <c r="R15" s="190" t="s">
        <v>141</v>
      </c>
      <c r="S15" s="190" t="s">
        <v>141</v>
      </c>
      <c r="T15" s="190" t="s">
        <v>141</v>
      </c>
    </row>
    <row r="16" spans="1:50" x14ac:dyDescent="0.3">
      <c r="A16" s="190">
        <v>812545</v>
      </c>
      <c r="B16" s="190" t="s">
        <v>3194</v>
      </c>
      <c r="C16" s="190" t="s">
        <v>140</v>
      </c>
      <c r="E16" s="190" t="s">
        <v>140</v>
      </c>
      <c r="J16" s="190" t="s">
        <v>142</v>
      </c>
      <c r="O16" s="190" t="s">
        <v>141</v>
      </c>
      <c r="P16" s="190" t="s">
        <v>141</v>
      </c>
      <c r="Q16" s="190" t="s">
        <v>141</v>
      </c>
      <c r="R16" s="190" t="s">
        <v>141</v>
      </c>
      <c r="S16" s="190" t="s">
        <v>141</v>
      </c>
      <c r="T16" s="190" t="s">
        <v>141</v>
      </c>
    </row>
    <row r="17" spans="1:20" x14ac:dyDescent="0.3">
      <c r="A17" s="190">
        <v>812606</v>
      </c>
      <c r="B17" s="190" t="s">
        <v>3194</v>
      </c>
      <c r="D17" s="190" t="s">
        <v>142</v>
      </c>
      <c r="J17" s="190" t="s">
        <v>140</v>
      </c>
      <c r="K17" s="190" t="s">
        <v>142</v>
      </c>
      <c r="N17" s="190" t="s">
        <v>141</v>
      </c>
      <c r="O17" s="190" t="s">
        <v>141</v>
      </c>
      <c r="P17" s="190" t="s">
        <v>141</v>
      </c>
      <c r="Q17" s="190" t="s">
        <v>141</v>
      </c>
      <c r="R17" s="190" t="s">
        <v>141</v>
      </c>
      <c r="S17" s="190" t="s">
        <v>141</v>
      </c>
      <c r="T17" s="190" t="s">
        <v>141</v>
      </c>
    </row>
    <row r="18" spans="1:20" x14ac:dyDescent="0.3">
      <c r="A18" s="190">
        <v>812709</v>
      </c>
      <c r="B18" s="190" t="s">
        <v>3194</v>
      </c>
      <c r="H18" s="190" t="s">
        <v>140</v>
      </c>
      <c r="L18" s="190" t="s">
        <v>142</v>
      </c>
      <c r="N18" s="190" t="s">
        <v>142</v>
      </c>
      <c r="O18" s="190" t="s">
        <v>141</v>
      </c>
      <c r="P18" s="190" t="s">
        <v>141</v>
      </c>
      <c r="Q18" s="190" t="s">
        <v>141</v>
      </c>
      <c r="R18" s="190" t="s">
        <v>141</v>
      </c>
      <c r="S18" s="190" t="s">
        <v>141</v>
      </c>
      <c r="T18" s="190" t="s">
        <v>141</v>
      </c>
    </row>
    <row r="19" spans="1:20" x14ac:dyDescent="0.3">
      <c r="A19" s="190">
        <v>812814</v>
      </c>
      <c r="B19" s="190" t="s">
        <v>3194</v>
      </c>
      <c r="C19" s="190" t="s">
        <v>140</v>
      </c>
      <c r="F19" s="190" t="s">
        <v>142</v>
      </c>
      <c r="G19" s="190" t="s">
        <v>140</v>
      </c>
      <c r="K19" s="190" t="s">
        <v>141</v>
      </c>
      <c r="O19" s="190" t="s">
        <v>141</v>
      </c>
      <c r="P19" s="190" t="s">
        <v>141</v>
      </c>
      <c r="Q19" s="190" t="s">
        <v>141</v>
      </c>
      <c r="R19" s="190" t="s">
        <v>141</v>
      </c>
      <c r="S19" s="190" t="s">
        <v>141</v>
      </c>
      <c r="T19" s="190" t="s">
        <v>141</v>
      </c>
    </row>
    <row r="20" spans="1:20" x14ac:dyDescent="0.3">
      <c r="A20" s="190">
        <v>812817</v>
      </c>
      <c r="B20" s="190" t="s">
        <v>3194</v>
      </c>
      <c r="F20" s="190" t="s">
        <v>140</v>
      </c>
      <c r="I20" s="190" t="s">
        <v>140</v>
      </c>
      <c r="K20" s="190" t="s">
        <v>140</v>
      </c>
      <c r="L20" s="190" t="s">
        <v>140</v>
      </c>
      <c r="O20" s="190" t="s">
        <v>141</v>
      </c>
      <c r="P20" s="190" t="s">
        <v>141</v>
      </c>
      <c r="Q20" s="190" t="s">
        <v>141</v>
      </c>
      <c r="R20" s="190" t="s">
        <v>141</v>
      </c>
      <c r="S20" s="190" t="s">
        <v>141</v>
      </c>
      <c r="T20" s="190" t="s">
        <v>141</v>
      </c>
    </row>
    <row r="21" spans="1:20" x14ac:dyDescent="0.3">
      <c r="A21" s="190">
        <v>812822</v>
      </c>
      <c r="B21" s="190" t="s">
        <v>3194</v>
      </c>
      <c r="F21" s="190" t="s">
        <v>141</v>
      </c>
      <c r="K21" s="190" t="s">
        <v>141</v>
      </c>
      <c r="O21" s="190" t="s">
        <v>141</v>
      </c>
      <c r="P21" s="190" t="s">
        <v>141</v>
      </c>
      <c r="Q21" s="190" t="s">
        <v>141</v>
      </c>
      <c r="R21" s="190" t="s">
        <v>141</v>
      </c>
      <c r="S21" s="190" t="s">
        <v>141</v>
      </c>
      <c r="T21" s="190" t="s">
        <v>141</v>
      </c>
    </row>
    <row r="22" spans="1:20" x14ac:dyDescent="0.3">
      <c r="A22" s="190">
        <v>812849</v>
      </c>
      <c r="B22" s="190" t="s">
        <v>3194</v>
      </c>
      <c r="F22" s="190" t="s">
        <v>140</v>
      </c>
      <c r="I22" s="190" t="s">
        <v>142</v>
      </c>
      <c r="K22" s="190" t="s">
        <v>140</v>
      </c>
      <c r="L22" s="190" t="s">
        <v>140</v>
      </c>
      <c r="O22" s="190" t="s">
        <v>141</v>
      </c>
      <c r="P22" s="190" t="s">
        <v>141</v>
      </c>
      <c r="Q22" s="190" t="s">
        <v>141</v>
      </c>
      <c r="R22" s="190" t="s">
        <v>141</v>
      </c>
      <c r="S22" s="190" t="s">
        <v>141</v>
      </c>
      <c r="T22" s="190" t="s">
        <v>141</v>
      </c>
    </row>
    <row r="23" spans="1:20" x14ac:dyDescent="0.3">
      <c r="A23" s="190">
        <v>812858</v>
      </c>
      <c r="B23" s="190" t="s">
        <v>3194</v>
      </c>
      <c r="F23" s="190" t="s">
        <v>140</v>
      </c>
      <c r="G23" s="190" t="s">
        <v>140</v>
      </c>
      <c r="K23" s="190" t="s">
        <v>141</v>
      </c>
      <c r="O23" s="190" t="s">
        <v>141</v>
      </c>
      <c r="P23" s="190" t="s">
        <v>141</v>
      </c>
      <c r="Q23" s="190" t="s">
        <v>141</v>
      </c>
      <c r="R23" s="190" t="s">
        <v>141</v>
      </c>
      <c r="S23" s="190" t="s">
        <v>141</v>
      </c>
      <c r="T23" s="190" t="s">
        <v>141</v>
      </c>
    </row>
    <row r="24" spans="1:20" x14ac:dyDescent="0.3">
      <c r="A24" s="190">
        <v>812945</v>
      </c>
      <c r="B24" s="190" t="s">
        <v>3194</v>
      </c>
      <c r="D24" s="190" t="s">
        <v>142</v>
      </c>
      <c r="K24" s="190" t="s">
        <v>140</v>
      </c>
      <c r="O24" s="190" t="s">
        <v>141</v>
      </c>
      <c r="P24" s="190" t="s">
        <v>141</v>
      </c>
      <c r="Q24" s="190" t="s">
        <v>141</v>
      </c>
      <c r="R24" s="190" t="s">
        <v>141</v>
      </c>
      <c r="S24" s="190" t="s">
        <v>141</v>
      </c>
      <c r="T24" s="190" t="s">
        <v>141</v>
      </c>
    </row>
    <row r="25" spans="1:20" x14ac:dyDescent="0.3">
      <c r="A25" s="190">
        <v>813017</v>
      </c>
      <c r="B25" s="190" t="s">
        <v>3194</v>
      </c>
      <c r="K25" s="190" t="s">
        <v>141</v>
      </c>
      <c r="O25" s="190" t="s">
        <v>141</v>
      </c>
      <c r="P25" s="190" t="s">
        <v>141</v>
      </c>
      <c r="Q25" s="190" t="s">
        <v>141</v>
      </c>
      <c r="R25" s="190" t="s">
        <v>141</v>
      </c>
      <c r="S25" s="190" t="s">
        <v>141</v>
      </c>
      <c r="T25" s="190" t="s">
        <v>141</v>
      </c>
    </row>
    <row r="26" spans="1:20" x14ac:dyDescent="0.3">
      <c r="A26" s="190">
        <v>813064</v>
      </c>
      <c r="B26" s="190" t="s">
        <v>3194</v>
      </c>
      <c r="C26" s="190" t="s">
        <v>140</v>
      </c>
      <c r="D26" s="190" t="s">
        <v>140</v>
      </c>
      <c r="K26" s="190" t="s">
        <v>142</v>
      </c>
      <c r="N26" s="190" t="s">
        <v>141</v>
      </c>
      <c r="O26" s="190" t="s">
        <v>141</v>
      </c>
      <c r="P26" s="190" t="s">
        <v>141</v>
      </c>
      <c r="Q26" s="190" t="s">
        <v>141</v>
      </c>
      <c r="R26" s="190" t="s">
        <v>141</v>
      </c>
      <c r="S26" s="190" t="s">
        <v>141</v>
      </c>
      <c r="T26" s="190" t="s">
        <v>141</v>
      </c>
    </row>
    <row r="27" spans="1:20" x14ac:dyDescent="0.3">
      <c r="A27" s="190">
        <v>813158</v>
      </c>
      <c r="B27" s="190" t="s">
        <v>3194</v>
      </c>
      <c r="D27" s="190" t="s">
        <v>140</v>
      </c>
      <c r="J27" s="190" t="s">
        <v>140</v>
      </c>
      <c r="K27" s="190" t="s">
        <v>142</v>
      </c>
      <c r="M27" s="190" t="s">
        <v>140</v>
      </c>
      <c r="O27" s="190" t="s">
        <v>141</v>
      </c>
      <c r="P27" s="190" t="s">
        <v>141</v>
      </c>
      <c r="Q27" s="190" t="s">
        <v>141</v>
      </c>
      <c r="R27" s="190" t="s">
        <v>141</v>
      </c>
      <c r="S27" s="190" t="s">
        <v>141</v>
      </c>
      <c r="T27" s="190" t="s">
        <v>141</v>
      </c>
    </row>
    <row r="28" spans="1:20" x14ac:dyDescent="0.3">
      <c r="A28" s="190">
        <v>813215</v>
      </c>
      <c r="B28" s="190" t="s">
        <v>3194</v>
      </c>
      <c r="E28" s="190" t="s">
        <v>140</v>
      </c>
      <c r="F28" s="190" t="s">
        <v>140</v>
      </c>
      <c r="K28" s="190" t="s">
        <v>140</v>
      </c>
      <c r="O28" s="190" t="s">
        <v>141</v>
      </c>
      <c r="P28" s="190" t="s">
        <v>141</v>
      </c>
      <c r="Q28" s="190" t="s">
        <v>141</v>
      </c>
      <c r="R28" s="190" t="s">
        <v>141</v>
      </c>
      <c r="S28" s="190" t="s">
        <v>141</v>
      </c>
      <c r="T28" s="190" t="s">
        <v>141</v>
      </c>
    </row>
    <row r="29" spans="1:20" x14ac:dyDescent="0.3">
      <c r="A29" s="190">
        <v>813256</v>
      </c>
      <c r="B29" s="190" t="s">
        <v>3194</v>
      </c>
      <c r="F29" s="190" t="s">
        <v>140</v>
      </c>
      <c r="K29" s="190" t="s">
        <v>140</v>
      </c>
      <c r="L29" s="190" t="s">
        <v>140</v>
      </c>
      <c r="M29" s="190" t="s">
        <v>140</v>
      </c>
      <c r="O29" s="190" t="s">
        <v>141</v>
      </c>
      <c r="P29" s="190" t="s">
        <v>141</v>
      </c>
      <c r="Q29" s="190" t="s">
        <v>141</v>
      </c>
      <c r="R29" s="190" t="s">
        <v>141</v>
      </c>
      <c r="S29" s="190" t="s">
        <v>141</v>
      </c>
      <c r="T29" s="190" t="s">
        <v>141</v>
      </c>
    </row>
    <row r="30" spans="1:20" x14ac:dyDescent="0.3">
      <c r="A30" s="190">
        <v>813267</v>
      </c>
      <c r="B30" s="190" t="s">
        <v>3194</v>
      </c>
      <c r="D30" s="190" t="s">
        <v>140</v>
      </c>
      <c r="J30" s="190" t="s">
        <v>140</v>
      </c>
      <c r="K30" s="190" t="s">
        <v>140</v>
      </c>
      <c r="N30" s="190" t="s">
        <v>140</v>
      </c>
      <c r="O30" s="190" t="s">
        <v>141</v>
      </c>
      <c r="P30" s="190" t="s">
        <v>141</v>
      </c>
      <c r="Q30" s="190" t="s">
        <v>141</v>
      </c>
      <c r="R30" s="190" t="s">
        <v>141</v>
      </c>
      <c r="S30" s="190" t="s">
        <v>141</v>
      </c>
      <c r="T30" s="190" t="s">
        <v>141</v>
      </c>
    </row>
    <row r="31" spans="1:20" x14ac:dyDescent="0.3">
      <c r="A31" s="190">
        <v>813480</v>
      </c>
      <c r="B31" s="190" t="s">
        <v>3194</v>
      </c>
      <c r="D31" s="190" t="s">
        <v>140</v>
      </c>
      <c r="J31" s="190" t="s">
        <v>140</v>
      </c>
      <c r="O31" s="190" t="s">
        <v>141</v>
      </c>
      <c r="P31" s="190" t="s">
        <v>141</v>
      </c>
      <c r="Q31" s="190" t="s">
        <v>141</v>
      </c>
      <c r="R31" s="190" t="s">
        <v>141</v>
      </c>
      <c r="S31" s="190" t="s">
        <v>141</v>
      </c>
      <c r="T31" s="190" t="s">
        <v>141</v>
      </c>
    </row>
    <row r="32" spans="1:20" x14ac:dyDescent="0.3">
      <c r="A32" s="190">
        <v>813508</v>
      </c>
      <c r="B32" s="190" t="s">
        <v>3194</v>
      </c>
      <c r="H32" s="190" t="s">
        <v>140</v>
      </c>
      <c r="M32" s="190" t="s">
        <v>140</v>
      </c>
      <c r="N32" s="190" t="s">
        <v>140</v>
      </c>
      <c r="O32" s="190" t="s">
        <v>141</v>
      </c>
      <c r="P32" s="190" t="s">
        <v>141</v>
      </c>
      <c r="Q32" s="190" t="s">
        <v>141</v>
      </c>
      <c r="R32" s="190" t="s">
        <v>141</v>
      </c>
      <c r="S32" s="190" t="s">
        <v>141</v>
      </c>
      <c r="T32" s="190" t="s">
        <v>141</v>
      </c>
    </row>
    <row r="33" spans="1:20" x14ac:dyDescent="0.3">
      <c r="A33" s="190">
        <v>813522</v>
      </c>
      <c r="B33" s="190" t="s">
        <v>3194</v>
      </c>
      <c r="C33" s="190" t="s">
        <v>140</v>
      </c>
      <c r="H33" s="190" t="s">
        <v>142</v>
      </c>
      <c r="J33" s="190" t="s">
        <v>140</v>
      </c>
      <c r="N33" s="190" t="s">
        <v>142</v>
      </c>
      <c r="O33" s="190" t="s">
        <v>141</v>
      </c>
      <c r="P33" s="190" t="s">
        <v>141</v>
      </c>
      <c r="Q33" s="190" t="s">
        <v>141</v>
      </c>
      <c r="R33" s="190" t="s">
        <v>141</v>
      </c>
      <c r="S33" s="190" t="s">
        <v>141</v>
      </c>
      <c r="T33" s="190" t="s">
        <v>141</v>
      </c>
    </row>
    <row r="34" spans="1:20" x14ac:dyDescent="0.3">
      <c r="A34" s="190">
        <v>813526</v>
      </c>
      <c r="B34" s="190" t="s">
        <v>3194</v>
      </c>
      <c r="E34" s="190" t="s">
        <v>140</v>
      </c>
      <c r="F34" s="190" t="s">
        <v>140</v>
      </c>
      <c r="O34" s="190" t="s">
        <v>141</v>
      </c>
      <c r="P34" s="190" t="s">
        <v>141</v>
      </c>
      <c r="Q34" s="190" t="s">
        <v>141</v>
      </c>
      <c r="R34" s="190" t="s">
        <v>141</v>
      </c>
      <c r="S34" s="190" t="s">
        <v>141</v>
      </c>
      <c r="T34" s="190" t="s">
        <v>141</v>
      </c>
    </row>
    <row r="35" spans="1:20" x14ac:dyDescent="0.3">
      <c r="A35" s="190">
        <v>813540</v>
      </c>
      <c r="B35" s="190" t="s">
        <v>3194</v>
      </c>
      <c r="D35" s="190" t="s">
        <v>140</v>
      </c>
      <c r="J35" s="190" t="s">
        <v>142</v>
      </c>
      <c r="K35" s="190" t="s">
        <v>142</v>
      </c>
      <c r="M35" s="190" t="s">
        <v>140</v>
      </c>
      <c r="O35" s="190" t="s">
        <v>141</v>
      </c>
      <c r="P35" s="190" t="s">
        <v>141</v>
      </c>
      <c r="Q35" s="190" t="s">
        <v>141</v>
      </c>
      <c r="R35" s="190" t="s">
        <v>141</v>
      </c>
      <c r="S35" s="190" t="s">
        <v>141</v>
      </c>
      <c r="T35" s="190" t="s">
        <v>141</v>
      </c>
    </row>
    <row r="36" spans="1:20" x14ac:dyDescent="0.3">
      <c r="A36" s="190">
        <v>813542</v>
      </c>
      <c r="B36" s="190" t="s">
        <v>3194</v>
      </c>
      <c r="D36" s="190" t="s">
        <v>142</v>
      </c>
      <c r="J36" s="190" t="s">
        <v>140</v>
      </c>
      <c r="L36" s="190" t="s">
        <v>142</v>
      </c>
      <c r="N36" s="190" t="s">
        <v>142</v>
      </c>
      <c r="O36" s="190" t="s">
        <v>141</v>
      </c>
      <c r="P36" s="190" t="s">
        <v>141</v>
      </c>
      <c r="Q36" s="190" t="s">
        <v>141</v>
      </c>
      <c r="R36" s="190" t="s">
        <v>141</v>
      </c>
      <c r="S36" s="190" t="s">
        <v>141</v>
      </c>
      <c r="T36" s="190" t="s">
        <v>141</v>
      </c>
    </row>
    <row r="37" spans="1:20" x14ac:dyDescent="0.3">
      <c r="A37" s="190">
        <v>813545</v>
      </c>
      <c r="B37" s="190" t="s">
        <v>3194</v>
      </c>
      <c r="E37" s="190" t="s">
        <v>142</v>
      </c>
      <c r="H37" s="190" t="s">
        <v>142</v>
      </c>
      <c r="M37" s="190" t="s">
        <v>141</v>
      </c>
      <c r="N37" s="190" t="s">
        <v>141</v>
      </c>
      <c r="O37" s="190" t="s">
        <v>141</v>
      </c>
      <c r="P37" s="190" t="s">
        <v>141</v>
      </c>
      <c r="Q37" s="190" t="s">
        <v>141</v>
      </c>
      <c r="R37" s="190" t="s">
        <v>141</v>
      </c>
      <c r="S37" s="190" t="s">
        <v>141</v>
      </c>
      <c r="T37" s="190" t="s">
        <v>141</v>
      </c>
    </row>
    <row r="38" spans="1:20" x14ac:dyDescent="0.3">
      <c r="A38" s="190">
        <v>813549</v>
      </c>
      <c r="B38" s="190" t="s">
        <v>3194</v>
      </c>
      <c r="C38" s="190" t="s">
        <v>140</v>
      </c>
      <c r="K38" s="190" t="s">
        <v>142</v>
      </c>
      <c r="N38" s="190" t="s">
        <v>140</v>
      </c>
      <c r="O38" s="190" t="s">
        <v>141</v>
      </c>
      <c r="P38" s="190" t="s">
        <v>141</v>
      </c>
      <c r="Q38" s="190" t="s">
        <v>141</v>
      </c>
      <c r="R38" s="190" t="s">
        <v>141</v>
      </c>
      <c r="S38" s="190" t="s">
        <v>141</v>
      </c>
      <c r="T38" s="190" t="s">
        <v>141</v>
      </c>
    </row>
    <row r="39" spans="1:20" x14ac:dyDescent="0.3">
      <c r="A39" s="190">
        <v>813554</v>
      </c>
      <c r="B39" s="190" t="s">
        <v>3194</v>
      </c>
      <c r="G39" s="190" t="s">
        <v>140</v>
      </c>
      <c r="K39" s="190" t="s">
        <v>141</v>
      </c>
      <c r="L39" s="190" t="s">
        <v>141</v>
      </c>
      <c r="O39" s="190" t="s">
        <v>141</v>
      </c>
      <c r="P39" s="190" t="s">
        <v>141</v>
      </c>
      <c r="Q39" s="190" t="s">
        <v>141</v>
      </c>
      <c r="R39" s="190" t="s">
        <v>141</v>
      </c>
      <c r="S39" s="190" t="s">
        <v>141</v>
      </c>
      <c r="T39" s="190" t="s">
        <v>141</v>
      </c>
    </row>
    <row r="40" spans="1:20" x14ac:dyDescent="0.3">
      <c r="A40" s="190">
        <v>813568</v>
      </c>
      <c r="B40" s="190" t="s">
        <v>3194</v>
      </c>
      <c r="D40" s="190" t="s">
        <v>140</v>
      </c>
      <c r="J40" s="190" t="s">
        <v>142</v>
      </c>
      <c r="M40" s="190" t="s">
        <v>141</v>
      </c>
      <c r="N40" s="190" t="s">
        <v>142</v>
      </c>
      <c r="O40" s="190" t="s">
        <v>141</v>
      </c>
      <c r="P40" s="190" t="s">
        <v>141</v>
      </c>
      <c r="Q40" s="190" t="s">
        <v>141</v>
      </c>
      <c r="R40" s="190" t="s">
        <v>141</v>
      </c>
      <c r="S40" s="190" t="s">
        <v>141</v>
      </c>
      <c r="T40" s="190" t="s">
        <v>141</v>
      </c>
    </row>
    <row r="41" spans="1:20" x14ac:dyDescent="0.3">
      <c r="A41" s="190">
        <v>813575</v>
      </c>
      <c r="B41" s="190" t="s">
        <v>3194</v>
      </c>
      <c r="F41" s="190" t="s">
        <v>140</v>
      </c>
      <c r="J41" s="190" t="s">
        <v>140</v>
      </c>
      <c r="M41" s="190" t="s">
        <v>140</v>
      </c>
      <c r="N41" s="190" t="s">
        <v>142</v>
      </c>
      <c r="O41" s="190" t="s">
        <v>141</v>
      </c>
      <c r="P41" s="190" t="s">
        <v>141</v>
      </c>
      <c r="Q41" s="190" t="s">
        <v>141</v>
      </c>
      <c r="R41" s="190" t="s">
        <v>141</v>
      </c>
      <c r="S41" s="190" t="s">
        <v>141</v>
      </c>
      <c r="T41" s="190" t="s">
        <v>141</v>
      </c>
    </row>
    <row r="42" spans="1:20" x14ac:dyDescent="0.3">
      <c r="A42" s="190">
        <v>813585</v>
      </c>
      <c r="B42" s="190" t="s">
        <v>3194</v>
      </c>
      <c r="F42" s="190" t="s">
        <v>140</v>
      </c>
      <c r="J42" s="190" t="s">
        <v>140</v>
      </c>
      <c r="O42" s="190" t="s">
        <v>141</v>
      </c>
      <c r="P42" s="190" t="s">
        <v>141</v>
      </c>
      <c r="Q42" s="190" t="s">
        <v>141</v>
      </c>
      <c r="R42" s="190" t="s">
        <v>141</v>
      </c>
      <c r="S42" s="190" t="s">
        <v>141</v>
      </c>
      <c r="T42" s="190" t="s">
        <v>141</v>
      </c>
    </row>
    <row r="43" spans="1:20" x14ac:dyDescent="0.3">
      <c r="A43" s="190">
        <v>813590</v>
      </c>
      <c r="B43" s="190" t="s">
        <v>3194</v>
      </c>
      <c r="D43" s="190" t="s">
        <v>142</v>
      </c>
      <c r="E43" s="190" t="s">
        <v>142</v>
      </c>
      <c r="J43" s="190" t="s">
        <v>140</v>
      </c>
      <c r="O43" s="190" t="s">
        <v>141</v>
      </c>
      <c r="P43" s="190" t="s">
        <v>141</v>
      </c>
      <c r="Q43" s="190" t="s">
        <v>141</v>
      </c>
      <c r="S43" s="190" t="s">
        <v>141</v>
      </c>
      <c r="T43" s="190" t="s">
        <v>141</v>
      </c>
    </row>
    <row r="44" spans="1:20" x14ac:dyDescent="0.3">
      <c r="A44" s="190">
        <v>813592</v>
      </c>
      <c r="B44" s="190" t="s">
        <v>3194</v>
      </c>
      <c r="N44" s="190" t="s">
        <v>142</v>
      </c>
      <c r="O44" s="190" t="s">
        <v>141</v>
      </c>
      <c r="P44" s="190" t="s">
        <v>141</v>
      </c>
      <c r="Q44" s="190" t="s">
        <v>141</v>
      </c>
      <c r="R44" s="190" t="s">
        <v>141</v>
      </c>
      <c r="S44" s="190" t="s">
        <v>141</v>
      </c>
      <c r="T44" s="190" t="s">
        <v>141</v>
      </c>
    </row>
    <row r="45" spans="1:20" x14ac:dyDescent="0.3">
      <c r="A45" s="190">
        <v>813595</v>
      </c>
      <c r="B45" s="190" t="s">
        <v>3194</v>
      </c>
      <c r="E45" s="190" t="s">
        <v>140</v>
      </c>
      <c r="F45" s="190" t="s">
        <v>140</v>
      </c>
      <c r="M45" s="190" t="s">
        <v>140</v>
      </c>
      <c r="O45" s="190" t="s">
        <v>141</v>
      </c>
      <c r="P45" s="190" t="s">
        <v>141</v>
      </c>
      <c r="Q45" s="190" t="s">
        <v>141</v>
      </c>
      <c r="R45" s="190" t="s">
        <v>141</v>
      </c>
      <c r="S45" s="190" t="s">
        <v>141</v>
      </c>
      <c r="T45" s="190" t="s">
        <v>141</v>
      </c>
    </row>
    <row r="46" spans="1:20" x14ac:dyDescent="0.3">
      <c r="A46" s="190">
        <v>813643</v>
      </c>
      <c r="B46" s="190" t="s">
        <v>3194</v>
      </c>
      <c r="J46" s="190" t="s">
        <v>140</v>
      </c>
      <c r="K46" s="190" t="s">
        <v>142</v>
      </c>
      <c r="L46" s="190" t="s">
        <v>142</v>
      </c>
      <c r="O46" s="190" t="s">
        <v>141</v>
      </c>
      <c r="P46" s="190" t="s">
        <v>141</v>
      </c>
      <c r="Q46" s="190" t="s">
        <v>141</v>
      </c>
      <c r="R46" s="190" t="s">
        <v>141</v>
      </c>
      <c r="S46" s="190" t="s">
        <v>141</v>
      </c>
      <c r="T46" s="190" t="s">
        <v>141</v>
      </c>
    </row>
    <row r="47" spans="1:20" x14ac:dyDescent="0.3">
      <c r="A47" s="190">
        <v>813667</v>
      </c>
      <c r="B47" s="190" t="s">
        <v>3194</v>
      </c>
      <c r="C47" s="190" t="s">
        <v>140</v>
      </c>
      <c r="E47" s="190" t="s">
        <v>140</v>
      </c>
      <c r="F47" s="190" t="s">
        <v>140</v>
      </c>
      <c r="G47" s="190" t="s">
        <v>140</v>
      </c>
      <c r="O47" s="190" t="s">
        <v>141</v>
      </c>
      <c r="P47" s="190" t="s">
        <v>141</v>
      </c>
      <c r="Q47" s="190" t="s">
        <v>141</v>
      </c>
      <c r="R47" s="190" t="s">
        <v>141</v>
      </c>
      <c r="S47" s="190" t="s">
        <v>141</v>
      </c>
      <c r="T47" s="190" t="s">
        <v>141</v>
      </c>
    </row>
    <row r="48" spans="1:20" x14ac:dyDescent="0.3">
      <c r="A48" s="190">
        <v>813669</v>
      </c>
      <c r="B48" s="190" t="s">
        <v>3194</v>
      </c>
      <c r="N48" s="190" t="s">
        <v>140</v>
      </c>
      <c r="O48" s="190" t="s">
        <v>141</v>
      </c>
      <c r="P48" s="190" t="s">
        <v>141</v>
      </c>
      <c r="Q48" s="190" t="s">
        <v>141</v>
      </c>
      <c r="R48" s="190" t="s">
        <v>141</v>
      </c>
      <c r="S48" s="190" t="s">
        <v>141</v>
      </c>
      <c r="T48" s="190" t="s">
        <v>141</v>
      </c>
    </row>
    <row r="49" spans="1:20" x14ac:dyDescent="0.3">
      <c r="A49" s="190">
        <v>813687</v>
      </c>
      <c r="B49" s="190" t="s">
        <v>3194</v>
      </c>
      <c r="C49" s="190" t="s">
        <v>140</v>
      </c>
      <c r="D49" s="190" t="s">
        <v>140</v>
      </c>
      <c r="M49" s="190" t="s">
        <v>141</v>
      </c>
      <c r="N49" s="190" t="s">
        <v>140</v>
      </c>
      <c r="O49" s="190" t="s">
        <v>141</v>
      </c>
      <c r="P49" s="190" t="s">
        <v>141</v>
      </c>
      <c r="Q49" s="190" t="s">
        <v>141</v>
      </c>
      <c r="R49" s="190" t="s">
        <v>141</v>
      </c>
      <c r="S49" s="190" t="s">
        <v>141</v>
      </c>
      <c r="T49" s="190" t="s">
        <v>141</v>
      </c>
    </row>
    <row r="50" spans="1:20" x14ac:dyDescent="0.3">
      <c r="A50" s="190">
        <v>813692</v>
      </c>
      <c r="B50" s="190" t="s">
        <v>3194</v>
      </c>
      <c r="O50" s="190" t="s">
        <v>141</v>
      </c>
      <c r="P50" s="190" t="s">
        <v>141</v>
      </c>
      <c r="Q50" s="190" t="s">
        <v>141</v>
      </c>
      <c r="R50" s="190" t="s">
        <v>141</v>
      </c>
      <c r="S50" s="190" t="s">
        <v>141</v>
      </c>
      <c r="T50" s="190" t="s">
        <v>141</v>
      </c>
    </row>
    <row r="51" spans="1:20" x14ac:dyDescent="0.3">
      <c r="A51" s="190">
        <v>813713</v>
      </c>
      <c r="B51" s="190" t="s">
        <v>3194</v>
      </c>
      <c r="O51" s="190" t="s">
        <v>141</v>
      </c>
      <c r="P51" s="190" t="s">
        <v>141</v>
      </c>
      <c r="Q51" s="190" t="s">
        <v>141</v>
      </c>
      <c r="R51" s="190" t="s">
        <v>141</v>
      </c>
      <c r="S51" s="190" t="s">
        <v>141</v>
      </c>
      <c r="T51" s="190" t="s">
        <v>141</v>
      </c>
    </row>
    <row r="52" spans="1:20" x14ac:dyDescent="0.3">
      <c r="A52" s="190">
        <v>813719</v>
      </c>
      <c r="B52" s="190" t="s">
        <v>3194</v>
      </c>
      <c r="E52" s="190" t="s">
        <v>140</v>
      </c>
      <c r="O52" s="190" t="s">
        <v>141</v>
      </c>
      <c r="P52" s="190" t="s">
        <v>141</v>
      </c>
      <c r="Q52" s="190" t="s">
        <v>141</v>
      </c>
      <c r="R52" s="190" t="s">
        <v>141</v>
      </c>
      <c r="S52" s="190" t="s">
        <v>141</v>
      </c>
      <c r="T52" s="190" t="s">
        <v>141</v>
      </c>
    </row>
    <row r="53" spans="1:20" x14ac:dyDescent="0.3">
      <c r="A53" s="190">
        <v>813730</v>
      </c>
      <c r="B53" s="190" t="s">
        <v>3194</v>
      </c>
      <c r="D53" s="190" t="s">
        <v>141</v>
      </c>
      <c r="J53" s="190" t="s">
        <v>142</v>
      </c>
      <c r="K53" s="190" t="s">
        <v>142</v>
      </c>
      <c r="L53" s="190" t="s">
        <v>141</v>
      </c>
      <c r="O53" s="190" t="s">
        <v>141</v>
      </c>
      <c r="P53" s="190" t="s">
        <v>141</v>
      </c>
      <c r="Q53" s="190" t="s">
        <v>141</v>
      </c>
      <c r="R53" s="190" t="s">
        <v>141</v>
      </c>
      <c r="S53" s="190" t="s">
        <v>141</v>
      </c>
      <c r="T53" s="190" t="s">
        <v>141</v>
      </c>
    </row>
    <row r="54" spans="1:20" x14ac:dyDescent="0.3">
      <c r="A54" s="190">
        <v>813742</v>
      </c>
      <c r="B54" s="190" t="s">
        <v>3194</v>
      </c>
      <c r="C54" s="190" t="s">
        <v>140</v>
      </c>
      <c r="K54" s="190" t="s">
        <v>140</v>
      </c>
      <c r="L54" s="190" t="s">
        <v>142</v>
      </c>
      <c r="O54" s="190" t="s">
        <v>141</v>
      </c>
      <c r="P54" s="190" t="s">
        <v>141</v>
      </c>
      <c r="Q54" s="190" t="s">
        <v>141</v>
      </c>
      <c r="S54" s="190" t="s">
        <v>141</v>
      </c>
      <c r="T54" s="190" t="s">
        <v>141</v>
      </c>
    </row>
    <row r="55" spans="1:20" x14ac:dyDescent="0.3">
      <c r="A55" s="190">
        <v>813748</v>
      </c>
      <c r="B55" s="190" t="s">
        <v>3194</v>
      </c>
      <c r="M55" s="190" t="s">
        <v>140</v>
      </c>
      <c r="N55" s="190" t="s">
        <v>140</v>
      </c>
      <c r="O55" s="190" t="s">
        <v>141</v>
      </c>
      <c r="P55" s="190" t="s">
        <v>141</v>
      </c>
      <c r="Q55" s="190" t="s">
        <v>141</v>
      </c>
      <c r="R55" s="190" t="s">
        <v>141</v>
      </c>
      <c r="S55" s="190" t="s">
        <v>141</v>
      </c>
      <c r="T55" s="190" t="s">
        <v>141</v>
      </c>
    </row>
    <row r="56" spans="1:20" x14ac:dyDescent="0.3">
      <c r="A56" s="190">
        <v>813804</v>
      </c>
      <c r="B56" s="190" t="s">
        <v>3194</v>
      </c>
      <c r="E56" s="190" t="s">
        <v>140</v>
      </c>
      <c r="H56" s="190" t="s">
        <v>140</v>
      </c>
      <c r="J56" s="190" t="s">
        <v>140</v>
      </c>
      <c r="O56" s="190" t="s">
        <v>141</v>
      </c>
      <c r="P56" s="190" t="s">
        <v>141</v>
      </c>
      <c r="Q56" s="190" t="s">
        <v>141</v>
      </c>
      <c r="R56" s="190" t="s">
        <v>141</v>
      </c>
      <c r="S56" s="190" t="s">
        <v>141</v>
      </c>
      <c r="T56" s="190" t="s">
        <v>141</v>
      </c>
    </row>
    <row r="57" spans="1:20" x14ac:dyDescent="0.3">
      <c r="A57" s="190">
        <v>813814</v>
      </c>
      <c r="B57" s="190" t="s">
        <v>3194</v>
      </c>
      <c r="C57" s="190" t="s">
        <v>142</v>
      </c>
      <c r="L57" s="190" t="s">
        <v>140</v>
      </c>
      <c r="O57" s="190" t="s">
        <v>141</v>
      </c>
      <c r="P57" s="190" t="s">
        <v>141</v>
      </c>
      <c r="Q57" s="190" t="s">
        <v>141</v>
      </c>
      <c r="R57" s="190" t="s">
        <v>141</v>
      </c>
      <c r="S57" s="190" t="s">
        <v>141</v>
      </c>
      <c r="T57" s="190" t="s">
        <v>141</v>
      </c>
    </row>
    <row r="58" spans="1:20" x14ac:dyDescent="0.3">
      <c r="A58" s="190">
        <v>813820</v>
      </c>
      <c r="B58" s="190" t="s">
        <v>3194</v>
      </c>
      <c r="D58" s="190" t="s">
        <v>140</v>
      </c>
      <c r="E58" s="190" t="s">
        <v>142</v>
      </c>
      <c r="K58" s="190" t="s">
        <v>141</v>
      </c>
      <c r="L58" s="190" t="s">
        <v>141</v>
      </c>
      <c r="O58" s="190" t="s">
        <v>141</v>
      </c>
      <c r="P58" s="190" t="s">
        <v>141</v>
      </c>
      <c r="Q58" s="190" t="s">
        <v>141</v>
      </c>
      <c r="R58" s="190" t="s">
        <v>141</v>
      </c>
      <c r="S58" s="190" t="s">
        <v>141</v>
      </c>
      <c r="T58" s="190" t="s">
        <v>141</v>
      </c>
    </row>
    <row r="59" spans="1:20" x14ac:dyDescent="0.3">
      <c r="A59" s="190">
        <v>813825</v>
      </c>
      <c r="B59" s="190" t="s">
        <v>3194</v>
      </c>
      <c r="N59" s="190" t="s">
        <v>142</v>
      </c>
      <c r="O59" s="190" t="s">
        <v>141</v>
      </c>
      <c r="P59" s="190" t="s">
        <v>141</v>
      </c>
      <c r="Q59" s="190" t="s">
        <v>141</v>
      </c>
      <c r="R59" s="190" t="s">
        <v>141</v>
      </c>
      <c r="S59" s="190" t="s">
        <v>141</v>
      </c>
      <c r="T59" s="190" t="s">
        <v>141</v>
      </c>
    </row>
    <row r="60" spans="1:20" x14ac:dyDescent="0.3">
      <c r="A60" s="190">
        <v>813847</v>
      </c>
      <c r="B60" s="190" t="s">
        <v>3194</v>
      </c>
      <c r="K60" s="190" t="s">
        <v>140</v>
      </c>
      <c r="O60" s="190" t="s">
        <v>141</v>
      </c>
      <c r="P60" s="190" t="s">
        <v>141</v>
      </c>
      <c r="Q60" s="190" t="s">
        <v>141</v>
      </c>
      <c r="R60" s="190" t="s">
        <v>141</v>
      </c>
      <c r="S60" s="190" t="s">
        <v>141</v>
      </c>
      <c r="T60" s="190" t="s">
        <v>141</v>
      </c>
    </row>
    <row r="61" spans="1:20" x14ac:dyDescent="0.3">
      <c r="A61" s="190">
        <v>813852</v>
      </c>
      <c r="B61" s="190" t="s">
        <v>3194</v>
      </c>
      <c r="D61" s="190" t="s">
        <v>140</v>
      </c>
      <c r="G61" s="190" t="s">
        <v>141</v>
      </c>
      <c r="K61" s="190" t="s">
        <v>141</v>
      </c>
      <c r="L61" s="190" t="s">
        <v>142</v>
      </c>
      <c r="O61" s="190" t="s">
        <v>141</v>
      </c>
      <c r="P61" s="190" t="s">
        <v>141</v>
      </c>
      <c r="Q61" s="190" t="s">
        <v>141</v>
      </c>
      <c r="R61" s="190" t="s">
        <v>141</v>
      </c>
      <c r="S61" s="190" t="s">
        <v>141</v>
      </c>
      <c r="T61" s="190" t="s">
        <v>141</v>
      </c>
    </row>
    <row r="62" spans="1:20" x14ac:dyDescent="0.3">
      <c r="A62" s="190">
        <v>813858</v>
      </c>
      <c r="B62" s="190" t="s">
        <v>3194</v>
      </c>
      <c r="D62" s="190" t="s">
        <v>140</v>
      </c>
      <c r="J62" s="190" t="s">
        <v>140</v>
      </c>
      <c r="K62" s="190" t="s">
        <v>140</v>
      </c>
      <c r="N62" s="190" t="s">
        <v>140</v>
      </c>
      <c r="O62" s="190" t="s">
        <v>141</v>
      </c>
      <c r="P62" s="190" t="s">
        <v>141</v>
      </c>
      <c r="Q62" s="190" t="s">
        <v>141</v>
      </c>
      <c r="R62" s="190" t="s">
        <v>141</v>
      </c>
      <c r="S62" s="190" t="s">
        <v>141</v>
      </c>
      <c r="T62" s="190" t="s">
        <v>141</v>
      </c>
    </row>
    <row r="63" spans="1:20" x14ac:dyDescent="0.3">
      <c r="A63" s="190">
        <v>813889</v>
      </c>
      <c r="B63" s="190" t="s">
        <v>3194</v>
      </c>
      <c r="E63" s="190" t="s">
        <v>140</v>
      </c>
      <c r="F63" s="190" t="s">
        <v>140</v>
      </c>
      <c r="G63" s="190" t="s">
        <v>140</v>
      </c>
      <c r="K63" s="190" t="s">
        <v>142</v>
      </c>
      <c r="O63" s="190" t="s">
        <v>141</v>
      </c>
      <c r="P63" s="190" t="s">
        <v>141</v>
      </c>
      <c r="Q63" s="190" t="s">
        <v>141</v>
      </c>
      <c r="R63" s="190" t="s">
        <v>141</v>
      </c>
      <c r="S63" s="190" t="s">
        <v>141</v>
      </c>
      <c r="T63" s="190" t="s">
        <v>141</v>
      </c>
    </row>
    <row r="64" spans="1:20" x14ac:dyDescent="0.3">
      <c r="A64" s="190">
        <v>813914</v>
      </c>
      <c r="B64" s="190" t="s">
        <v>3194</v>
      </c>
      <c r="F64" s="190" t="s">
        <v>140</v>
      </c>
      <c r="O64" s="190" t="s">
        <v>141</v>
      </c>
      <c r="P64" s="190" t="s">
        <v>141</v>
      </c>
      <c r="Q64" s="190" t="s">
        <v>141</v>
      </c>
      <c r="R64" s="190" t="s">
        <v>141</v>
      </c>
      <c r="S64" s="190" t="s">
        <v>141</v>
      </c>
      <c r="T64" s="190" t="s">
        <v>141</v>
      </c>
    </row>
    <row r="65" spans="1:20" x14ac:dyDescent="0.3">
      <c r="A65" s="190">
        <v>813915</v>
      </c>
      <c r="B65" s="190" t="s">
        <v>3194</v>
      </c>
      <c r="D65" s="190" t="s">
        <v>142</v>
      </c>
      <c r="K65" s="190" t="s">
        <v>142</v>
      </c>
      <c r="O65" s="190" t="s">
        <v>141</v>
      </c>
      <c r="P65" s="190" t="s">
        <v>141</v>
      </c>
      <c r="Q65" s="190" t="s">
        <v>141</v>
      </c>
      <c r="R65" s="190" t="s">
        <v>141</v>
      </c>
      <c r="S65" s="190" t="s">
        <v>141</v>
      </c>
      <c r="T65" s="190" t="s">
        <v>141</v>
      </c>
    </row>
    <row r="66" spans="1:20" x14ac:dyDescent="0.3">
      <c r="A66" s="190">
        <v>813920</v>
      </c>
      <c r="B66" s="190" t="s">
        <v>3194</v>
      </c>
      <c r="H66" s="190" t="s">
        <v>142</v>
      </c>
      <c r="I66" s="190" t="s">
        <v>140</v>
      </c>
      <c r="M66" s="190" t="s">
        <v>140</v>
      </c>
      <c r="N66" s="190" t="s">
        <v>141</v>
      </c>
      <c r="O66" s="190" t="s">
        <v>141</v>
      </c>
      <c r="P66" s="190" t="s">
        <v>141</v>
      </c>
      <c r="Q66" s="190" t="s">
        <v>141</v>
      </c>
      <c r="R66" s="190" t="s">
        <v>141</v>
      </c>
      <c r="S66" s="190" t="s">
        <v>141</v>
      </c>
      <c r="T66" s="190" t="s">
        <v>141</v>
      </c>
    </row>
    <row r="67" spans="1:20" x14ac:dyDescent="0.3">
      <c r="A67" s="190">
        <v>813937</v>
      </c>
      <c r="B67" s="190" t="s">
        <v>3194</v>
      </c>
      <c r="C67" s="190" t="s">
        <v>140</v>
      </c>
      <c r="F67" s="190" t="s">
        <v>140</v>
      </c>
      <c r="J67" s="190" t="s">
        <v>140</v>
      </c>
      <c r="K67" s="190" t="s">
        <v>140</v>
      </c>
      <c r="O67" s="190" t="s">
        <v>141</v>
      </c>
      <c r="P67" s="190" t="s">
        <v>141</v>
      </c>
      <c r="Q67" s="190" t="s">
        <v>141</v>
      </c>
      <c r="S67" s="190" t="s">
        <v>141</v>
      </c>
      <c r="T67" s="190" t="s">
        <v>141</v>
      </c>
    </row>
    <row r="68" spans="1:20" x14ac:dyDescent="0.3">
      <c r="A68" s="190">
        <v>813947</v>
      </c>
      <c r="B68" s="190" t="s">
        <v>3194</v>
      </c>
      <c r="D68" s="190" t="s">
        <v>141</v>
      </c>
      <c r="G68" s="190" t="s">
        <v>142</v>
      </c>
      <c r="K68" s="190" t="s">
        <v>142</v>
      </c>
      <c r="M68" s="190" t="s">
        <v>141</v>
      </c>
      <c r="O68" s="190" t="s">
        <v>141</v>
      </c>
      <c r="P68" s="190" t="s">
        <v>141</v>
      </c>
      <c r="Q68" s="190" t="s">
        <v>141</v>
      </c>
      <c r="R68" s="190" t="s">
        <v>141</v>
      </c>
      <c r="S68" s="190" t="s">
        <v>141</v>
      </c>
      <c r="T68" s="190" t="s">
        <v>141</v>
      </c>
    </row>
    <row r="69" spans="1:20" x14ac:dyDescent="0.3">
      <c r="A69" s="190">
        <v>813961</v>
      </c>
      <c r="B69" s="190" t="s">
        <v>3194</v>
      </c>
      <c r="F69" s="190" t="s">
        <v>140</v>
      </c>
      <c r="K69" s="190" t="s">
        <v>140</v>
      </c>
      <c r="N69" s="190" t="s">
        <v>140</v>
      </c>
      <c r="O69" s="190" t="s">
        <v>141</v>
      </c>
      <c r="P69" s="190" t="s">
        <v>141</v>
      </c>
      <c r="Q69" s="190" t="s">
        <v>141</v>
      </c>
      <c r="R69" s="190" t="s">
        <v>141</v>
      </c>
      <c r="S69" s="190" t="s">
        <v>141</v>
      </c>
      <c r="T69" s="190" t="s">
        <v>141</v>
      </c>
    </row>
    <row r="70" spans="1:20" x14ac:dyDescent="0.3">
      <c r="A70" s="190">
        <v>813972</v>
      </c>
      <c r="B70" s="190" t="s">
        <v>3194</v>
      </c>
      <c r="C70" s="190" t="s">
        <v>142</v>
      </c>
      <c r="D70" s="190" t="s">
        <v>142</v>
      </c>
      <c r="F70" s="190" t="s">
        <v>141</v>
      </c>
      <c r="K70" s="190" t="s">
        <v>141</v>
      </c>
      <c r="O70" s="190" t="s">
        <v>141</v>
      </c>
      <c r="P70" s="190" t="s">
        <v>141</v>
      </c>
      <c r="Q70" s="190" t="s">
        <v>141</v>
      </c>
      <c r="R70" s="190" t="s">
        <v>141</v>
      </c>
      <c r="S70" s="190" t="s">
        <v>141</v>
      </c>
      <c r="T70" s="190" t="s">
        <v>141</v>
      </c>
    </row>
    <row r="71" spans="1:20" x14ac:dyDescent="0.3">
      <c r="A71" s="190">
        <v>814067</v>
      </c>
      <c r="B71" s="190" t="s">
        <v>3194</v>
      </c>
      <c r="E71" s="190" t="s">
        <v>142</v>
      </c>
      <c r="H71" s="190" t="s">
        <v>142</v>
      </c>
      <c r="J71" s="190" t="s">
        <v>142</v>
      </c>
      <c r="N71" s="190" t="s">
        <v>141</v>
      </c>
      <c r="O71" s="190" t="s">
        <v>141</v>
      </c>
      <c r="P71" s="190" t="s">
        <v>141</v>
      </c>
      <c r="Q71" s="190" t="s">
        <v>141</v>
      </c>
      <c r="R71" s="190" t="s">
        <v>141</v>
      </c>
      <c r="S71" s="190" t="s">
        <v>141</v>
      </c>
      <c r="T71" s="190" t="s">
        <v>141</v>
      </c>
    </row>
    <row r="72" spans="1:20" x14ac:dyDescent="0.3">
      <c r="A72" s="190">
        <v>814071</v>
      </c>
      <c r="B72" s="190" t="s">
        <v>3194</v>
      </c>
      <c r="D72" s="190" t="s">
        <v>140</v>
      </c>
      <c r="E72" s="190" t="s">
        <v>140</v>
      </c>
      <c r="K72" s="190" t="s">
        <v>140</v>
      </c>
      <c r="N72" s="190" t="s">
        <v>140</v>
      </c>
      <c r="O72" s="190" t="s">
        <v>141</v>
      </c>
      <c r="P72" s="190" t="s">
        <v>141</v>
      </c>
      <c r="Q72" s="190" t="s">
        <v>141</v>
      </c>
      <c r="R72" s="190" t="s">
        <v>141</v>
      </c>
      <c r="S72" s="190" t="s">
        <v>141</v>
      </c>
      <c r="T72" s="190" t="s">
        <v>141</v>
      </c>
    </row>
    <row r="73" spans="1:20" x14ac:dyDescent="0.3">
      <c r="A73" s="190">
        <v>814097</v>
      </c>
      <c r="B73" s="190" t="s">
        <v>3194</v>
      </c>
      <c r="H73" s="190" t="s">
        <v>140</v>
      </c>
      <c r="L73" s="190" t="s">
        <v>141</v>
      </c>
      <c r="N73" s="190" t="s">
        <v>141</v>
      </c>
      <c r="O73" s="190" t="s">
        <v>141</v>
      </c>
      <c r="P73" s="190" t="s">
        <v>141</v>
      </c>
      <c r="Q73" s="190" t="s">
        <v>141</v>
      </c>
      <c r="R73" s="190" t="s">
        <v>141</v>
      </c>
      <c r="S73" s="190" t="s">
        <v>141</v>
      </c>
      <c r="T73" s="190" t="s">
        <v>141</v>
      </c>
    </row>
    <row r="74" spans="1:20" x14ac:dyDescent="0.3">
      <c r="A74" s="190">
        <v>814106</v>
      </c>
      <c r="B74" s="190" t="s">
        <v>3194</v>
      </c>
      <c r="K74" s="190" t="s">
        <v>140</v>
      </c>
      <c r="O74" s="190" t="s">
        <v>141</v>
      </c>
      <c r="P74" s="190" t="s">
        <v>141</v>
      </c>
      <c r="Q74" s="190" t="s">
        <v>141</v>
      </c>
      <c r="R74" s="190" t="s">
        <v>141</v>
      </c>
      <c r="S74" s="190" t="s">
        <v>141</v>
      </c>
      <c r="T74" s="190" t="s">
        <v>141</v>
      </c>
    </row>
    <row r="75" spans="1:20" x14ac:dyDescent="0.3">
      <c r="A75" s="190">
        <v>814107</v>
      </c>
      <c r="B75" s="190" t="s">
        <v>3194</v>
      </c>
      <c r="D75" s="190" t="s">
        <v>142</v>
      </c>
      <c r="K75" s="190" t="s">
        <v>141</v>
      </c>
      <c r="N75" s="190" t="s">
        <v>141</v>
      </c>
      <c r="O75" s="190" t="s">
        <v>141</v>
      </c>
      <c r="P75" s="190" t="s">
        <v>141</v>
      </c>
      <c r="Q75" s="190" t="s">
        <v>141</v>
      </c>
      <c r="R75" s="190" t="s">
        <v>141</v>
      </c>
      <c r="S75" s="190" t="s">
        <v>141</v>
      </c>
      <c r="T75" s="190" t="s">
        <v>141</v>
      </c>
    </row>
    <row r="76" spans="1:20" x14ac:dyDescent="0.3">
      <c r="A76" s="190">
        <v>814129</v>
      </c>
      <c r="B76" s="190" t="s">
        <v>3194</v>
      </c>
      <c r="C76" s="190" t="s">
        <v>140</v>
      </c>
      <c r="O76" s="190" t="s">
        <v>141</v>
      </c>
      <c r="P76" s="190" t="s">
        <v>141</v>
      </c>
      <c r="Q76" s="190" t="s">
        <v>141</v>
      </c>
      <c r="R76" s="190" t="s">
        <v>141</v>
      </c>
      <c r="S76" s="190" t="s">
        <v>141</v>
      </c>
      <c r="T76" s="190" t="s">
        <v>141</v>
      </c>
    </row>
    <row r="77" spans="1:20" x14ac:dyDescent="0.3">
      <c r="A77" s="190">
        <v>814140</v>
      </c>
      <c r="B77" s="190" t="s">
        <v>3194</v>
      </c>
      <c r="D77" s="190" t="s">
        <v>141</v>
      </c>
      <c r="O77" s="190" t="s">
        <v>141</v>
      </c>
      <c r="P77" s="190" t="s">
        <v>141</v>
      </c>
      <c r="Q77" s="190" t="s">
        <v>141</v>
      </c>
      <c r="R77" s="190" t="s">
        <v>141</v>
      </c>
      <c r="S77" s="190" t="s">
        <v>141</v>
      </c>
      <c r="T77" s="190" t="s">
        <v>141</v>
      </c>
    </row>
    <row r="78" spans="1:20" x14ac:dyDescent="0.3">
      <c r="A78" s="190">
        <v>814143</v>
      </c>
      <c r="B78" s="190" t="s">
        <v>3194</v>
      </c>
      <c r="J78" s="190" t="s">
        <v>142</v>
      </c>
      <c r="K78" s="190" t="s">
        <v>140</v>
      </c>
      <c r="N78" s="190" t="s">
        <v>142</v>
      </c>
      <c r="O78" s="190" t="s">
        <v>141</v>
      </c>
      <c r="P78" s="190" t="s">
        <v>141</v>
      </c>
      <c r="Q78" s="190" t="s">
        <v>141</v>
      </c>
      <c r="R78" s="190" t="s">
        <v>141</v>
      </c>
      <c r="S78" s="190" t="s">
        <v>141</v>
      </c>
      <c r="T78" s="190" t="s">
        <v>141</v>
      </c>
    </row>
    <row r="79" spans="1:20" x14ac:dyDescent="0.3">
      <c r="A79" s="190">
        <v>814145</v>
      </c>
      <c r="B79" s="190" t="s">
        <v>3194</v>
      </c>
      <c r="D79" s="190" t="s">
        <v>142</v>
      </c>
      <c r="E79" s="190" t="s">
        <v>140</v>
      </c>
      <c r="O79" s="190" t="s">
        <v>141</v>
      </c>
      <c r="P79" s="190" t="s">
        <v>141</v>
      </c>
      <c r="Q79" s="190" t="s">
        <v>141</v>
      </c>
      <c r="R79" s="190" t="s">
        <v>141</v>
      </c>
      <c r="S79" s="190" t="s">
        <v>141</v>
      </c>
      <c r="T79" s="190" t="s">
        <v>141</v>
      </c>
    </row>
    <row r="80" spans="1:20" x14ac:dyDescent="0.3">
      <c r="A80" s="190">
        <v>814157</v>
      </c>
      <c r="B80" s="190" t="s">
        <v>3194</v>
      </c>
      <c r="D80" s="190" t="s">
        <v>142</v>
      </c>
      <c r="E80" s="190" t="s">
        <v>140</v>
      </c>
      <c r="F80" s="190" t="s">
        <v>140</v>
      </c>
      <c r="K80" s="190" t="s">
        <v>142</v>
      </c>
      <c r="O80" s="190" t="s">
        <v>141</v>
      </c>
      <c r="P80" s="190" t="s">
        <v>141</v>
      </c>
      <c r="Q80" s="190" t="s">
        <v>141</v>
      </c>
      <c r="R80" s="190" t="s">
        <v>141</v>
      </c>
      <c r="S80" s="190" t="s">
        <v>141</v>
      </c>
      <c r="T80" s="190" t="s">
        <v>141</v>
      </c>
    </row>
    <row r="81" spans="1:26" x14ac:dyDescent="0.3">
      <c r="A81" s="190">
        <v>814163</v>
      </c>
      <c r="B81" s="190" t="s">
        <v>3194</v>
      </c>
      <c r="D81" s="190" t="s">
        <v>142</v>
      </c>
      <c r="K81" s="190" t="s">
        <v>141</v>
      </c>
      <c r="L81" s="190" t="s">
        <v>141</v>
      </c>
      <c r="O81" s="190" t="s">
        <v>141</v>
      </c>
      <c r="P81" s="190" t="s">
        <v>141</v>
      </c>
      <c r="Q81" s="190" t="s">
        <v>141</v>
      </c>
      <c r="R81" s="190" t="s">
        <v>141</v>
      </c>
      <c r="S81" s="190" t="s">
        <v>141</v>
      </c>
      <c r="T81" s="190" t="s">
        <v>141</v>
      </c>
    </row>
    <row r="82" spans="1:26" x14ac:dyDescent="0.3">
      <c r="A82" s="190">
        <v>814172</v>
      </c>
      <c r="B82" s="190" t="s">
        <v>3194</v>
      </c>
      <c r="D82" s="190" t="s">
        <v>141</v>
      </c>
      <c r="L82" s="190" t="s">
        <v>142</v>
      </c>
      <c r="O82" s="190" t="s">
        <v>141</v>
      </c>
      <c r="P82" s="190" t="s">
        <v>141</v>
      </c>
      <c r="Q82" s="190" t="s">
        <v>141</v>
      </c>
      <c r="R82" s="190" t="s">
        <v>141</v>
      </c>
      <c r="S82" s="190" t="s">
        <v>141</v>
      </c>
      <c r="T82" s="190" t="s">
        <v>141</v>
      </c>
    </row>
    <row r="83" spans="1:26" x14ac:dyDescent="0.3">
      <c r="A83" s="190">
        <v>814175</v>
      </c>
      <c r="B83" s="190" t="s">
        <v>3194</v>
      </c>
      <c r="D83" s="190" t="s">
        <v>140</v>
      </c>
      <c r="H83" s="190" t="s">
        <v>140</v>
      </c>
      <c r="N83" s="190" t="s">
        <v>142</v>
      </c>
      <c r="O83" s="190" t="s">
        <v>141</v>
      </c>
      <c r="P83" s="190" t="s">
        <v>141</v>
      </c>
      <c r="Q83" s="190" t="s">
        <v>141</v>
      </c>
      <c r="R83" s="190" t="s">
        <v>141</v>
      </c>
      <c r="S83" s="190" t="s">
        <v>141</v>
      </c>
      <c r="T83" s="190" t="s">
        <v>141</v>
      </c>
    </row>
    <row r="84" spans="1:26" x14ac:dyDescent="0.3">
      <c r="A84" s="190">
        <v>808602</v>
      </c>
      <c r="B84" s="190" t="s">
        <v>1060</v>
      </c>
      <c r="D84" s="190" t="s">
        <v>140</v>
      </c>
      <c r="K84" s="190" t="s">
        <v>140</v>
      </c>
      <c r="M84" s="190" t="s">
        <v>140</v>
      </c>
      <c r="N84" s="190" t="s">
        <v>140</v>
      </c>
      <c r="O84" s="190" t="s">
        <v>141</v>
      </c>
      <c r="P84" s="190" t="s">
        <v>141</v>
      </c>
      <c r="Q84" s="190" t="s">
        <v>141</v>
      </c>
      <c r="R84" s="190" t="s">
        <v>141</v>
      </c>
      <c r="S84" s="190" t="s">
        <v>141</v>
      </c>
      <c r="T84" s="190" t="s">
        <v>141</v>
      </c>
    </row>
    <row r="85" spans="1:26" x14ac:dyDescent="0.3">
      <c r="A85" s="190">
        <v>813712</v>
      </c>
      <c r="B85" s="190" t="s">
        <v>265</v>
      </c>
      <c r="D85" s="190" t="s">
        <v>142</v>
      </c>
      <c r="O85" s="190" t="s">
        <v>142</v>
      </c>
      <c r="P85" s="190" t="s">
        <v>142</v>
      </c>
      <c r="Q85" s="190" t="s">
        <v>142</v>
      </c>
      <c r="R85" s="190" t="s">
        <v>142</v>
      </c>
      <c r="S85" s="190" t="s">
        <v>142</v>
      </c>
      <c r="T85" s="190" t="s">
        <v>142</v>
      </c>
      <c r="U85" s="190" t="s">
        <v>141</v>
      </c>
      <c r="V85" s="190" t="s">
        <v>141</v>
      </c>
      <c r="W85" s="190" t="s">
        <v>141</v>
      </c>
      <c r="X85" s="190" t="s">
        <v>141</v>
      </c>
      <c r="Y85" s="190" t="s">
        <v>141</v>
      </c>
      <c r="Z85" s="190" t="s">
        <v>141</v>
      </c>
    </row>
    <row r="86" spans="1:26" x14ac:dyDescent="0.3">
      <c r="A86" s="190">
        <v>813506</v>
      </c>
      <c r="B86" s="190" t="s">
        <v>265</v>
      </c>
      <c r="N86" s="190" t="s">
        <v>142</v>
      </c>
      <c r="O86" s="190" t="s">
        <v>142</v>
      </c>
      <c r="X86" s="190" t="s">
        <v>142</v>
      </c>
      <c r="Z86" s="190" t="s">
        <v>141</v>
      </c>
    </row>
    <row r="87" spans="1:26" x14ac:dyDescent="0.3">
      <c r="A87" s="190">
        <v>814448</v>
      </c>
      <c r="B87" s="190" t="s">
        <v>265</v>
      </c>
      <c r="N87" s="190" t="s">
        <v>141</v>
      </c>
      <c r="O87" s="190" t="s">
        <v>141</v>
      </c>
      <c r="P87" s="190" t="s">
        <v>141</v>
      </c>
      <c r="Q87" s="190" t="s">
        <v>141</v>
      </c>
      <c r="R87" s="190" t="s">
        <v>141</v>
      </c>
      <c r="S87" s="190" t="s">
        <v>141</v>
      </c>
      <c r="T87" s="190" t="s">
        <v>141</v>
      </c>
      <c r="U87" s="190" t="s">
        <v>141</v>
      </c>
      <c r="V87" s="190" t="s">
        <v>141</v>
      </c>
      <c r="W87" s="190" t="s">
        <v>141</v>
      </c>
      <c r="X87" s="190" t="s">
        <v>141</v>
      </c>
      <c r="Y87" s="190" t="s">
        <v>141</v>
      </c>
      <c r="Z87" s="190" t="s">
        <v>141</v>
      </c>
    </row>
    <row r="88" spans="1:26" x14ac:dyDescent="0.3">
      <c r="A88" s="190">
        <v>806921</v>
      </c>
      <c r="B88" s="190" t="s">
        <v>265</v>
      </c>
      <c r="O88" s="190" t="s">
        <v>141</v>
      </c>
      <c r="P88" s="190" t="s">
        <v>142</v>
      </c>
      <c r="Q88" s="190" t="s">
        <v>142</v>
      </c>
      <c r="R88" s="190" t="s">
        <v>142</v>
      </c>
      <c r="S88" s="190" t="s">
        <v>142</v>
      </c>
      <c r="U88" s="190" t="s">
        <v>141</v>
      </c>
      <c r="V88" s="190" t="s">
        <v>141</v>
      </c>
      <c r="W88" s="190" t="s">
        <v>141</v>
      </c>
      <c r="X88" s="190" t="s">
        <v>141</v>
      </c>
      <c r="Y88" s="190" t="s">
        <v>141</v>
      </c>
      <c r="Z88" s="190" t="s">
        <v>141</v>
      </c>
    </row>
    <row r="89" spans="1:26" x14ac:dyDescent="0.3">
      <c r="A89" s="190">
        <v>812555</v>
      </c>
      <c r="B89" s="190" t="s">
        <v>265</v>
      </c>
      <c r="D89" s="190" t="s">
        <v>142</v>
      </c>
      <c r="E89" s="190" t="s">
        <v>141</v>
      </c>
      <c r="J89" s="190" t="s">
        <v>141</v>
      </c>
      <c r="K89" s="190" t="s">
        <v>141</v>
      </c>
      <c r="O89" s="190" t="s">
        <v>141</v>
      </c>
      <c r="P89" s="190" t="s">
        <v>141</v>
      </c>
      <c r="Q89" s="190" t="s">
        <v>141</v>
      </c>
      <c r="R89" s="190" t="s">
        <v>141</v>
      </c>
      <c r="S89" s="190" t="s">
        <v>141</v>
      </c>
      <c r="T89" s="190" t="s">
        <v>141</v>
      </c>
      <c r="U89" s="190" t="s">
        <v>141</v>
      </c>
      <c r="V89" s="190" t="s">
        <v>141</v>
      </c>
      <c r="W89" s="190" t="s">
        <v>141</v>
      </c>
      <c r="X89" s="190" t="s">
        <v>141</v>
      </c>
      <c r="Y89" s="190" t="s">
        <v>141</v>
      </c>
      <c r="Z89" s="190" t="s">
        <v>141</v>
      </c>
    </row>
    <row r="90" spans="1:26" x14ac:dyDescent="0.3">
      <c r="A90" s="190">
        <v>813999</v>
      </c>
      <c r="B90" s="190" t="s">
        <v>265</v>
      </c>
      <c r="E90" s="190" t="s">
        <v>142</v>
      </c>
      <c r="J90" s="190" t="s">
        <v>142</v>
      </c>
      <c r="K90" s="190" t="s">
        <v>142</v>
      </c>
      <c r="L90" s="190" t="s">
        <v>141</v>
      </c>
      <c r="O90" s="190" t="s">
        <v>141</v>
      </c>
      <c r="P90" s="190" t="s">
        <v>141</v>
      </c>
      <c r="Q90" s="190" t="s">
        <v>141</v>
      </c>
      <c r="R90" s="190" t="s">
        <v>141</v>
      </c>
      <c r="S90" s="190" t="s">
        <v>141</v>
      </c>
      <c r="T90" s="190" t="s">
        <v>141</v>
      </c>
      <c r="U90" s="190" t="s">
        <v>141</v>
      </c>
      <c r="V90" s="190" t="s">
        <v>141</v>
      </c>
      <c r="W90" s="190" t="s">
        <v>141</v>
      </c>
      <c r="X90" s="190" t="s">
        <v>141</v>
      </c>
      <c r="Y90" s="190" t="s">
        <v>141</v>
      </c>
      <c r="Z90" s="190" t="s">
        <v>141</v>
      </c>
    </row>
    <row r="91" spans="1:26" x14ac:dyDescent="0.3">
      <c r="A91" s="190">
        <v>812476</v>
      </c>
      <c r="B91" s="190" t="s">
        <v>265</v>
      </c>
      <c r="E91" s="190" t="s">
        <v>142</v>
      </c>
      <c r="K91" s="190" t="s">
        <v>141</v>
      </c>
      <c r="M91" s="190" t="s">
        <v>142</v>
      </c>
      <c r="N91" s="190" t="s">
        <v>140</v>
      </c>
      <c r="O91" s="190" t="s">
        <v>142</v>
      </c>
      <c r="P91" s="190" t="s">
        <v>142</v>
      </c>
      <c r="Q91" s="190" t="s">
        <v>142</v>
      </c>
      <c r="R91" s="190" t="s">
        <v>141</v>
      </c>
      <c r="S91" s="190" t="s">
        <v>142</v>
      </c>
      <c r="T91" s="190" t="s">
        <v>142</v>
      </c>
      <c r="U91" s="190" t="s">
        <v>141</v>
      </c>
      <c r="V91" s="190" t="s">
        <v>141</v>
      </c>
      <c r="W91" s="190" t="s">
        <v>141</v>
      </c>
      <c r="X91" s="190" t="s">
        <v>141</v>
      </c>
      <c r="Y91" s="190" t="s">
        <v>141</v>
      </c>
      <c r="Z91" s="190" t="s">
        <v>141</v>
      </c>
    </row>
    <row r="92" spans="1:26" x14ac:dyDescent="0.3">
      <c r="A92" s="190">
        <v>810848</v>
      </c>
      <c r="B92" s="190" t="s">
        <v>265</v>
      </c>
      <c r="H92" s="190" t="s">
        <v>140</v>
      </c>
      <c r="I92" s="190" t="s">
        <v>142</v>
      </c>
      <c r="K92" s="190" t="s">
        <v>140</v>
      </c>
      <c r="N92" s="190" t="s">
        <v>140</v>
      </c>
      <c r="O92" s="190" t="s">
        <v>142</v>
      </c>
      <c r="P92" s="190" t="s">
        <v>142</v>
      </c>
      <c r="Q92" s="190" t="s">
        <v>142</v>
      </c>
      <c r="R92" s="190" t="s">
        <v>142</v>
      </c>
      <c r="S92" s="190" t="s">
        <v>142</v>
      </c>
      <c r="T92" s="190" t="s">
        <v>142</v>
      </c>
      <c r="U92" s="190" t="s">
        <v>142</v>
      </c>
      <c r="V92" s="190" t="s">
        <v>142</v>
      </c>
      <c r="W92" s="190" t="s">
        <v>141</v>
      </c>
      <c r="X92" s="190" t="s">
        <v>141</v>
      </c>
      <c r="Y92" s="190" t="s">
        <v>141</v>
      </c>
      <c r="Z92" s="190" t="s">
        <v>141</v>
      </c>
    </row>
    <row r="93" spans="1:26" x14ac:dyDescent="0.3">
      <c r="A93" s="190">
        <v>811541</v>
      </c>
      <c r="B93" s="190" t="s">
        <v>265</v>
      </c>
      <c r="J93" s="190" t="s">
        <v>142</v>
      </c>
      <c r="O93" s="190" t="s">
        <v>142</v>
      </c>
      <c r="P93" s="190" t="s">
        <v>142</v>
      </c>
      <c r="Q93" s="190" t="s">
        <v>142</v>
      </c>
      <c r="S93" s="190" t="s">
        <v>142</v>
      </c>
      <c r="U93" s="190" t="s">
        <v>142</v>
      </c>
      <c r="V93" s="190" t="s">
        <v>141</v>
      </c>
      <c r="W93" s="190" t="s">
        <v>141</v>
      </c>
      <c r="X93" s="190" t="s">
        <v>142</v>
      </c>
      <c r="Y93" s="190" t="s">
        <v>142</v>
      </c>
      <c r="Z93" s="190" t="s">
        <v>141</v>
      </c>
    </row>
    <row r="94" spans="1:26" x14ac:dyDescent="0.3">
      <c r="A94" s="190">
        <v>811115</v>
      </c>
      <c r="B94" s="190" t="s">
        <v>265</v>
      </c>
      <c r="C94" s="190" t="s">
        <v>140</v>
      </c>
      <c r="D94" s="190" t="s">
        <v>140</v>
      </c>
      <c r="E94" s="190" t="s">
        <v>140</v>
      </c>
      <c r="O94" s="190" t="s">
        <v>141</v>
      </c>
      <c r="P94" s="190" t="s">
        <v>141</v>
      </c>
      <c r="Q94" s="190" t="s">
        <v>141</v>
      </c>
      <c r="R94" s="190" t="s">
        <v>140</v>
      </c>
      <c r="S94" s="190" t="s">
        <v>141</v>
      </c>
      <c r="U94" s="190" t="s">
        <v>141</v>
      </c>
      <c r="W94" s="190" t="s">
        <v>141</v>
      </c>
      <c r="X94" s="190" t="s">
        <v>141</v>
      </c>
      <c r="Y94" s="190" t="s">
        <v>141</v>
      </c>
      <c r="Z94" s="190" t="s">
        <v>141</v>
      </c>
    </row>
    <row r="95" spans="1:26" x14ac:dyDescent="0.3">
      <c r="A95" s="190">
        <v>800663</v>
      </c>
      <c r="B95" s="190" t="s">
        <v>265</v>
      </c>
      <c r="J95" s="190" t="s">
        <v>141</v>
      </c>
      <c r="K95" s="190" t="s">
        <v>141</v>
      </c>
      <c r="O95" s="190" t="s">
        <v>141</v>
      </c>
      <c r="P95" s="190" t="s">
        <v>142</v>
      </c>
      <c r="Q95" s="190" t="s">
        <v>140</v>
      </c>
      <c r="R95" s="190" t="s">
        <v>142</v>
      </c>
      <c r="S95" s="190" t="s">
        <v>140</v>
      </c>
      <c r="V95" s="190" t="s">
        <v>142</v>
      </c>
      <c r="W95" s="190" t="s">
        <v>141</v>
      </c>
      <c r="X95" s="190" t="s">
        <v>142</v>
      </c>
      <c r="Y95" s="190" t="s">
        <v>142</v>
      </c>
      <c r="Z95" s="190" t="s">
        <v>142</v>
      </c>
    </row>
    <row r="96" spans="1:26" x14ac:dyDescent="0.3">
      <c r="A96" s="190">
        <v>811342</v>
      </c>
      <c r="B96" s="190" t="s">
        <v>265</v>
      </c>
      <c r="Q96" s="190" t="s">
        <v>141</v>
      </c>
      <c r="U96" s="190" t="s">
        <v>142</v>
      </c>
      <c r="V96" s="190" t="s">
        <v>141</v>
      </c>
      <c r="W96" s="190" t="s">
        <v>142</v>
      </c>
      <c r="X96" s="190" t="s">
        <v>142</v>
      </c>
    </row>
    <row r="97" spans="1:26" x14ac:dyDescent="0.3">
      <c r="A97" s="190">
        <v>809153</v>
      </c>
      <c r="B97" s="190" t="s">
        <v>265</v>
      </c>
      <c r="D97" s="190" t="s">
        <v>140</v>
      </c>
      <c r="J97" s="190" t="s">
        <v>140</v>
      </c>
      <c r="N97" s="190" t="s">
        <v>140</v>
      </c>
      <c r="O97" s="190" t="s">
        <v>141</v>
      </c>
      <c r="P97" s="190" t="s">
        <v>141</v>
      </c>
      <c r="Q97" s="190" t="s">
        <v>141</v>
      </c>
      <c r="R97" s="190" t="s">
        <v>142</v>
      </c>
      <c r="T97" s="190" t="s">
        <v>142</v>
      </c>
      <c r="U97" s="190" t="s">
        <v>141</v>
      </c>
      <c r="V97" s="190" t="s">
        <v>141</v>
      </c>
      <c r="W97" s="190" t="s">
        <v>141</v>
      </c>
      <c r="X97" s="190" t="s">
        <v>141</v>
      </c>
      <c r="Y97" s="190" t="s">
        <v>142</v>
      </c>
      <c r="Z97" s="190" t="s">
        <v>142</v>
      </c>
    </row>
    <row r="98" spans="1:26" x14ac:dyDescent="0.3">
      <c r="A98" s="190">
        <v>813534</v>
      </c>
      <c r="B98" s="190" t="s">
        <v>265</v>
      </c>
      <c r="E98" s="190" t="s">
        <v>142</v>
      </c>
      <c r="J98" s="190" t="s">
        <v>141</v>
      </c>
      <c r="L98" s="190" t="s">
        <v>142</v>
      </c>
      <c r="O98" s="190" t="s">
        <v>141</v>
      </c>
      <c r="P98" s="190" t="s">
        <v>141</v>
      </c>
      <c r="Q98" s="190" t="s">
        <v>141</v>
      </c>
      <c r="R98" s="190" t="s">
        <v>141</v>
      </c>
      <c r="S98" s="190" t="s">
        <v>141</v>
      </c>
      <c r="T98" s="190" t="s">
        <v>141</v>
      </c>
      <c r="U98" s="190" t="s">
        <v>141</v>
      </c>
      <c r="V98" s="190" t="s">
        <v>141</v>
      </c>
      <c r="W98" s="190" t="s">
        <v>141</v>
      </c>
      <c r="X98" s="190" t="s">
        <v>141</v>
      </c>
      <c r="Y98" s="190" t="s">
        <v>141</v>
      </c>
    </row>
    <row r="99" spans="1:26" x14ac:dyDescent="0.3">
      <c r="A99" s="190">
        <v>811938</v>
      </c>
      <c r="B99" s="190" t="s">
        <v>265</v>
      </c>
      <c r="D99" s="190" t="s">
        <v>142</v>
      </c>
      <c r="E99" s="190" t="s">
        <v>142</v>
      </c>
      <c r="L99" s="190" t="s">
        <v>140</v>
      </c>
      <c r="R99" s="190" t="s">
        <v>142</v>
      </c>
      <c r="Y99" s="190" t="s">
        <v>142</v>
      </c>
    </row>
    <row r="100" spans="1:26" x14ac:dyDescent="0.3">
      <c r="A100" s="190">
        <v>803354</v>
      </c>
      <c r="B100" s="190" t="s">
        <v>265</v>
      </c>
      <c r="L100" s="190" t="s">
        <v>141</v>
      </c>
      <c r="O100" s="190" t="s">
        <v>142</v>
      </c>
      <c r="P100" s="190" t="s">
        <v>140</v>
      </c>
      <c r="R100" s="190" t="s">
        <v>140</v>
      </c>
      <c r="V100" s="190" t="s">
        <v>140</v>
      </c>
      <c r="W100" s="190" t="s">
        <v>141</v>
      </c>
      <c r="Y100" s="190" t="s">
        <v>142</v>
      </c>
      <c r="Z100" s="190" t="s">
        <v>141</v>
      </c>
    </row>
    <row r="101" spans="1:26" x14ac:dyDescent="0.3">
      <c r="A101" s="190">
        <v>811512</v>
      </c>
      <c r="B101" s="190" t="s">
        <v>265</v>
      </c>
      <c r="L101" s="190" t="s">
        <v>140</v>
      </c>
      <c r="O101" s="190" t="s">
        <v>142</v>
      </c>
      <c r="R101" s="190" t="s">
        <v>140</v>
      </c>
      <c r="S101" s="190" t="s">
        <v>141</v>
      </c>
      <c r="U101" s="190" t="s">
        <v>142</v>
      </c>
      <c r="V101" s="190" t="s">
        <v>141</v>
      </c>
      <c r="W101" s="190" t="s">
        <v>142</v>
      </c>
      <c r="X101" s="190" t="s">
        <v>142</v>
      </c>
      <c r="Y101" s="190" t="s">
        <v>141</v>
      </c>
      <c r="Z101" s="190" t="s">
        <v>141</v>
      </c>
    </row>
    <row r="102" spans="1:26" x14ac:dyDescent="0.3">
      <c r="A102" s="190">
        <v>808245</v>
      </c>
      <c r="B102" s="190" t="s">
        <v>265</v>
      </c>
      <c r="D102" s="190" t="s">
        <v>141</v>
      </c>
      <c r="L102" s="190" t="s">
        <v>142</v>
      </c>
      <c r="O102" s="190" t="s">
        <v>142</v>
      </c>
      <c r="P102" s="190" t="s">
        <v>141</v>
      </c>
      <c r="Q102" s="190" t="s">
        <v>142</v>
      </c>
      <c r="R102" s="190" t="s">
        <v>141</v>
      </c>
      <c r="U102" s="190" t="s">
        <v>142</v>
      </c>
      <c r="V102" s="190" t="s">
        <v>141</v>
      </c>
      <c r="Y102" s="190" t="s">
        <v>142</v>
      </c>
      <c r="Z102" s="190" t="s">
        <v>141</v>
      </c>
    </row>
    <row r="103" spans="1:26" x14ac:dyDescent="0.3">
      <c r="A103" s="190">
        <v>809124</v>
      </c>
      <c r="B103" s="190" t="s">
        <v>265</v>
      </c>
      <c r="D103" s="190" t="s">
        <v>140</v>
      </c>
      <c r="E103" s="190" t="s">
        <v>140</v>
      </c>
      <c r="K103" s="190" t="s">
        <v>140</v>
      </c>
      <c r="O103" s="190" t="s">
        <v>141</v>
      </c>
      <c r="P103" s="190" t="s">
        <v>141</v>
      </c>
      <c r="Q103" s="190" t="s">
        <v>141</v>
      </c>
      <c r="R103" s="190" t="s">
        <v>141</v>
      </c>
      <c r="S103" s="190" t="s">
        <v>141</v>
      </c>
      <c r="T103" s="190" t="s">
        <v>141</v>
      </c>
      <c r="U103" s="190" t="s">
        <v>141</v>
      </c>
      <c r="V103" s="190" t="s">
        <v>141</v>
      </c>
      <c r="W103" s="190" t="s">
        <v>141</v>
      </c>
      <c r="X103" s="190" t="s">
        <v>141</v>
      </c>
      <c r="Y103" s="190" t="s">
        <v>141</v>
      </c>
      <c r="Z103" s="190" t="s">
        <v>141</v>
      </c>
    </row>
    <row r="104" spans="1:26" x14ac:dyDescent="0.3">
      <c r="A104" s="190">
        <v>806969</v>
      </c>
      <c r="B104" s="190" t="s">
        <v>265</v>
      </c>
      <c r="C104" s="190" t="s">
        <v>140</v>
      </c>
      <c r="H104" s="190" t="s">
        <v>140</v>
      </c>
      <c r="M104" s="190" t="s">
        <v>140</v>
      </c>
      <c r="N104" s="190" t="s">
        <v>140</v>
      </c>
      <c r="O104" s="190" t="s">
        <v>141</v>
      </c>
      <c r="P104" s="190" t="s">
        <v>142</v>
      </c>
      <c r="Q104" s="190" t="s">
        <v>141</v>
      </c>
      <c r="R104" s="190" t="s">
        <v>142</v>
      </c>
      <c r="S104" s="190" t="s">
        <v>142</v>
      </c>
      <c r="U104" s="190" t="s">
        <v>141</v>
      </c>
      <c r="V104" s="190" t="s">
        <v>141</v>
      </c>
      <c r="W104" s="190" t="s">
        <v>141</v>
      </c>
      <c r="X104" s="190" t="s">
        <v>141</v>
      </c>
      <c r="Y104" s="190" t="s">
        <v>141</v>
      </c>
      <c r="Z104" s="190" t="s">
        <v>141</v>
      </c>
    </row>
    <row r="105" spans="1:26" x14ac:dyDescent="0.3">
      <c r="A105" s="190">
        <v>814204</v>
      </c>
      <c r="B105" s="190" t="s">
        <v>265</v>
      </c>
      <c r="D105" s="190" t="s">
        <v>141</v>
      </c>
      <c r="F105" s="190" t="s">
        <v>141</v>
      </c>
      <c r="K105" s="190" t="s">
        <v>141</v>
      </c>
      <c r="L105" s="190" t="s">
        <v>141</v>
      </c>
      <c r="O105" s="190" t="s">
        <v>141</v>
      </c>
      <c r="P105" s="190" t="s">
        <v>141</v>
      </c>
      <c r="Q105" s="190" t="s">
        <v>141</v>
      </c>
      <c r="R105" s="190" t="s">
        <v>141</v>
      </c>
      <c r="S105" s="190" t="s">
        <v>141</v>
      </c>
      <c r="T105" s="190" t="s">
        <v>141</v>
      </c>
      <c r="U105" s="190" t="s">
        <v>141</v>
      </c>
      <c r="V105" s="190" t="s">
        <v>141</v>
      </c>
      <c r="W105" s="190" t="s">
        <v>141</v>
      </c>
      <c r="X105" s="190" t="s">
        <v>141</v>
      </c>
      <c r="Y105" s="190" t="s">
        <v>141</v>
      </c>
      <c r="Z105" s="190" t="s">
        <v>141</v>
      </c>
    </row>
    <row r="106" spans="1:26" x14ac:dyDescent="0.3">
      <c r="A106" s="190">
        <v>811424</v>
      </c>
      <c r="B106" s="190" t="s">
        <v>265</v>
      </c>
      <c r="E106" s="190" t="s">
        <v>141</v>
      </c>
      <c r="I106" s="190" t="s">
        <v>141</v>
      </c>
      <c r="O106" s="190" t="s">
        <v>141</v>
      </c>
      <c r="Q106" s="190" t="s">
        <v>141</v>
      </c>
      <c r="S106" s="190" t="s">
        <v>141</v>
      </c>
      <c r="T106" s="190" t="s">
        <v>141</v>
      </c>
      <c r="U106" s="190" t="s">
        <v>141</v>
      </c>
      <c r="V106" s="190" t="s">
        <v>141</v>
      </c>
      <c r="W106" s="190" t="s">
        <v>141</v>
      </c>
      <c r="X106" s="190" t="s">
        <v>141</v>
      </c>
      <c r="Y106" s="190" t="s">
        <v>141</v>
      </c>
      <c r="Z106" s="190" t="s">
        <v>141</v>
      </c>
    </row>
    <row r="107" spans="1:26" x14ac:dyDescent="0.3">
      <c r="A107" s="190">
        <v>812487</v>
      </c>
      <c r="B107" s="190" t="s">
        <v>265</v>
      </c>
      <c r="K107" s="190" t="s">
        <v>142</v>
      </c>
      <c r="P107" s="190" t="s">
        <v>141</v>
      </c>
      <c r="Q107" s="190" t="s">
        <v>142</v>
      </c>
      <c r="R107" s="190" t="s">
        <v>142</v>
      </c>
      <c r="S107" s="190" t="s">
        <v>141</v>
      </c>
      <c r="U107" s="190" t="s">
        <v>141</v>
      </c>
      <c r="V107" s="190" t="s">
        <v>141</v>
      </c>
      <c r="X107" s="190" t="s">
        <v>141</v>
      </c>
      <c r="Y107" s="190" t="s">
        <v>141</v>
      </c>
      <c r="Z107" s="190" t="s">
        <v>141</v>
      </c>
    </row>
    <row r="108" spans="1:26" x14ac:dyDescent="0.3">
      <c r="A108" s="190">
        <v>809151</v>
      </c>
      <c r="B108" s="190" t="s">
        <v>265</v>
      </c>
      <c r="H108" s="190" t="s">
        <v>140</v>
      </c>
      <c r="L108" s="190" t="s">
        <v>140</v>
      </c>
      <c r="O108" s="190" t="s">
        <v>141</v>
      </c>
      <c r="U108" s="190" t="s">
        <v>142</v>
      </c>
      <c r="V108" s="190" t="s">
        <v>141</v>
      </c>
      <c r="W108" s="190" t="s">
        <v>141</v>
      </c>
      <c r="X108" s="190" t="s">
        <v>140</v>
      </c>
      <c r="Y108" s="190" t="s">
        <v>142</v>
      </c>
      <c r="Z108" s="190" t="s">
        <v>141</v>
      </c>
    </row>
    <row r="109" spans="1:26" x14ac:dyDescent="0.3">
      <c r="A109" s="190">
        <v>813837</v>
      </c>
      <c r="B109" s="190" t="s">
        <v>265</v>
      </c>
      <c r="D109" s="190" t="s">
        <v>141</v>
      </c>
      <c r="J109" s="190" t="s">
        <v>142</v>
      </c>
      <c r="L109" s="190" t="s">
        <v>142</v>
      </c>
      <c r="M109" s="190" t="s">
        <v>142</v>
      </c>
      <c r="O109" s="190" t="s">
        <v>141</v>
      </c>
      <c r="P109" s="190" t="s">
        <v>141</v>
      </c>
      <c r="Q109" s="190" t="s">
        <v>141</v>
      </c>
      <c r="R109" s="190" t="s">
        <v>141</v>
      </c>
      <c r="S109" s="190" t="s">
        <v>141</v>
      </c>
      <c r="T109" s="190" t="s">
        <v>141</v>
      </c>
      <c r="U109" s="190" t="s">
        <v>141</v>
      </c>
      <c r="V109" s="190" t="s">
        <v>141</v>
      </c>
      <c r="W109" s="190" t="s">
        <v>141</v>
      </c>
      <c r="X109" s="190" t="s">
        <v>141</v>
      </c>
      <c r="Y109" s="190" t="s">
        <v>141</v>
      </c>
      <c r="Z109" s="190" t="s">
        <v>141</v>
      </c>
    </row>
    <row r="110" spans="1:26" x14ac:dyDescent="0.3">
      <c r="A110" s="190">
        <v>810629</v>
      </c>
      <c r="B110" s="190" t="s">
        <v>265</v>
      </c>
      <c r="C110" s="190" t="s">
        <v>140</v>
      </c>
      <c r="J110" s="190" t="s">
        <v>141</v>
      </c>
      <c r="L110" s="190" t="s">
        <v>141</v>
      </c>
      <c r="M110" s="190" t="s">
        <v>140</v>
      </c>
      <c r="O110" s="190" t="s">
        <v>142</v>
      </c>
      <c r="R110" s="190" t="s">
        <v>141</v>
      </c>
      <c r="S110" s="190" t="s">
        <v>142</v>
      </c>
      <c r="T110" s="190" t="s">
        <v>142</v>
      </c>
      <c r="V110" s="190" t="s">
        <v>142</v>
      </c>
      <c r="W110" s="190" t="s">
        <v>141</v>
      </c>
      <c r="X110" s="190" t="s">
        <v>142</v>
      </c>
      <c r="Z110" s="190" t="s">
        <v>141</v>
      </c>
    </row>
    <row r="111" spans="1:26" x14ac:dyDescent="0.3">
      <c r="A111" s="190">
        <v>809685</v>
      </c>
      <c r="B111" s="190" t="s">
        <v>265</v>
      </c>
      <c r="M111" s="190" t="s">
        <v>140</v>
      </c>
      <c r="O111" s="190" t="s">
        <v>141</v>
      </c>
      <c r="P111" s="190" t="s">
        <v>142</v>
      </c>
      <c r="Q111" s="190" t="s">
        <v>142</v>
      </c>
      <c r="S111" s="190" t="s">
        <v>142</v>
      </c>
      <c r="U111" s="190" t="s">
        <v>141</v>
      </c>
      <c r="V111" s="190" t="s">
        <v>141</v>
      </c>
      <c r="W111" s="190" t="s">
        <v>141</v>
      </c>
      <c r="X111" s="190" t="s">
        <v>141</v>
      </c>
      <c r="Y111" s="190" t="s">
        <v>141</v>
      </c>
      <c r="Z111" s="190" t="s">
        <v>141</v>
      </c>
    </row>
    <row r="112" spans="1:26" x14ac:dyDescent="0.3">
      <c r="A112" s="190">
        <v>812396</v>
      </c>
      <c r="B112" s="190" t="s">
        <v>265</v>
      </c>
      <c r="K112" s="190" t="s">
        <v>140</v>
      </c>
      <c r="N112" s="190" t="s">
        <v>142</v>
      </c>
      <c r="O112" s="190" t="s">
        <v>142</v>
      </c>
      <c r="P112" s="190" t="s">
        <v>142</v>
      </c>
      <c r="Q112" s="190" t="s">
        <v>142</v>
      </c>
      <c r="S112" s="190" t="s">
        <v>142</v>
      </c>
      <c r="X112" s="190" t="s">
        <v>141</v>
      </c>
      <c r="Y112" s="190" t="s">
        <v>142</v>
      </c>
      <c r="Z112" s="190" t="s">
        <v>142</v>
      </c>
    </row>
    <row r="113" spans="1:26" x14ac:dyDescent="0.3">
      <c r="A113" s="190">
        <v>811240</v>
      </c>
      <c r="B113" s="190" t="s">
        <v>265</v>
      </c>
      <c r="D113" s="190" t="s">
        <v>141</v>
      </c>
      <c r="E113" s="190" t="s">
        <v>140</v>
      </c>
      <c r="L113" s="190" t="s">
        <v>142</v>
      </c>
      <c r="O113" s="190" t="s">
        <v>141</v>
      </c>
      <c r="R113" s="190" t="s">
        <v>142</v>
      </c>
      <c r="W113" s="190" t="s">
        <v>142</v>
      </c>
      <c r="Z113" s="190" t="s">
        <v>141</v>
      </c>
    </row>
    <row r="114" spans="1:26" x14ac:dyDescent="0.3">
      <c r="A114" s="190">
        <v>805349</v>
      </c>
      <c r="B114" s="190" t="s">
        <v>265</v>
      </c>
      <c r="K114" s="190" t="s">
        <v>141</v>
      </c>
      <c r="L114" s="190" t="s">
        <v>140</v>
      </c>
      <c r="O114" s="190" t="s">
        <v>141</v>
      </c>
      <c r="P114" s="190" t="s">
        <v>140</v>
      </c>
      <c r="Q114" s="190" t="s">
        <v>141</v>
      </c>
      <c r="R114" s="190" t="s">
        <v>141</v>
      </c>
      <c r="V114" s="190" t="s">
        <v>142</v>
      </c>
      <c r="W114" s="190" t="s">
        <v>142</v>
      </c>
      <c r="X114" s="190" t="s">
        <v>140</v>
      </c>
      <c r="Y114" s="190" t="s">
        <v>142</v>
      </c>
    </row>
    <row r="115" spans="1:26" x14ac:dyDescent="0.3">
      <c r="A115" s="190">
        <v>812366</v>
      </c>
      <c r="B115" s="190" t="s">
        <v>265</v>
      </c>
      <c r="J115" s="190" t="s">
        <v>142</v>
      </c>
      <c r="N115" s="190" t="s">
        <v>142</v>
      </c>
      <c r="O115" s="190" t="s">
        <v>141</v>
      </c>
      <c r="S115" s="190" t="s">
        <v>141</v>
      </c>
      <c r="T115" s="190" t="s">
        <v>141</v>
      </c>
      <c r="U115" s="190" t="s">
        <v>141</v>
      </c>
      <c r="V115" s="190" t="s">
        <v>141</v>
      </c>
      <c r="W115" s="190" t="s">
        <v>141</v>
      </c>
      <c r="X115" s="190" t="s">
        <v>141</v>
      </c>
      <c r="Y115" s="190" t="s">
        <v>141</v>
      </c>
      <c r="Z115" s="190" t="s">
        <v>141</v>
      </c>
    </row>
    <row r="116" spans="1:26" x14ac:dyDescent="0.3">
      <c r="A116" s="190">
        <v>808565</v>
      </c>
      <c r="B116" s="190" t="s">
        <v>265</v>
      </c>
      <c r="K116" s="190" t="s">
        <v>140</v>
      </c>
      <c r="N116" s="190" t="s">
        <v>142</v>
      </c>
      <c r="O116" s="190" t="s">
        <v>141</v>
      </c>
      <c r="R116" s="190" t="s">
        <v>142</v>
      </c>
      <c r="S116" s="190" t="s">
        <v>142</v>
      </c>
      <c r="U116" s="190" t="s">
        <v>141</v>
      </c>
      <c r="V116" s="190" t="s">
        <v>141</v>
      </c>
      <c r="W116" s="190" t="s">
        <v>141</v>
      </c>
      <c r="X116" s="190" t="s">
        <v>142</v>
      </c>
      <c r="Y116" s="190" t="s">
        <v>141</v>
      </c>
      <c r="Z116" s="190" t="s">
        <v>141</v>
      </c>
    </row>
    <row r="117" spans="1:26" x14ac:dyDescent="0.3">
      <c r="A117" s="190">
        <v>812361</v>
      </c>
      <c r="B117" s="190" t="s">
        <v>265</v>
      </c>
      <c r="J117" s="190" t="s">
        <v>141</v>
      </c>
      <c r="M117" s="190" t="s">
        <v>142</v>
      </c>
      <c r="N117" s="190" t="s">
        <v>140</v>
      </c>
      <c r="O117" s="190" t="s">
        <v>142</v>
      </c>
      <c r="P117" s="190" t="s">
        <v>142</v>
      </c>
      <c r="Q117" s="190" t="s">
        <v>142</v>
      </c>
      <c r="R117" s="190" t="s">
        <v>142</v>
      </c>
      <c r="S117" s="190" t="s">
        <v>142</v>
      </c>
      <c r="W117" s="190" t="s">
        <v>142</v>
      </c>
      <c r="X117" s="190" t="s">
        <v>141</v>
      </c>
      <c r="Y117" s="190" t="s">
        <v>142</v>
      </c>
      <c r="Z117" s="190" t="s">
        <v>141</v>
      </c>
    </row>
    <row r="118" spans="1:26" x14ac:dyDescent="0.3">
      <c r="A118" s="190">
        <v>810627</v>
      </c>
      <c r="B118" s="190" t="s">
        <v>265</v>
      </c>
      <c r="J118" s="190" t="s">
        <v>142</v>
      </c>
      <c r="K118" s="190" t="s">
        <v>142</v>
      </c>
      <c r="L118" s="190" t="s">
        <v>140</v>
      </c>
      <c r="O118" s="190" t="s">
        <v>141</v>
      </c>
      <c r="P118" s="190" t="s">
        <v>141</v>
      </c>
      <c r="Q118" s="190" t="s">
        <v>141</v>
      </c>
      <c r="R118" s="190" t="s">
        <v>141</v>
      </c>
      <c r="T118" s="190" t="s">
        <v>141</v>
      </c>
      <c r="U118" s="190" t="s">
        <v>141</v>
      </c>
      <c r="V118" s="190" t="s">
        <v>141</v>
      </c>
      <c r="W118" s="190" t="s">
        <v>141</v>
      </c>
      <c r="X118" s="190" t="s">
        <v>141</v>
      </c>
      <c r="Y118" s="190" t="s">
        <v>141</v>
      </c>
      <c r="Z118" s="190" t="s">
        <v>141</v>
      </c>
    </row>
    <row r="119" spans="1:26" x14ac:dyDescent="0.3">
      <c r="A119" s="190">
        <v>812195</v>
      </c>
      <c r="B119" s="190" t="s">
        <v>265</v>
      </c>
      <c r="J119" s="190" t="s">
        <v>142</v>
      </c>
      <c r="M119" s="190" t="s">
        <v>142</v>
      </c>
      <c r="O119" s="190" t="s">
        <v>141</v>
      </c>
      <c r="T119" s="190" t="s">
        <v>142</v>
      </c>
      <c r="V119" s="190" t="s">
        <v>142</v>
      </c>
      <c r="X119" s="190" t="s">
        <v>142</v>
      </c>
      <c r="Z119" s="190" t="s">
        <v>142</v>
      </c>
    </row>
    <row r="120" spans="1:26" x14ac:dyDescent="0.3">
      <c r="A120" s="190">
        <v>805482</v>
      </c>
      <c r="B120" s="190" t="s">
        <v>265</v>
      </c>
      <c r="E120" s="190" t="s">
        <v>141</v>
      </c>
      <c r="L120" s="190" t="s">
        <v>140</v>
      </c>
      <c r="N120" s="190" t="s">
        <v>140</v>
      </c>
      <c r="O120" s="190" t="s">
        <v>142</v>
      </c>
      <c r="R120" s="190" t="s">
        <v>140</v>
      </c>
      <c r="U120" s="190" t="s">
        <v>142</v>
      </c>
      <c r="V120" s="190" t="s">
        <v>142</v>
      </c>
      <c r="W120" s="190" t="s">
        <v>141</v>
      </c>
      <c r="Y120" s="190" t="s">
        <v>142</v>
      </c>
      <c r="Z120" s="190" t="s">
        <v>141</v>
      </c>
    </row>
    <row r="121" spans="1:26" x14ac:dyDescent="0.3">
      <c r="A121" s="190">
        <v>808870</v>
      </c>
      <c r="B121" s="190" t="s">
        <v>265</v>
      </c>
      <c r="D121" s="190" t="s">
        <v>140</v>
      </c>
      <c r="H121" s="190" t="s">
        <v>141</v>
      </c>
      <c r="J121" s="190" t="s">
        <v>140</v>
      </c>
      <c r="N121" s="190" t="s">
        <v>142</v>
      </c>
      <c r="O121" s="190" t="s">
        <v>141</v>
      </c>
      <c r="Q121" s="190" t="s">
        <v>142</v>
      </c>
      <c r="S121" s="190" t="s">
        <v>141</v>
      </c>
      <c r="T121" s="190" t="s">
        <v>142</v>
      </c>
      <c r="U121" s="190" t="s">
        <v>141</v>
      </c>
      <c r="V121" s="190" t="s">
        <v>141</v>
      </c>
      <c r="W121" s="190" t="s">
        <v>141</v>
      </c>
      <c r="X121" s="190" t="s">
        <v>142</v>
      </c>
      <c r="Y121" s="190" t="s">
        <v>141</v>
      </c>
      <c r="Z121" s="190" t="s">
        <v>141</v>
      </c>
    </row>
    <row r="122" spans="1:26" x14ac:dyDescent="0.3">
      <c r="A122" s="190">
        <v>802589</v>
      </c>
      <c r="B122" s="190" t="s">
        <v>265</v>
      </c>
      <c r="D122" s="190" t="s">
        <v>142</v>
      </c>
      <c r="E122" s="190" t="s">
        <v>142</v>
      </c>
      <c r="J122" s="190" t="s">
        <v>142</v>
      </c>
      <c r="M122" s="190" t="s">
        <v>142</v>
      </c>
      <c r="O122" s="190" t="s">
        <v>142</v>
      </c>
      <c r="P122" s="190" t="s">
        <v>141</v>
      </c>
      <c r="Q122" s="190" t="s">
        <v>141</v>
      </c>
      <c r="R122" s="190" t="s">
        <v>141</v>
      </c>
      <c r="S122" s="190" t="s">
        <v>141</v>
      </c>
      <c r="T122" s="190" t="s">
        <v>142</v>
      </c>
      <c r="U122" s="190" t="s">
        <v>141</v>
      </c>
      <c r="V122" s="190" t="s">
        <v>141</v>
      </c>
      <c r="W122" s="190" t="s">
        <v>141</v>
      </c>
      <c r="X122" s="190" t="s">
        <v>141</v>
      </c>
      <c r="Y122" s="190" t="s">
        <v>141</v>
      </c>
      <c r="Z122" s="190" t="s">
        <v>141</v>
      </c>
    </row>
    <row r="123" spans="1:26" x14ac:dyDescent="0.3">
      <c r="A123" s="190">
        <v>805681</v>
      </c>
      <c r="B123" s="190" t="s">
        <v>265</v>
      </c>
      <c r="J123" s="190" t="s">
        <v>140</v>
      </c>
      <c r="K123" s="190" t="s">
        <v>141</v>
      </c>
      <c r="L123" s="190" t="s">
        <v>142</v>
      </c>
      <c r="M123" s="190" t="s">
        <v>140</v>
      </c>
      <c r="O123" s="190" t="s">
        <v>142</v>
      </c>
      <c r="R123" s="190" t="s">
        <v>142</v>
      </c>
      <c r="V123" s="190" t="s">
        <v>142</v>
      </c>
      <c r="W123" s="190" t="s">
        <v>142</v>
      </c>
      <c r="X123" s="190" t="s">
        <v>140</v>
      </c>
      <c r="Y123" s="190" t="s">
        <v>142</v>
      </c>
      <c r="Z123" s="190" t="s">
        <v>141</v>
      </c>
    </row>
    <row r="124" spans="1:26" x14ac:dyDescent="0.3">
      <c r="A124" s="190">
        <v>805437</v>
      </c>
      <c r="B124" s="190" t="s">
        <v>265</v>
      </c>
      <c r="D124" s="190" t="s">
        <v>140</v>
      </c>
      <c r="J124" s="190" t="s">
        <v>140</v>
      </c>
      <c r="K124" s="190" t="s">
        <v>142</v>
      </c>
      <c r="P124" s="190" t="s">
        <v>142</v>
      </c>
      <c r="Q124" s="190" t="s">
        <v>142</v>
      </c>
      <c r="R124" s="190" t="s">
        <v>142</v>
      </c>
      <c r="S124" s="190" t="s">
        <v>142</v>
      </c>
      <c r="T124" s="190" t="s">
        <v>142</v>
      </c>
      <c r="V124" s="190" t="s">
        <v>141</v>
      </c>
      <c r="W124" s="190" t="s">
        <v>141</v>
      </c>
      <c r="X124" s="190" t="s">
        <v>141</v>
      </c>
      <c r="Y124" s="190" t="s">
        <v>141</v>
      </c>
      <c r="Z124" s="190" t="s">
        <v>141</v>
      </c>
    </row>
    <row r="125" spans="1:26" x14ac:dyDescent="0.3">
      <c r="A125" s="190">
        <v>810444</v>
      </c>
      <c r="B125" s="190" t="s">
        <v>265</v>
      </c>
      <c r="H125" s="190" t="s">
        <v>140</v>
      </c>
      <c r="N125" s="190" t="s">
        <v>142</v>
      </c>
      <c r="O125" s="190" t="s">
        <v>141</v>
      </c>
      <c r="Q125" s="190" t="s">
        <v>141</v>
      </c>
      <c r="R125" s="190" t="s">
        <v>142</v>
      </c>
      <c r="T125" s="190" t="s">
        <v>141</v>
      </c>
      <c r="U125" s="190" t="s">
        <v>142</v>
      </c>
      <c r="V125" s="190" t="s">
        <v>141</v>
      </c>
      <c r="W125" s="190" t="s">
        <v>141</v>
      </c>
      <c r="X125" s="190" t="s">
        <v>142</v>
      </c>
      <c r="Y125" s="190" t="s">
        <v>141</v>
      </c>
      <c r="Z125" s="190" t="s">
        <v>141</v>
      </c>
    </row>
    <row r="126" spans="1:26" x14ac:dyDescent="0.3">
      <c r="A126" s="190">
        <v>806787</v>
      </c>
      <c r="B126" s="190" t="s">
        <v>265</v>
      </c>
      <c r="C126" s="190" t="s">
        <v>140</v>
      </c>
      <c r="E126" s="190" t="s">
        <v>140</v>
      </c>
      <c r="K126" s="190" t="s">
        <v>140</v>
      </c>
      <c r="L126" s="190" t="s">
        <v>140</v>
      </c>
      <c r="O126" s="190" t="s">
        <v>141</v>
      </c>
      <c r="P126" s="190" t="s">
        <v>140</v>
      </c>
      <c r="Q126" s="190" t="s">
        <v>141</v>
      </c>
      <c r="R126" s="190" t="s">
        <v>141</v>
      </c>
      <c r="S126" s="190" t="s">
        <v>142</v>
      </c>
      <c r="T126" s="190" t="s">
        <v>140</v>
      </c>
      <c r="U126" s="190" t="s">
        <v>142</v>
      </c>
      <c r="V126" s="190" t="s">
        <v>141</v>
      </c>
      <c r="W126" s="190" t="s">
        <v>141</v>
      </c>
      <c r="X126" s="190" t="s">
        <v>142</v>
      </c>
      <c r="Y126" s="190" t="s">
        <v>141</v>
      </c>
      <c r="Z126" s="190" t="s">
        <v>141</v>
      </c>
    </row>
    <row r="127" spans="1:26" x14ac:dyDescent="0.3">
      <c r="A127" s="190">
        <v>811071</v>
      </c>
      <c r="B127" s="190" t="s">
        <v>265</v>
      </c>
      <c r="H127" s="190" t="s">
        <v>140</v>
      </c>
      <c r="N127" s="190" t="s">
        <v>140</v>
      </c>
      <c r="O127" s="190" t="s">
        <v>141</v>
      </c>
      <c r="P127" s="190" t="s">
        <v>142</v>
      </c>
      <c r="Q127" s="190" t="s">
        <v>142</v>
      </c>
      <c r="R127" s="190" t="s">
        <v>140</v>
      </c>
      <c r="U127" s="190" t="s">
        <v>141</v>
      </c>
      <c r="V127" s="190" t="s">
        <v>141</v>
      </c>
      <c r="W127" s="190" t="s">
        <v>141</v>
      </c>
      <c r="X127" s="190" t="s">
        <v>142</v>
      </c>
      <c r="Y127" s="190" t="s">
        <v>141</v>
      </c>
      <c r="Z127" s="190" t="s">
        <v>141</v>
      </c>
    </row>
    <row r="128" spans="1:26" x14ac:dyDescent="0.3">
      <c r="A128" s="190">
        <v>802813</v>
      </c>
      <c r="B128" s="190" t="s">
        <v>265</v>
      </c>
      <c r="F128" s="190" t="s">
        <v>140</v>
      </c>
      <c r="G128" s="190" t="s">
        <v>140</v>
      </c>
      <c r="K128" s="190" t="s">
        <v>140</v>
      </c>
      <c r="O128" s="190" t="s">
        <v>140</v>
      </c>
      <c r="R128" s="190" t="s">
        <v>140</v>
      </c>
    </row>
    <row r="129" spans="1:26" x14ac:dyDescent="0.3">
      <c r="A129" s="190">
        <v>809214</v>
      </c>
      <c r="B129" s="190" t="s">
        <v>265</v>
      </c>
      <c r="H129" s="190" t="s">
        <v>140</v>
      </c>
      <c r="L129" s="190" t="s">
        <v>140</v>
      </c>
      <c r="N129" s="190" t="s">
        <v>142</v>
      </c>
      <c r="O129" s="190" t="s">
        <v>141</v>
      </c>
      <c r="P129" s="190" t="s">
        <v>142</v>
      </c>
      <c r="Q129" s="190" t="s">
        <v>141</v>
      </c>
      <c r="R129" s="190" t="s">
        <v>141</v>
      </c>
      <c r="S129" s="190" t="s">
        <v>142</v>
      </c>
      <c r="T129" s="190" t="s">
        <v>142</v>
      </c>
      <c r="U129" s="190" t="s">
        <v>141</v>
      </c>
      <c r="V129" s="190" t="s">
        <v>141</v>
      </c>
      <c r="W129" s="190" t="s">
        <v>141</v>
      </c>
      <c r="X129" s="190" t="s">
        <v>141</v>
      </c>
      <c r="Y129" s="190" t="s">
        <v>141</v>
      </c>
      <c r="Z129" s="190" t="s">
        <v>141</v>
      </c>
    </row>
    <row r="130" spans="1:26" x14ac:dyDescent="0.3">
      <c r="A130" s="190">
        <v>812096</v>
      </c>
      <c r="B130" s="190" t="s">
        <v>265</v>
      </c>
      <c r="D130" s="190" t="s">
        <v>142</v>
      </c>
      <c r="K130" s="190" t="s">
        <v>142</v>
      </c>
      <c r="O130" s="190" t="s">
        <v>141</v>
      </c>
      <c r="P130" s="190" t="s">
        <v>142</v>
      </c>
      <c r="S130" s="190" t="s">
        <v>142</v>
      </c>
      <c r="U130" s="190" t="s">
        <v>141</v>
      </c>
      <c r="V130" s="190" t="s">
        <v>142</v>
      </c>
      <c r="W130" s="190" t="s">
        <v>141</v>
      </c>
      <c r="X130" s="190" t="s">
        <v>142</v>
      </c>
      <c r="Y130" s="190" t="s">
        <v>141</v>
      </c>
      <c r="Z130" s="190" t="s">
        <v>141</v>
      </c>
    </row>
    <row r="131" spans="1:26" x14ac:dyDescent="0.3">
      <c r="A131" s="190">
        <v>812539</v>
      </c>
      <c r="B131" s="190" t="s">
        <v>265</v>
      </c>
      <c r="D131" s="190" t="s">
        <v>142</v>
      </c>
      <c r="K131" s="190" t="s">
        <v>142</v>
      </c>
      <c r="O131" s="190" t="s">
        <v>141</v>
      </c>
      <c r="P131" s="190" t="s">
        <v>142</v>
      </c>
      <c r="Q131" s="190" t="s">
        <v>142</v>
      </c>
      <c r="R131" s="190" t="s">
        <v>142</v>
      </c>
      <c r="S131" s="190" t="s">
        <v>142</v>
      </c>
      <c r="T131" s="190" t="s">
        <v>142</v>
      </c>
      <c r="U131" s="190" t="s">
        <v>141</v>
      </c>
      <c r="V131" s="190" t="s">
        <v>142</v>
      </c>
      <c r="W131" s="190" t="s">
        <v>141</v>
      </c>
      <c r="X131" s="190" t="s">
        <v>141</v>
      </c>
      <c r="Y131" s="190" t="s">
        <v>141</v>
      </c>
      <c r="Z131" s="190" t="s">
        <v>141</v>
      </c>
    </row>
    <row r="132" spans="1:26" x14ac:dyDescent="0.3">
      <c r="A132" s="190">
        <v>811937</v>
      </c>
      <c r="B132" s="190" t="s">
        <v>265</v>
      </c>
      <c r="J132" s="190" t="s">
        <v>140</v>
      </c>
      <c r="N132" s="190" t="s">
        <v>141</v>
      </c>
      <c r="O132" s="190" t="s">
        <v>142</v>
      </c>
      <c r="Q132" s="190" t="s">
        <v>142</v>
      </c>
      <c r="Y132" s="190" t="s">
        <v>141</v>
      </c>
      <c r="Z132" s="190" t="s">
        <v>140</v>
      </c>
    </row>
    <row r="133" spans="1:26" x14ac:dyDescent="0.3">
      <c r="A133" s="190">
        <v>811913</v>
      </c>
      <c r="B133" s="190" t="s">
        <v>265</v>
      </c>
      <c r="D133" s="190" t="s">
        <v>142</v>
      </c>
      <c r="J133" s="190" t="s">
        <v>142</v>
      </c>
      <c r="L133" s="190" t="s">
        <v>142</v>
      </c>
      <c r="R133" s="190" t="s">
        <v>140</v>
      </c>
      <c r="W133" s="190" t="s">
        <v>142</v>
      </c>
    </row>
    <row r="134" spans="1:26" x14ac:dyDescent="0.3">
      <c r="A134" s="190">
        <v>804644</v>
      </c>
      <c r="B134" s="190" t="s">
        <v>265</v>
      </c>
      <c r="C134" s="190" t="s">
        <v>142</v>
      </c>
      <c r="D134" s="190" t="s">
        <v>140</v>
      </c>
      <c r="K134" s="190" t="s">
        <v>142</v>
      </c>
      <c r="L134" s="190" t="s">
        <v>142</v>
      </c>
      <c r="O134" s="190" t="s">
        <v>141</v>
      </c>
      <c r="P134" s="190" t="s">
        <v>141</v>
      </c>
      <c r="Q134" s="190" t="s">
        <v>141</v>
      </c>
      <c r="S134" s="190" t="s">
        <v>141</v>
      </c>
      <c r="U134" s="190" t="s">
        <v>142</v>
      </c>
      <c r="V134" s="190" t="s">
        <v>141</v>
      </c>
      <c r="X134" s="190" t="s">
        <v>142</v>
      </c>
      <c r="Y134" s="190" t="s">
        <v>141</v>
      </c>
      <c r="Z134" s="190" t="s">
        <v>142</v>
      </c>
    </row>
    <row r="135" spans="1:26" x14ac:dyDescent="0.3">
      <c r="A135" s="190">
        <v>806488</v>
      </c>
      <c r="B135" s="190" t="s">
        <v>265</v>
      </c>
      <c r="D135" s="190" t="s">
        <v>140</v>
      </c>
      <c r="E135" s="190" t="s">
        <v>142</v>
      </c>
      <c r="L135" s="190" t="s">
        <v>140</v>
      </c>
      <c r="O135" s="190" t="s">
        <v>141</v>
      </c>
      <c r="R135" s="190" t="s">
        <v>142</v>
      </c>
      <c r="T135" s="190" t="s">
        <v>142</v>
      </c>
      <c r="V135" s="190" t="s">
        <v>142</v>
      </c>
      <c r="W135" s="190" t="s">
        <v>141</v>
      </c>
      <c r="Z135" s="190" t="s">
        <v>141</v>
      </c>
    </row>
    <row r="136" spans="1:26" x14ac:dyDescent="0.3">
      <c r="A136" s="190">
        <v>811086</v>
      </c>
      <c r="B136" s="190" t="s">
        <v>265</v>
      </c>
      <c r="J136" s="190" t="s">
        <v>142</v>
      </c>
      <c r="M136" s="190" t="s">
        <v>142</v>
      </c>
      <c r="O136" s="190" t="s">
        <v>142</v>
      </c>
      <c r="P136" s="190" t="s">
        <v>142</v>
      </c>
      <c r="Q136" s="190" t="s">
        <v>142</v>
      </c>
      <c r="R136" s="190" t="s">
        <v>142</v>
      </c>
      <c r="S136" s="190" t="s">
        <v>142</v>
      </c>
      <c r="T136" s="190" t="s">
        <v>142</v>
      </c>
      <c r="U136" s="190" t="s">
        <v>142</v>
      </c>
      <c r="V136" s="190" t="s">
        <v>142</v>
      </c>
      <c r="W136" s="190" t="s">
        <v>142</v>
      </c>
      <c r="X136" s="190" t="s">
        <v>142</v>
      </c>
      <c r="Y136" s="190" t="s">
        <v>142</v>
      </c>
    </row>
    <row r="137" spans="1:26" x14ac:dyDescent="0.3">
      <c r="A137" s="190">
        <v>809095</v>
      </c>
      <c r="B137" s="190" t="s">
        <v>265</v>
      </c>
      <c r="D137" s="190" t="s">
        <v>142</v>
      </c>
      <c r="K137" s="190" t="s">
        <v>140</v>
      </c>
      <c r="N137" s="190" t="s">
        <v>142</v>
      </c>
      <c r="O137" s="190" t="s">
        <v>141</v>
      </c>
      <c r="P137" s="190" t="s">
        <v>142</v>
      </c>
      <c r="Q137" s="190" t="s">
        <v>142</v>
      </c>
      <c r="S137" s="190" t="s">
        <v>142</v>
      </c>
      <c r="T137" s="190" t="s">
        <v>141</v>
      </c>
      <c r="U137" s="190" t="s">
        <v>141</v>
      </c>
      <c r="V137" s="190" t="s">
        <v>141</v>
      </c>
      <c r="W137" s="190" t="s">
        <v>141</v>
      </c>
      <c r="X137" s="190" t="s">
        <v>141</v>
      </c>
      <c r="Y137" s="190" t="s">
        <v>141</v>
      </c>
      <c r="Z137" s="190" t="s">
        <v>141</v>
      </c>
    </row>
    <row r="138" spans="1:26" x14ac:dyDescent="0.3">
      <c r="A138" s="190">
        <v>808713</v>
      </c>
      <c r="B138" s="190" t="s">
        <v>265</v>
      </c>
      <c r="D138" s="190" t="s">
        <v>141</v>
      </c>
      <c r="K138" s="190" t="s">
        <v>142</v>
      </c>
      <c r="L138" s="190" t="s">
        <v>141</v>
      </c>
      <c r="N138" s="190" t="s">
        <v>141</v>
      </c>
      <c r="O138" s="190" t="s">
        <v>141</v>
      </c>
      <c r="P138" s="190" t="s">
        <v>140</v>
      </c>
      <c r="Q138" s="190" t="s">
        <v>142</v>
      </c>
      <c r="R138" s="190" t="s">
        <v>141</v>
      </c>
      <c r="S138" s="190" t="s">
        <v>142</v>
      </c>
      <c r="T138" s="190" t="s">
        <v>142</v>
      </c>
      <c r="U138" s="190" t="s">
        <v>141</v>
      </c>
      <c r="V138" s="190" t="s">
        <v>141</v>
      </c>
      <c r="W138" s="190" t="s">
        <v>141</v>
      </c>
      <c r="X138" s="190" t="s">
        <v>141</v>
      </c>
      <c r="Y138" s="190" t="s">
        <v>141</v>
      </c>
      <c r="Z138" s="190" t="s">
        <v>141</v>
      </c>
    </row>
    <row r="139" spans="1:26" x14ac:dyDescent="0.3">
      <c r="A139" s="190">
        <v>808362</v>
      </c>
      <c r="B139" s="190" t="s">
        <v>265</v>
      </c>
      <c r="N139" s="190" t="s">
        <v>140</v>
      </c>
      <c r="O139" s="190" t="s">
        <v>141</v>
      </c>
      <c r="S139" s="190" t="s">
        <v>140</v>
      </c>
      <c r="X139" s="190" t="s">
        <v>140</v>
      </c>
      <c r="Z139" s="190" t="s">
        <v>142</v>
      </c>
    </row>
    <row r="140" spans="1:26" x14ac:dyDescent="0.3">
      <c r="A140" s="190">
        <v>805806</v>
      </c>
      <c r="B140" s="190" t="s">
        <v>265</v>
      </c>
      <c r="F140" s="190" t="s">
        <v>141</v>
      </c>
      <c r="J140" s="190" t="s">
        <v>142</v>
      </c>
      <c r="K140" s="190" t="s">
        <v>141</v>
      </c>
      <c r="M140" s="190" t="s">
        <v>140</v>
      </c>
      <c r="O140" s="190" t="s">
        <v>142</v>
      </c>
      <c r="P140" s="190" t="s">
        <v>141</v>
      </c>
      <c r="Q140" s="190" t="s">
        <v>140</v>
      </c>
      <c r="R140" s="190" t="s">
        <v>141</v>
      </c>
      <c r="V140" s="190" t="s">
        <v>141</v>
      </c>
      <c r="W140" s="190" t="s">
        <v>141</v>
      </c>
    </row>
    <row r="141" spans="1:26" x14ac:dyDescent="0.3">
      <c r="A141" s="190">
        <v>810598</v>
      </c>
      <c r="B141" s="190" t="s">
        <v>265</v>
      </c>
      <c r="C141" s="190" t="s">
        <v>140</v>
      </c>
      <c r="K141" s="190" t="s">
        <v>142</v>
      </c>
      <c r="M141" s="190" t="s">
        <v>140</v>
      </c>
      <c r="N141" s="190" t="s">
        <v>140</v>
      </c>
      <c r="O141" s="190" t="s">
        <v>141</v>
      </c>
      <c r="P141" s="190" t="s">
        <v>142</v>
      </c>
      <c r="Q141" s="190" t="s">
        <v>141</v>
      </c>
      <c r="R141" s="190" t="s">
        <v>141</v>
      </c>
      <c r="S141" s="190" t="s">
        <v>142</v>
      </c>
      <c r="T141" s="190" t="s">
        <v>142</v>
      </c>
      <c r="U141" s="190" t="s">
        <v>141</v>
      </c>
      <c r="V141" s="190" t="s">
        <v>141</v>
      </c>
      <c r="W141" s="190" t="s">
        <v>141</v>
      </c>
      <c r="X141" s="190" t="s">
        <v>141</v>
      </c>
      <c r="Y141" s="190" t="s">
        <v>141</v>
      </c>
      <c r="Z141" s="190" t="s">
        <v>141</v>
      </c>
    </row>
    <row r="142" spans="1:26" x14ac:dyDescent="0.3">
      <c r="A142" s="190">
        <v>808176</v>
      </c>
      <c r="B142" s="190" t="s">
        <v>265</v>
      </c>
      <c r="C142" s="190" t="s">
        <v>142</v>
      </c>
      <c r="H142" s="190" t="s">
        <v>140</v>
      </c>
      <c r="N142" s="190" t="s">
        <v>142</v>
      </c>
      <c r="O142" s="190" t="s">
        <v>141</v>
      </c>
      <c r="P142" s="190" t="s">
        <v>142</v>
      </c>
      <c r="Q142" s="190" t="s">
        <v>142</v>
      </c>
      <c r="V142" s="190" t="s">
        <v>141</v>
      </c>
      <c r="W142" s="190" t="s">
        <v>140</v>
      </c>
      <c r="Y142" s="190" t="s">
        <v>141</v>
      </c>
      <c r="Z142" s="190" t="s">
        <v>142</v>
      </c>
    </row>
    <row r="143" spans="1:26" x14ac:dyDescent="0.3">
      <c r="A143" s="190">
        <v>809436</v>
      </c>
      <c r="B143" s="190" t="s">
        <v>265</v>
      </c>
      <c r="H143" s="190" t="s">
        <v>140</v>
      </c>
      <c r="J143" s="190" t="s">
        <v>140</v>
      </c>
      <c r="N143" s="190" t="s">
        <v>142</v>
      </c>
      <c r="O143" s="190" t="s">
        <v>141</v>
      </c>
      <c r="T143" s="190" t="s">
        <v>140</v>
      </c>
      <c r="V143" s="190" t="s">
        <v>142</v>
      </c>
      <c r="W143" s="190" t="s">
        <v>142</v>
      </c>
      <c r="X143" s="190" t="s">
        <v>142</v>
      </c>
      <c r="Y143" s="190" t="s">
        <v>140</v>
      </c>
      <c r="Z143" s="190" t="s">
        <v>141</v>
      </c>
    </row>
    <row r="144" spans="1:26" x14ac:dyDescent="0.3">
      <c r="A144" s="190">
        <v>813469</v>
      </c>
      <c r="B144" s="190" t="s">
        <v>265</v>
      </c>
      <c r="D144" s="190" t="s">
        <v>141</v>
      </c>
      <c r="H144" s="190" t="s">
        <v>141</v>
      </c>
      <c r="K144" s="190" t="s">
        <v>141</v>
      </c>
      <c r="O144" s="190" t="s">
        <v>141</v>
      </c>
      <c r="P144" s="190" t="s">
        <v>142</v>
      </c>
      <c r="R144" s="190" t="s">
        <v>142</v>
      </c>
      <c r="T144" s="190" t="s">
        <v>142</v>
      </c>
      <c r="U144" s="190" t="s">
        <v>141</v>
      </c>
      <c r="V144" s="190" t="s">
        <v>141</v>
      </c>
      <c r="W144" s="190" t="s">
        <v>141</v>
      </c>
      <c r="X144" s="190" t="s">
        <v>141</v>
      </c>
      <c r="Y144" s="190" t="s">
        <v>141</v>
      </c>
      <c r="Z144" s="190" t="s">
        <v>141</v>
      </c>
    </row>
    <row r="145" spans="1:26" x14ac:dyDescent="0.3">
      <c r="A145" s="190">
        <v>811107</v>
      </c>
      <c r="B145" s="190" t="s">
        <v>265</v>
      </c>
      <c r="J145" s="190" t="s">
        <v>140</v>
      </c>
      <c r="M145" s="190" t="s">
        <v>140</v>
      </c>
      <c r="O145" s="190" t="s">
        <v>142</v>
      </c>
      <c r="R145" s="190" t="s">
        <v>140</v>
      </c>
      <c r="T145" s="190" t="s">
        <v>141</v>
      </c>
      <c r="U145" s="190" t="s">
        <v>142</v>
      </c>
      <c r="V145" s="190" t="s">
        <v>142</v>
      </c>
      <c r="W145" s="190" t="s">
        <v>142</v>
      </c>
      <c r="X145" s="190" t="s">
        <v>141</v>
      </c>
      <c r="Y145" s="190" t="s">
        <v>141</v>
      </c>
      <c r="Z145" s="190" t="s">
        <v>141</v>
      </c>
    </row>
    <row r="146" spans="1:26" x14ac:dyDescent="0.3">
      <c r="A146" s="190">
        <v>811611</v>
      </c>
      <c r="B146" s="190" t="s">
        <v>265</v>
      </c>
      <c r="D146" s="190" t="s">
        <v>141</v>
      </c>
      <c r="E146" s="190" t="s">
        <v>140</v>
      </c>
      <c r="K146" s="190" t="s">
        <v>141</v>
      </c>
      <c r="L146" s="190" t="s">
        <v>142</v>
      </c>
      <c r="O146" s="190" t="s">
        <v>142</v>
      </c>
      <c r="P146" s="190" t="s">
        <v>142</v>
      </c>
      <c r="Q146" s="190" t="s">
        <v>142</v>
      </c>
      <c r="R146" s="190" t="s">
        <v>141</v>
      </c>
      <c r="S146" s="190" t="s">
        <v>142</v>
      </c>
      <c r="T146" s="190" t="s">
        <v>142</v>
      </c>
      <c r="U146" s="190" t="s">
        <v>142</v>
      </c>
      <c r="V146" s="190" t="s">
        <v>142</v>
      </c>
      <c r="W146" s="190" t="s">
        <v>142</v>
      </c>
      <c r="X146" s="190" t="s">
        <v>142</v>
      </c>
      <c r="Y146" s="190" t="s">
        <v>142</v>
      </c>
      <c r="Z146" s="190" t="s">
        <v>141</v>
      </c>
    </row>
    <row r="147" spans="1:26" x14ac:dyDescent="0.3">
      <c r="A147" s="190">
        <v>811877</v>
      </c>
      <c r="B147" s="190" t="s">
        <v>265</v>
      </c>
      <c r="D147" s="190" t="s">
        <v>141</v>
      </c>
      <c r="E147" s="190" t="s">
        <v>141</v>
      </c>
      <c r="J147" s="190" t="s">
        <v>141</v>
      </c>
      <c r="L147" s="190" t="s">
        <v>142</v>
      </c>
      <c r="O147" s="190" t="s">
        <v>141</v>
      </c>
      <c r="P147" s="190" t="s">
        <v>141</v>
      </c>
      <c r="Q147" s="190" t="s">
        <v>142</v>
      </c>
      <c r="R147" s="190" t="s">
        <v>142</v>
      </c>
      <c r="S147" s="190" t="s">
        <v>141</v>
      </c>
      <c r="W147" s="190" t="s">
        <v>141</v>
      </c>
      <c r="X147" s="190" t="s">
        <v>141</v>
      </c>
      <c r="Y147" s="190" t="s">
        <v>141</v>
      </c>
    </row>
    <row r="148" spans="1:26" x14ac:dyDescent="0.3">
      <c r="A148" s="190">
        <v>807846</v>
      </c>
      <c r="B148" s="190" t="s">
        <v>265</v>
      </c>
      <c r="D148" s="190" t="s">
        <v>142</v>
      </c>
      <c r="I148" s="190" t="s">
        <v>141</v>
      </c>
      <c r="L148" s="190" t="s">
        <v>141</v>
      </c>
      <c r="O148" s="190" t="s">
        <v>141</v>
      </c>
      <c r="P148" s="190" t="s">
        <v>142</v>
      </c>
      <c r="R148" s="190" t="s">
        <v>141</v>
      </c>
      <c r="S148" s="190" t="s">
        <v>142</v>
      </c>
      <c r="W148" s="190" t="s">
        <v>141</v>
      </c>
      <c r="X148" s="190" t="s">
        <v>141</v>
      </c>
      <c r="Y148" s="190" t="s">
        <v>141</v>
      </c>
      <c r="Z148" s="190" t="s">
        <v>141</v>
      </c>
    </row>
    <row r="149" spans="1:26" x14ac:dyDescent="0.3">
      <c r="A149" s="190">
        <v>813088</v>
      </c>
      <c r="B149" s="190" t="s">
        <v>265</v>
      </c>
      <c r="F149" s="190" t="s">
        <v>142</v>
      </c>
      <c r="J149" s="190" t="s">
        <v>142</v>
      </c>
      <c r="K149" s="190" t="s">
        <v>141</v>
      </c>
      <c r="L149" s="190" t="s">
        <v>142</v>
      </c>
      <c r="O149" s="190" t="s">
        <v>141</v>
      </c>
      <c r="P149" s="190" t="s">
        <v>142</v>
      </c>
      <c r="Q149" s="190" t="s">
        <v>142</v>
      </c>
      <c r="R149" s="190" t="s">
        <v>142</v>
      </c>
      <c r="S149" s="190" t="s">
        <v>142</v>
      </c>
      <c r="U149" s="190" t="s">
        <v>142</v>
      </c>
      <c r="V149" s="190" t="s">
        <v>141</v>
      </c>
      <c r="W149" s="190" t="s">
        <v>142</v>
      </c>
      <c r="X149" s="190" t="s">
        <v>142</v>
      </c>
      <c r="Y149" s="190" t="s">
        <v>141</v>
      </c>
      <c r="Z149" s="190" t="s">
        <v>141</v>
      </c>
    </row>
    <row r="150" spans="1:26" x14ac:dyDescent="0.3">
      <c r="A150" s="190">
        <v>809266</v>
      </c>
      <c r="B150" s="190" t="s">
        <v>265</v>
      </c>
      <c r="C150" s="190" t="s">
        <v>140</v>
      </c>
      <c r="H150" s="190" t="s">
        <v>140</v>
      </c>
      <c r="L150" s="190" t="s">
        <v>141</v>
      </c>
      <c r="M150" s="190" t="s">
        <v>140</v>
      </c>
      <c r="O150" s="190" t="s">
        <v>141</v>
      </c>
      <c r="P150" s="190" t="s">
        <v>142</v>
      </c>
      <c r="Q150" s="190" t="s">
        <v>142</v>
      </c>
      <c r="R150" s="190" t="s">
        <v>142</v>
      </c>
      <c r="S150" s="190" t="s">
        <v>142</v>
      </c>
      <c r="T150" s="190" t="s">
        <v>141</v>
      </c>
      <c r="U150" s="190" t="s">
        <v>141</v>
      </c>
      <c r="V150" s="190" t="s">
        <v>141</v>
      </c>
      <c r="W150" s="190" t="s">
        <v>141</v>
      </c>
      <c r="X150" s="190" t="s">
        <v>141</v>
      </c>
      <c r="Y150" s="190" t="s">
        <v>141</v>
      </c>
      <c r="Z150" s="190" t="s">
        <v>141</v>
      </c>
    </row>
    <row r="151" spans="1:26" x14ac:dyDescent="0.3">
      <c r="A151" s="190">
        <v>811235</v>
      </c>
      <c r="B151" s="190" t="s">
        <v>265</v>
      </c>
      <c r="J151" s="190" t="s">
        <v>140</v>
      </c>
      <c r="M151" s="190" t="s">
        <v>140</v>
      </c>
      <c r="N151" s="190" t="s">
        <v>140</v>
      </c>
      <c r="O151" s="190" t="s">
        <v>140</v>
      </c>
      <c r="R151" s="190" t="s">
        <v>140</v>
      </c>
      <c r="T151" s="190" t="s">
        <v>140</v>
      </c>
      <c r="U151" s="190" t="s">
        <v>142</v>
      </c>
      <c r="V151" s="190" t="s">
        <v>142</v>
      </c>
      <c r="W151" s="190" t="s">
        <v>142</v>
      </c>
      <c r="X151" s="190" t="s">
        <v>142</v>
      </c>
      <c r="Y151" s="190" t="s">
        <v>142</v>
      </c>
      <c r="Z151" s="190" t="s">
        <v>141</v>
      </c>
    </row>
    <row r="152" spans="1:26" x14ac:dyDescent="0.3">
      <c r="A152" s="190">
        <v>812600</v>
      </c>
      <c r="B152" s="190" t="s">
        <v>265</v>
      </c>
      <c r="D152" s="190" t="s">
        <v>142</v>
      </c>
      <c r="J152" s="190" t="s">
        <v>142</v>
      </c>
      <c r="K152" s="190" t="s">
        <v>141</v>
      </c>
      <c r="O152" s="190" t="s">
        <v>141</v>
      </c>
      <c r="P152" s="190" t="s">
        <v>141</v>
      </c>
      <c r="Q152" s="190" t="s">
        <v>141</v>
      </c>
      <c r="R152" s="190" t="s">
        <v>141</v>
      </c>
      <c r="S152" s="190" t="s">
        <v>141</v>
      </c>
      <c r="T152" s="190" t="s">
        <v>141</v>
      </c>
      <c r="U152" s="190" t="s">
        <v>141</v>
      </c>
      <c r="V152" s="190" t="s">
        <v>141</v>
      </c>
      <c r="W152" s="190" t="s">
        <v>141</v>
      </c>
      <c r="X152" s="190" t="s">
        <v>141</v>
      </c>
      <c r="Y152" s="190" t="s">
        <v>141</v>
      </c>
      <c r="Z152" s="190" t="s">
        <v>141</v>
      </c>
    </row>
    <row r="153" spans="1:26" x14ac:dyDescent="0.3">
      <c r="A153" s="190">
        <v>807210</v>
      </c>
      <c r="B153" s="190" t="s">
        <v>265</v>
      </c>
      <c r="E153" s="190" t="s">
        <v>140</v>
      </c>
      <c r="K153" s="190" t="s">
        <v>142</v>
      </c>
      <c r="O153" s="190" t="s">
        <v>141</v>
      </c>
      <c r="P153" s="190" t="s">
        <v>141</v>
      </c>
      <c r="Q153" s="190" t="s">
        <v>142</v>
      </c>
      <c r="R153" s="190" t="s">
        <v>141</v>
      </c>
      <c r="V153" s="190" t="s">
        <v>142</v>
      </c>
      <c r="X153" s="190" t="s">
        <v>142</v>
      </c>
      <c r="Z153" s="190" t="s">
        <v>142</v>
      </c>
    </row>
    <row r="154" spans="1:26" x14ac:dyDescent="0.3">
      <c r="A154" s="190">
        <v>810772</v>
      </c>
      <c r="B154" s="190" t="s">
        <v>265</v>
      </c>
      <c r="O154" s="190" t="s">
        <v>142</v>
      </c>
      <c r="R154" s="190" t="s">
        <v>140</v>
      </c>
      <c r="V154" s="190" t="s">
        <v>141</v>
      </c>
      <c r="W154" s="190" t="s">
        <v>142</v>
      </c>
      <c r="X154" s="190" t="s">
        <v>140</v>
      </c>
    </row>
    <row r="155" spans="1:26" x14ac:dyDescent="0.3">
      <c r="A155" s="190">
        <v>813903</v>
      </c>
      <c r="B155" s="190" t="s">
        <v>265</v>
      </c>
      <c r="I155" s="190" t="s">
        <v>142</v>
      </c>
      <c r="J155" s="190" t="s">
        <v>142</v>
      </c>
      <c r="L155" s="190" t="s">
        <v>142</v>
      </c>
      <c r="O155" s="190" t="s">
        <v>141</v>
      </c>
      <c r="P155" s="190" t="s">
        <v>141</v>
      </c>
      <c r="Q155" s="190" t="s">
        <v>141</v>
      </c>
      <c r="R155" s="190" t="s">
        <v>141</v>
      </c>
      <c r="S155" s="190" t="s">
        <v>141</v>
      </c>
      <c r="T155" s="190" t="s">
        <v>141</v>
      </c>
      <c r="U155" s="190" t="s">
        <v>141</v>
      </c>
      <c r="V155" s="190" t="s">
        <v>141</v>
      </c>
      <c r="W155" s="190" t="s">
        <v>141</v>
      </c>
      <c r="X155" s="190" t="s">
        <v>141</v>
      </c>
      <c r="Y155" s="190" t="s">
        <v>141</v>
      </c>
      <c r="Z155" s="190" t="s">
        <v>141</v>
      </c>
    </row>
    <row r="156" spans="1:26" x14ac:dyDescent="0.3">
      <c r="A156" s="190">
        <v>807874</v>
      </c>
      <c r="B156" s="190" t="s">
        <v>265</v>
      </c>
      <c r="I156" s="190" t="s">
        <v>140</v>
      </c>
      <c r="L156" s="190" t="s">
        <v>140</v>
      </c>
      <c r="O156" s="190" t="s">
        <v>141</v>
      </c>
      <c r="P156" s="190" t="s">
        <v>142</v>
      </c>
      <c r="Q156" s="190" t="s">
        <v>142</v>
      </c>
      <c r="T156" s="190" t="s">
        <v>142</v>
      </c>
      <c r="U156" s="190" t="s">
        <v>140</v>
      </c>
      <c r="V156" s="190" t="s">
        <v>140</v>
      </c>
      <c r="Y156" s="190" t="s">
        <v>140</v>
      </c>
      <c r="Z156" s="190" t="s">
        <v>142</v>
      </c>
    </row>
    <row r="157" spans="1:26" x14ac:dyDescent="0.3">
      <c r="A157" s="190">
        <v>800144</v>
      </c>
      <c r="B157" s="190" t="s">
        <v>265</v>
      </c>
      <c r="O157" s="190" t="s">
        <v>3180</v>
      </c>
      <c r="P157" s="190" t="s">
        <v>3180</v>
      </c>
      <c r="R157" s="190" t="s">
        <v>3180</v>
      </c>
      <c r="U157" s="190" t="s">
        <v>3180</v>
      </c>
      <c r="V157" s="190" t="s">
        <v>3180</v>
      </c>
      <c r="W157" s="190" t="s">
        <v>3180</v>
      </c>
      <c r="X157" s="190" t="s">
        <v>3180</v>
      </c>
      <c r="Y157" s="190" t="s">
        <v>3180</v>
      </c>
      <c r="Z157" s="190" t="s">
        <v>3180</v>
      </c>
    </row>
    <row r="158" spans="1:26" x14ac:dyDescent="0.3">
      <c r="A158" s="190">
        <v>800419</v>
      </c>
      <c r="B158" s="190" t="s">
        <v>265</v>
      </c>
      <c r="K158" s="190" t="s">
        <v>3180</v>
      </c>
      <c r="Q158" s="190" t="s">
        <v>3180</v>
      </c>
      <c r="R158" s="190" t="s">
        <v>3180</v>
      </c>
      <c r="T158" s="190" t="s">
        <v>3180</v>
      </c>
      <c r="U158" s="190" t="s">
        <v>3180</v>
      </c>
      <c r="V158" s="190" t="s">
        <v>3180</v>
      </c>
      <c r="W158" s="190" t="s">
        <v>3180</v>
      </c>
      <c r="Y158" s="190" t="s">
        <v>3180</v>
      </c>
      <c r="Z158" s="190" t="s">
        <v>3180</v>
      </c>
    </row>
    <row r="159" spans="1:26" x14ac:dyDescent="0.3">
      <c r="A159" s="190">
        <v>800431</v>
      </c>
      <c r="B159" s="190" t="s">
        <v>265</v>
      </c>
      <c r="K159" s="190" t="s">
        <v>3180</v>
      </c>
      <c r="M159" s="190" t="s">
        <v>3180</v>
      </c>
      <c r="O159" s="190" t="s">
        <v>3180</v>
      </c>
      <c r="P159" s="190" t="s">
        <v>3180</v>
      </c>
      <c r="Q159" s="190" t="s">
        <v>3180</v>
      </c>
      <c r="R159" s="190" t="s">
        <v>3180</v>
      </c>
      <c r="S159" s="190" t="s">
        <v>3180</v>
      </c>
      <c r="T159" s="190" t="s">
        <v>3180</v>
      </c>
      <c r="U159" s="190" t="s">
        <v>3180</v>
      </c>
      <c r="V159" s="190" t="s">
        <v>3180</v>
      </c>
      <c r="W159" s="190" t="s">
        <v>3180</v>
      </c>
      <c r="X159" s="190" t="s">
        <v>3180</v>
      </c>
      <c r="Y159" s="190" t="s">
        <v>3180</v>
      </c>
      <c r="Z159" s="190" t="s">
        <v>3180</v>
      </c>
    </row>
    <row r="160" spans="1:26" x14ac:dyDescent="0.3">
      <c r="A160" s="190">
        <v>800495</v>
      </c>
      <c r="B160" s="190" t="s">
        <v>265</v>
      </c>
      <c r="K160" s="190" t="s">
        <v>3180</v>
      </c>
      <c r="O160" s="190" t="s">
        <v>3180</v>
      </c>
      <c r="R160" s="190" t="s">
        <v>3180</v>
      </c>
      <c r="V160" s="190" t="s">
        <v>3180</v>
      </c>
      <c r="W160" s="190" t="s">
        <v>3180</v>
      </c>
      <c r="X160" s="190" t="s">
        <v>3180</v>
      </c>
      <c r="Y160" s="190" t="s">
        <v>3180</v>
      </c>
      <c r="Z160" s="190" t="s">
        <v>3180</v>
      </c>
    </row>
    <row r="161" spans="1:26" x14ac:dyDescent="0.3">
      <c r="A161" s="190">
        <v>800646</v>
      </c>
      <c r="B161" s="190" t="s">
        <v>265</v>
      </c>
      <c r="E161" s="190" t="s">
        <v>3180</v>
      </c>
      <c r="H161" s="190" t="s">
        <v>3180</v>
      </c>
      <c r="N161" s="190" t="s">
        <v>3180</v>
      </c>
      <c r="O161" s="190" t="s">
        <v>3180</v>
      </c>
      <c r="P161" s="190" t="s">
        <v>3180</v>
      </c>
      <c r="Q161" s="190" t="s">
        <v>3180</v>
      </c>
      <c r="R161" s="190" t="s">
        <v>3180</v>
      </c>
      <c r="T161" s="190" t="s">
        <v>3180</v>
      </c>
      <c r="W161" s="190" t="s">
        <v>3180</v>
      </c>
      <c r="Z161" s="190" t="s">
        <v>3180</v>
      </c>
    </row>
    <row r="162" spans="1:26" x14ac:dyDescent="0.3">
      <c r="A162" s="190">
        <v>800672</v>
      </c>
      <c r="B162" s="190" t="s">
        <v>265</v>
      </c>
      <c r="K162" s="190" t="s">
        <v>3180</v>
      </c>
      <c r="L162" s="190" t="s">
        <v>3180</v>
      </c>
      <c r="M162" s="190" t="s">
        <v>3180</v>
      </c>
      <c r="O162" s="190" t="s">
        <v>3180</v>
      </c>
      <c r="P162" s="190" t="s">
        <v>3180</v>
      </c>
      <c r="Q162" s="190" t="s">
        <v>3180</v>
      </c>
      <c r="R162" s="190" t="s">
        <v>3180</v>
      </c>
      <c r="S162" s="190" t="s">
        <v>3180</v>
      </c>
      <c r="T162" s="190" t="s">
        <v>3180</v>
      </c>
      <c r="U162" s="190" t="s">
        <v>3180</v>
      </c>
      <c r="V162" s="190" t="s">
        <v>3180</v>
      </c>
      <c r="W162" s="190" t="s">
        <v>3180</v>
      </c>
      <c r="X162" s="190" t="s">
        <v>3180</v>
      </c>
      <c r="Y162" s="190" t="s">
        <v>3180</v>
      </c>
      <c r="Z162" s="190" t="s">
        <v>3180</v>
      </c>
    </row>
    <row r="163" spans="1:26" x14ac:dyDescent="0.3">
      <c r="A163" s="190">
        <v>800718</v>
      </c>
      <c r="B163" s="190" t="s">
        <v>265</v>
      </c>
      <c r="C163" s="190" t="s">
        <v>3180</v>
      </c>
      <c r="F163" s="190" t="s">
        <v>3180</v>
      </c>
      <c r="J163" s="190" t="s">
        <v>3180</v>
      </c>
      <c r="O163" s="190" t="s">
        <v>3180</v>
      </c>
      <c r="P163" s="190" t="s">
        <v>3180</v>
      </c>
      <c r="Q163" s="190" t="s">
        <v>3180</v>
      </c>
      <c r="S163" s="190" t="s">
        <v>3180</v>
      </c>
      <c r="U163" s="190" t="s">
        <v>3180</v>
      </c>
      <c r="V163" s="190" t="s">
        <v>3180</v>
      </c>
      <c r="W163" s="190" t="s">
        <v>3180</v>
      </c>
      <c r="X163" s="190" t="s">
        <v>3180</v>
      </c>
      <c r="Y163" s="190" t="s">
        <v>3180</v>
      </c>
      <c r="Z163" s="190" t="s">
        <v>3180</v>
      </c>
    </row>
    <row r="164" spans="1:26" x14ac:dyDescent="0.3">
      <c r="A164" s="190">
        <v>800719</v>
      </c>
      <c r="B164" s="190" t="s">
        <v>265</v>
      </c>
      <c r="J164" s="190" t="s">
        <v>3180</v>
      </c>
      <c r="L164" s="190" t="s">
        <v>3180</v>
      </c>
      <c r="N164" s="190" t="s">
        <v>3180</v>
      </c>
      <c r="O164" s="190" t="s">
        <v>3180</v>
      </c>
      <c r="P164" s="190" t="s">
        <v>3180</v>
      </c>
      <c r="R164" s="190" t="s">
        <v>3180</v>
      </c>
      <c r="V164" s="190" t="s">
        <v>3180</v>
      </c>
      <c r="Y164" s="190" t="s">
        <v>3180</v>
      </c>
    </row>
    <row r="165" spans="1:26" x14ac:dyDescent="0.3">
      <c r="A165" s="190">
        <v>800841</v>
      </c>
      <c r="B165" s="190" t="s">
        <v>265</v>
      </c>
      <c r="E165" s="190" t="s">
        <v>3180</v>
      </c>
      <c r="K165" s="190" t="s">
        <v>3180</v>
      </c>
      <c r="O165" s="190" t="s">
        <v>3180</v>
      </c>
      <c r="R165" s="190" t="s">
        <v>3180</v>
      </c>
      <c r="Y165" s="190" t="s">
        <v>3180</v>
      </c>
    </row>
    <row r="166" spans="1:26" x14ac:dyDescent="0.3">
      <c r="A166" s="190">
        <v>800867</v>
      </c>
      <c r="B166" s="190" t="s">
        <v>265</v>
      </c>
      <c r="J166" s="190" t="s">
        <v>3180</v>
      </c>
      <c r="K166" s="190" t="s">
        <v>3180</v>
      </c>
      <c r="N166" s="190" t="s">
        <v>3180</v>
      </c>
      <c r="O166" s="190" t="s">
        <v>3180</v>
      </c>
      <c r="R166" s="190" t="s">
        <v>3180</v>
      </c>
      <c r="S166" s="190" t="s">
        <v>3180</v>
      </c>
      <c r="V166" s="190" t="s">
        <v>3180</v>
      </c>
      <c r="Y166" s="190" t="s">
        <v>3180</v>
      </c>
      <c r="Z166" s="190" t="s">
        <v>3180</v>
      </c>
    </row>
    <row r="167" spans="1:26" x14ac:dyDescent="0.3">
      <c r="A167" s="190">
        <v>801075</v>
      </c>
      <c r="B167" s="190" t="s">
        <v>265</v>
      </c>
      <c r="H167" s="190" t="s">
        <v>3180</v>
      </c>
      <c r="K167" s="190" t="s">
        <v>3180</v>
      </c>
      <c r="L167" s="190" t="s">
        <v>3180</v>
      </c>
      <c r="O167" s="190" t="s">
        <v>3180</v>
      </c>
      <c r="R167" s="190" t="s">
        <v>3180</v>
      </c>
    </row>
    <row r="168" spans="1:26" x14ac:dyDescent="0.3">
      <c r="A168" s="190">
        <v>801471</v>
      </c>
      <c r="B168" s="190" t="s">
        <v>265</v>
      </c>
      <c r="E168" s="190" t="s">
        <v>3180</v>
      </c>
      <c r="F168" s="190" t="s">
        <v>3180</v>
      </c>
      <c r="J168" s="190" t="s">
        <v>3180</v>
      </c>
      <c r="K168" s="190" t="s">
        <v>3180</v>
      </c>
      <c r="O168" s="190" t="s">
        <v>3180</v>
      </c>
      <c r="Q168" s="190" t="s">
        <v>3180</v>
      </c>
      <c r="R168" s="190" t="s">
        <v>3180</v>
      </c>
      <c r="S168" s="190" t="s">
        <v>3180</v>
      </c>
      <c r="T168" s="190" t="s">
        <v>3180</v>
      </c>
      <c r="V168" s="190" t="s">
        <v>3180</v>
      </c>
      <c r="W168" s="190" t="s">
        <v>3180</v>
      </c>
      <c r="Y168" s="190" t="s">
        <v>3180</v>
      </c>
      <c r="Z168" s="190" t="s">
        <v>3180</v>
      </c>
    </row>
    <row r="169" spans="1:26" x14ac:dyDescent="0.3">
      <c r="A169" s="190">
        <v>801597</v>
      </c>
      <c r="B169" s="190" t="s">
        <v>265</v>
      </c>
      <c r="H169" s="190" t="s">
        <v>3180</v>
      </c>
      <c r="N169" s="190" t="s">
        <v>3180</v>
      </c>
      <c r="O169" s="190" t="s">
        <v>3180</v>
      </c>
      <c r="P169" s="190" t="s">
        <v>3180</v>
      </c>
      <c r="Q169" s="190" t="s">
        <v>3180</v>
      </c>
      <c r="U169" s="190" t="s">
        <v>3180</v>
      </c>
      <c r="V169" s="190" t="s">
        <v>3180</v>
      </c>
      <c r="W169" s="190" t="s">
        <v>3180</v>
      </c>
      <c r="X169" s="190" t="s">
        <v>3180</v>
      </c>
      <c r="Y169" s="190" t="s">
        <v>3180</v>
      </c>
      <c r="Z169" s="190" t="s">
        <v>3180</v>
      </c>
    </row>
    <row r="170" spans="1:26" x14ac:dyDescent="0.3">
      <c r="A170" s="190">
        <v>801600</v>
      </c>
      <c r="B170" s="190" t="s">
        <v>265</v>
      </c>
      <c r="K170" s="190" t="s">
        <v>3180</v>
      </c>
      <c r="L170" s="190" t="s">
        <v>3180</v>
      </c>
      <c r="O170" s="190" t="s">
        <v>3180</v>
      </c>
      <c r="P170" s="190" t="s">
        <v>3180</v>
      </c>
      <c r="Q170" s="190" t="s">
        <v>3180</v>
      </c>
      <c r="R170" s="190" t="s">
        <v>3180</v>
      </c>
      <c r="S170" s="190" t="s">
        <v>3180</v>
      </c>
      <c r="T170" s="190" t="s">
        <v>3180</v>
      </c>
      <c r="U170" s="190" t="s">
        <v>3180</v>
      </c>
      <c r="V170" s="190" t="s">
        <v>3180</v>
      </c>
      <c r="W170" s="190" t="s">
        <v>3180</v>
      </c>
      <c r="X170" s="190" t="s">
        <v>3180</v>
      </c>
      <c r="Y170" s="190" t="s">
        <v>3180</v>
      </c>
      <c r="Z170" s="190" t="s">
        <v>3180</v>
      </c>
    </row>
    <row r="171" spans="1:26" x14ac:dyDescent="0.3">
      <c r="A171" s="190">
        <v>801724</v>
      </c>
      <c r="B171" s="190" t="s">
        <v>265</v>
      </c>
      <c r="E171" s="190" t="s">
        <v>3180</v>
      </c>
      <c r="I171" s="190" t="s">
        <v>3180</v>
      </c>
      <c r="M171" s="190" t="s">
        <v>3180</v>
      </c>
      <c r="N171" s="190" t="s">
        <v>3180</v>
      </c>
      <c r="O171" s="190" t="s">
        <v>3180</v>
      </c>
      <c r="P171" s="190" t="s">
        <v>3180</v>
      </c>
      <c r="Q171" s="190" t="s">
        <v>3180</v>
      </c>
      <c r="S171" s="190" t="s">
        <v>3180</v>
      </c>
      <c r="T171" s="190" t="s">
        <v>3180</v>
      </c>
      <c r="U171" s="190" t="s">
        <v>3180</v>
      </c>
      <c r="V171" s="190" t="s">
        <v>3180</v>
      </c>
      <c r="W171" s="190" t="s">
        <v>3180</v>
      </c>
      <c r="X171" s="190" t="s">
        <v>3180</v>
      </c>
      <c r="Y171" s="190" t="s">
        <v>3180</v>
      </c>
      <c r="Z171" s="190" t="s">
        <v>3180</v>
      </c>
    </row>
    <row r="172" spans="1:26" x14ac:dyDescent="0.3">
      <c r="A172" s="190">
        <v>801884</v>
      </c>
      <c r="B172" s="190" t="s">
        <v>265</v>
      </c>
      <c r="E172" s="190" t="s">
        <v>3180</v>
      </c>
      <c r="J172" s="190" t="s">
        <v>3180</v>
      </c>
      <c r="O172" s="190" t="s">
        <v>3180</v>
      </c>
      <c r="Q172" s="190" t="s">
        <v>3180</v>
      </c>
      <c r="R172" s="190" t="s">
        <v>3180</v>
      </c>
      <c r="S172" s="190" t="s">
        <v>3180</v>
      </c>
      <c r="T172" s="190" t="s">
        <v>3180</v>
      </c>
      <c r="W172" s="190" t="s">
        <v>3180</v>
      </c>
      <c r="X172" s="190" t="s">
        <v>3180</v>
      </c>
      <c r="Y172" s="190" t="s">
        <v>3180</v>
      </c>
      <c r="Z172" s="190" t="s">
        <v>3180</v>
      </c>
    </row>
    <row r="173" spans="1:26" x14ac:dyDescent="0.3">
      <c r="A173" s="190">
        <v>801944</v>
      </c>
      <c r="B173" s="190" t="s">
        <v>265</v>
      </c>
      <c r="E173" s="190" t="s">
        <v>3180</v>
      </c>
      <c r="I173" s="190" t="s">
        <v>3180</v>
      </c>
      <c r="L173" s="190" t="s">
        <v>3180</v>
      </c>
      <c r="N173" s="190" t="s">
        <v>3180</v>
      </c>
      <c r="O173" s="190" t="s">
        <v>3180</v>
      </c>
      <c r="Q173" s="190" t="s">
        <v>3180</v>
      </c>
      <c r="R173" s="190" t="s">
        <v>3180</v>
      </c>
      <c r="T173" s="190" t="s">
        <v>3180</v>
      </c>
      <c r="U173" s="190" t="s">
        <v>3180</v>
      </c>
      <c r="V173" s="190" t="s">
        <v>3180</v>
      </c>
      <c r="Y173" s="190" t="s">
        <v>3180</v>
      </c>
      <c r="Z173" s="190" t="s">
        <v>3180</v>
      </c>
    </row>
    <row r="174" spans="1:26" x14ac:dyDescent="0.3">
      <c r="A174" s="190">
        <v>802069</v>
      </c>
      <c r="B174" s="190" t="s">
        <v>265</v>
      </c>
      <c r="L174" s="190" t="s">
        <v>3180</v>
      </c>
      <c r="N174" s="190" t="s">
        <v>3180</v>
      </c>
      <c r="O174" s="190" t="s">
        <v>3180</v>
      </c>
      <c r="P174" s="190" t="s">
        <v>3180</v>
      </c>
      <c r="Q174" s="190" t="s">
        <v>3180</v>
      </c>
      <c r="R174" s="190" t="s">
        <v>3180</v>
      </c>
      <c r="S174" s="190" t="s">
        <v>3180</v>
      </c>
      <c r="U174" s="190" t="s">
        <v>3180</v>
      </c>
      <c r="V174" s="190" t="s">
        <v>3180</v>
      </c>
      <c r="W174" s="190" t="s">
        <v>3180</v>
      </c>
      <c r="X174" s="190" t="s">
        <v>3180</v>
      </c>
      <c r="Y174" s="190" t="s">
        <v>3180</v>
      </c>
      <c r="Z174" s="190" t="s">
        <v>3180</v>
      </c>
    </row>
    <row r="175" spans="1:26" x14ac:dyDescent="0.3">
      <c r="A175" s="190">
        <v>802112</v>
      </c>
      <c r="B175" s="190" t="s">
        <v>265</v>
      </c>
      <c r="C175" s="190" t="s">
        <v>3180</v>
      </c>
      <c r="H175" s="190" t="s">
        <v>3180</v>
      </c>
      <c r="L175" s="190" t="s">
        <v>3180</v>
      </c>
      <c r="N175" s="190" t="s">
        <v>3180</v>
      </c>
      <c r="O175" s="190" t="s">
        <v>3180</v>
      </c>
      <c r="R175" s="190" t="s">
        <v>3180</v>
      </c>
      <c r="S175" s="190" t="s">
        <v>3180</v>
      </c>
      <c r="T175" s="190" t="s">
        <v>3180</v>
      </c>
      <c r="U175" s="190" t="s">
        <v>3180</v>
      </c>
      <c r="V175" s="190" t="s">
        <v>3180</v>
      </c>
      <c r="W175" s="190" t="s">
        <v>3180</v>
      </c>
      <c r="Y175" s="190" t="s">
        <v>3180</v>
      </c>
      <c r="Z175" s="190" t="s">
        <v>3180</v>
      </c>
    </row>
    <row r="176" spans="1:26" x14ac:dyDescent="0.3">
      <c r="A176" s="190">
        <v>802120</v>
      </c>
      <c r="B176" s="190" t="s">
        <v>265</v>
      </c>
      <c r="E176" s="190" t="s">
        <v>3180</v>
      </c>
      <c r="I176" s="190" t="s">
        <v>3180</v>
      </c>
      <c r="L176" s="190" t="s">
        <v>3180</v>
      </c>
      <c r="O176" s="190" t="s">
        <v>3180</v>
      </c>
      <c r="V176" s="190" t="s">
        <v>3180</v>
      </c>
      <c r="Y176" s="190" t="s">
        <v>3180</v>
      </c>
    </row>
    <row r="177" spans="1:26" x14ac:dyDescent="0.3">
      <c r="A177" s="190">
        <v>802220</v>
      </c>
      <c r="B177" s="190" t="s">
        <v>265</v>
      </c>
      <c r="I177" s="190" t="s">
        <v>3180</v>
      </c>
      <c r="K177" s="190" t="s">
        <v>3180</v>
      </c>
      <c r="L177" s="190" t="s">
        <v>3180</v>
      </c>
      <c r="O177" s="190" t="s">
        <v>3180</v>
      </c>
      <c r="Q177" s="190" t="s">
        <v>3180</v>
      </c>
      <c r="R177" s="190" t="s">
        <v>3180</v>
      </c>
      <c r="S177" s="190" t="s">
        <v>3180</v>
      </c>
      <c r="U177" s="190" t="s">
        <v>3180</v>
      </c>
      <c r="V177" s="190" t="s">
        <v>3180</v>
      </c>
      <c r="W177" s="190" t="s">
        <v>3180</v>
      </c>
      <c r="X177" s="190" t="s">
        <v>3180</v>
      </c>
      <c r="Y177" s="190" t="s">
        <v>3180</v>
      </c>
      <c r="Z177" s="190" t="s">
        <v>3180</v>
      </c>
    </row>
    <row r="178" spans="1:26" x14ac:dyDescent="0.3">
      <c r="A178" s="190">
        <v>802255</v>
      </c>
      <c r="B178" s="190" t="s">
        <v>265</v>
      </c>
      <c r="E178" s="190" t="s">
        <v>3180</v>
      </c>
      <c r="H178" s="190" t="s">
        <v>3180</v>
      </c>
      <c r="L178" s="190" t="s">
        <v>3180</v>
      </c>
      <c r="N178" s="190" t="s">
        <v>3180</v>
      </c>
      <c r="O178" s="190" t="s">
        <v>3180</v>
      </c>
      <c r="P178" s="190" t="s">
        <v>3180</v>
      </c>
      <c r="Q178" s="190" t="s">
        <v>3180</v>
      </c>
      <c r="R178" s="190" t="s">
        <v>3180</v>
      </c>
      <c r="T178" s="190" t="s">
        <v>3180</v>
      </c>
      <c r="U178" s="190" t="s">
        <v>3180</v>
      </c>
      <c r="W178" s="190" t="s">
        <v>3180</v>
      </c>
      <c r="X178" s="190" t="s">
        <v>3180</v>
      </c>
      <c r="Z178" s="190" t="s">
        <v>3180</v>
      </c>
    </row>
    <row r="179" spans="1:26" x14ac:dyDescent="0.3">
      <c r="A179" s="190">
        <v>802269</v>
      </c>
      <c r="B179" s="190" t="s">
        <v>265</v>
      </c>
      <c r="E179" s="190" t="s">
        <v>3180</v>
      </c>
      <c r="K179" s="190" t="s">
        <v>3180</v>
      </c>
      <c r="O179" s="190" t="s">
        <v>3180</v>
      </c>
      <c r="P179" s="190" t="s">
        <v>3180</v>
      </c>
      <c r="Y179" s="190" t="s">
        <v>3180</v>
      </c>
      <c r="Z179" s="190" t="s">
        <v>3180</v>
      </c>
    </row>
    <row r="180" spans="1:26" x14ac:dyDescent="0.3">
      <c r="A180" s="190">
        <v>802286</v>
      </c>
      <c r="B180" s="190" t="s">
        <v>265</v>
      </c>
      <c r="K180" s="190" t="s">
        <v>3180</v>
      </c>
      <c r="L180" s="190" t="s">
        <v>3180</v>
      </c>
      <c r="R180" s="190" t="s">
        <v>3180</v>
      </c>
      <c r="X180" s="190" t="s">
        <v>3180</v>
      </c>
      <c r="Y180" s="190" t="s">
        <v>3180</v>
      </c>
      <c r="Z180" s="190" t="s">
        <v>3180</v>
      </c>
    </row>
    <row r="181" spans="1:26" x14ac:dyDescent="0.3">
      <c r="A181" s="190">
        <v>802472</v>
      </c>
      <c r="B181" s="190" t="s">
        <v>265</v>
      </c>
      <c r="C181" s="190" t="s">
        <v>3180</v>
      </c>
      <c r="E181" s="190" t="s">
        <v>3180</v>
      </c>
      <c r="O181" s="190" t="s">
        <v>3180</v>
      </c>
      <c r="P181" s="190" t="s">
        <v>3180</v>
      </c>
      <c r="V181" s="190" t="s">
        <v>3180</v>
      </c>
      <c r="W181" s="190" t="s">
        <v>3180</v>
      </c>
      <c r="Z181" s="190" t="s">
        <v>3180</v>
      </c>
    </row>
    <row r="182" spans="1:26" x14ac:dyDescent="0.3">
      <c r="A182" s="190">
        <v>802506</v>
      </c>
      <c r="B182" s="190" t="s">
        <v>265</v>
      </c>
      <c r="E182" s="190" t="s">
        <v>3180</v>
      </c>
      <c r="I182" s="190" t="s">
        <v>3180</v>
      </c>
      <c r="O182" s="190" t="s">
        <v>3180</v>
      </c>
      <c r="P182" s="190" t="s">
        <v>3180</v>
      </c>
      <c r="Q182" s="190" t="s">
        <v>3180</v>
      </c>
      <c r="S182" s="190" t="s">
        <v>3180</v>
      </c>
      <c r="T182" s="190" t="s">
        <v>3180</v>
      </c>
      <c r="U182" s="190" t="s">
        <v>3180</v>
      </c>
      <c r="V182" s="190" t="s">
        <v>3180</v>
      </c>
      <c r="X182" s="190" t="s">
        <v>3180</v>
      </c>
      <c r="Y182" s="190" t="s">
        <v>3180</v>
      </c>
      <c r="Z182" s="190" t="s">
        <v>3180</v>
      </c>
    </row>
    <row r="183" spans="1:26" x14ac:dyDescent="0.3">
      <c r="A183" s="190">
        <v>802758</v>
      </c>
      <c r="B183" s="190" t="s">
        <v>265</v>
      </c>
      <c r="C183" s="190" t="s">
        <v>3180</v>
      </c>
      <c r="M183" s="190" t="s">
        <v>3180</v>
      </c>
      <c r="Q183" s="190" t="s">
        <v>3180</v>
      </c>
      <c r="S183" s="190" t="s">
        <v>3180</v>
      </c>
      <c r="T183" s="190" t="s">
        <v>3180</v>
      </c>
      <c r="X183" s="190" t="s">
        <v>3180</v>
      </c>
      <c r="Y183" s="190" t="s">
        <v>3180</v>
      </c>
    </row>
    <row r="184" spans="1:26" x14ac:dyDescent="0.3">
      <c r="A184" s="190">
        <v>802808</v>
      </c>
      <c r="B184" s="190" t="s">
        <v>265</v>
      </c>
      <c r="K184" s="190" t="s">
        <v>3180</v>
      </c>
      <c r="M184" s="190" t="s">
        <v>3180</v>
      </c>
      <c r="O184" s="190" t="s">
        <v>3180</v>
      </c>
      <c r="Q184" s="190" t="s">
        <v>3180</v>
      </c>
      <c r="R184" s="190" t="s">
        <v>3180</v>
      </c>
      <c r="W184" s="190" t="s">
        <v>3180</v>
      </c>
      <c r="Z184" s="190" t="s">
        <v>3180</v>
      </c>
    </row>
    <row r="185" spans="1:26" x14ac:dyDescent="0.3">
      <c r="A185" s="190">
        <v>802827</v>
      </c>
      <c r="B185" s="190" t="s">
        <v>265</v>
      </c>
      <c r="D185" s="190" t="s">
        <v>3180</v>
      </c>
      <c r="E185" s="190" t="s">
        <v>3180</v>
      </c>
      <c r="N185" s="190" t="s">
        <v>3180</v>
      </c>
      <c r="O185" s="190" t="s">
        <v>3180</v>
      </c>
      <c r="P185" s="190" t="s">
        <v>3180</v>
      </c>
      <c r="Y185" s="190" t="s">
        <v>3180</v>
      </c>
      <c r="Z185" s="190" t="s">
        <v>3180</v>
      </c>
    </row>
    <row r="186" spans="1:26" x14ac:dyDescent="0.3">
      <c r="A186" s="190">
        <v>802937</v>
      </c>
      <c r="B186" s="190" t="s">
        <v>265</v>
      </c>
      <c r="O186" s="190" t="s">
        <v>3180</v>
      </c>
      <c r="P186" s="190" t="s">
        <v>3180</v>
      </c>
      <c r="Q186" s="190" t="s">
        <v>3180</v>
      </c>
      <c r="R186" s="190" t="s">
        <v>3180</v>
      </c>
      <c r="Y186" s="190" t="s">
        <v>3180</v>
      </c>
      <c r="Z186" s="190" t="s">
        <v>3180</v>
      </c>
    </row>
    <row r="187" spans="1:26" x14ac:dyDescent="0.3">
      <c r="A187" s="190">
        <v>802939</v>
      </c>
      <c r="B187" s="190" t="s">
        <v>265</v>
      </c>
      <c r="H187" s="190" t="s">
        <v>3180</v>
      </c>
      <c r="L187" s="190" t="s">
        <v>3180</v>
      </c>
      <c r="M187" s="190" t="s">
        <v>3180</v>
      </c>
      <c r="N187" s="190" t="s">
        <v>3180</v>
      </c>
      <c r="O187" s="190" t="s">
        <v>3180</v>
      </c>
      <c r="P187" s="190" t="s">
        <v>3180</v>
      </c>
      <c r="Q187" s="190" t="s">
        <v>3180</v>
      </c>
      <c r="R187" s="190" t="s">
        <v>3180</v>
      </c>
      <c r="S187" s="190" t="s">
        <v>3180</v>
      </c>
      <c r="T187" s="190" t="s">
        <v>3180</v>
      </c>
      <c r="U187" s="190" t="s">
        <v>3180</v>
      </c>
      <c r="V187" s="190" t="s">
        <v>3180</v>
      </c>
      <c r="W187" s="190" t="s">
        <v>3180</v>
      </c>
      <c r="X187" s="190" t="s">
        <v>3180</v>
      </c>
      <c r="Y187" s="190" t="s">
        <v>3180</v>
      </c>
      <c r="Z187" s="190" t="s">
        <v>3180</v>
      </c>
    </row>
    <row r="188" spans="1:26" x14ac:dyDescent="0.3">
      <c r="A188" s="190">
        <v>803057</v>
      </c>
      <c r="B188" s="190" t="s">
        <v>265</v>
      </c>
      <c r="H188" s="190" t="s">
        <v>3180</v>
      </c>
      <c r="N188" s="190" t="s">
        <v>3180</v>
      </c>
      <c r="O188" s="190" t="s">
        <v>3180</v>
      </c>
      <c r="R188" s="190" t="s">
        <v>3180</v>
      </c>
      <c r="Z188" s="190" t="s">
        <v>3180</v>
      </c>
    </row>
    <row r="189" spans="1:26" x14ac:dyDescent="0.3">
      <c r="A189" s="190">
        <v>803183</v>
      </c>
      <c r="B189" s="190" t="s">
        <v>265</v>
      </c>
      <c r="O189" s="190" t="s">
        <v>3180</v>
      </c>
      <c r="T189" s="190" t="s">
        <v>3180</v>
      </c>
      <c r="V189" s="190" t="s">
        <v>3180</v>
      </c>
      <c r="W189" s="190" t="s">
        <v>3180</v>
      </c>
      <c r="X189" s="190" t="s">
        <v>3180</v>
      </c>
      <c r="Y189" s="190" t="s">
        <v>3180</v>
      </c>
    </row>
    <row r="190" spans="1:26" x14ac:dyDescent="0.3">
      <c r="A190" s="190">
        <v>803280</v>
      </c>
      <c r="B190" s="190" t="s">
        <v>265</v>
      </c>
      <c r="F190" s="190" t="s">
        <v>3180</v>
      </c>
      <c r="O190" s="190" t="s">
        <v>3180</v>
      </c>
      <c r="P190" s="190" t="s">
        <v>3180</v>
      </c>
      <c r="R190" s="190" t="s">
        <v>3180</v>
      </c>
      <c r="W190" s="190" t="s">
        <v>3180</v>
      </c>
      <c r="Y190" s="190" t="s">
        <v>3180</v>
      </c>
    </row>
    <row r="191" spans="1:26" x14ac:dyDescent="0.3">
      <c r="A191" s="190">
        <v>803284</v>
      </c>
      <c r="B191" s="190" t="s">
        <v>265</v>
      </c>
      <c r="E191" s="190" t="s">
        <v>3180</v>
      </c>
      <c r="F191" s="190" t="s">
        <v>3180</v>
      </c>
      <c r="J191" s="190" t="s">
        <v>3180</v>
      </c>
      <c r="O191" s="190" t="s">
        <v>3180</v>
      </c>
      <c r="Q191" s="190" t="s">
        <v>3180</v>
      </c>
      <c r="R191" s="190" t="s">
        <v>3180</v>
      </c>
      <c r="S191" s="190" t="s">
        <v>3180</v>
      </c>
      <c r="T191" s="190" t="s">
        <v>3180</v>
      </c>
      <c r="U191" s="190" t="s">
        <v>3180</v>
      </c>
      <c r="V191" s="190" t="s">
        <v>3180</v>
      </c>
      <c r="W191" s="190" t="s">
        <v>3180</v>
      </c>
      <c r="X191" s="190" t="s">
        <v>3180</v>
      </c>
      <c r="Y191" s="190" t="s">
        <v>3180</v>
      </c>
      <c r="Z191" s="190" t="s">
        <v>3180</v>
      </c>
    </row>
    <row r="192" spans="1:26" x14ac:dyDescent="0.3">
      <c r="A192" s="190">
        <v>803319</v>
      </c>
      <c r="B192" s="190" t="s">
        <v>265</v>
      </c>
      <c r="K192" s="190" t="s">
        <v>3180</v>
      </c>
      <c r="R192" s="190" t="s">
        <v>3180</v>
      </c>
      <c r="V192" s="190" t="s">
        <v>3180</v>
      </c>
      <c r="W192" s="190" t="s">
        <v>3180</v>
      </c>
      <c r="Y192" s="190" t="s">
        <v>3180</v>
      </c>
    </row>
    <row r="193" spans="1:26" x14ac:dyDescent="0.3">
      <c r="A193" s="190">
        <v>803336</v>
      </c>
      <c r="B193" s="190" t="s">
        <v>265</v>
      </c>
      <c r="E193" s="190" t="s">
        <v>3180</v>
      </c>
      <c r="K193" s="190" t="s">
        <v>3180</v>
      </c>
      <c r="L193" s="190" t="s">
        <v>3180</v>
      </c>
      <c r="O193" s="190" t="s">
        <v>3180</v>
      </c>
      <c r="P193" s="190" t="s">
        <v>3180</v>
      </c>
      <c r="Q193" s="190" t="s">
        <v>3180</v>
      </c>
      <c r="R193" s="190" t="s">
        <v>3180</v>
      </c>
      <c r="S193" s="190" t="s">
        <v>3180</v>
      </c>
      <c r="T193" s="190" t="s">
        <v>3180</v>
      </c>
      <c r="U193" s="190" t="s">
        <v>3180</v>
      </c>
      <c r="V193" s="190" t="s">
        <v>3180</v>
      </c>
      <c r="W193" s="190" t="s">
        <v>3180</v>
      </c>
      <c r="X193" s="190" t="s">
        <v>3180</v>
      </c>
      <c r="Y193" s="190" t="s">
        <v>3180</v>
      </c>
      <c r="Z193" s="190" t="s">
        <v>3180</v>
      </c>
    </row>
    <row r="194" spans="1:26" x14ac:dyDescent="0.3">
      <c r="A194" s="190">
        <v>803400</v>
      </c>
      <c r="B194" s="190" t="s">
        <v>265</v>
      </c>
      <c r="H194" s="190" t="s">
        <v>3180</v>
      </c>
      <c r="N194" s="190" t="s">
        <v>3180</v>
      </c>
      <c r="O194" s="190" t="s">
        <v>3180</v>
      </c>
      <c r="V194" s="190" t="s">
        <v>3180</v>
      </c>
      <c r="Y194" s="190" t="s">
        <v>3180</v>
      </c>
      <c r="Z194" s="190" t="s">
        <v>3180</v>
      </c>
    </row>
    <row r="195" spans="1:26" x14ac:dyDescent="0.3">
      <c r="A195" s="190">
        <v>803409</v>
      </c>
      <c r="B195" s="190" t="s">
        <v>265</v>
      </c>
      <c r="C195" s="190" t="s">
        <v>3180</v>
      </c>
      <c r="J195" s="190" t="s">
        <v>3180</v>
      </c>
      <c r="K195" s="190" t="s">
        <v>3180</v>
      </c>
      <c r="M195" s="190" t="s">
        <v>3180</v>
      </c>
      <c r="O195" s="190" t="s">
        <v>3180</v>
      </c>
      <c r="P195" s="190" t="s">
        <v>3180</v>
      </c>
      <c r="Q195" s="190" t="s">
        <v>3180</v>
      </c>
      <c r="R195" s="190" t="s">
        <v>3180</v>
      </c>
      <c r="S195" s="190" t="s">
        <v>3180</v>
      </c>
      <c r="T195" s="190" t="s">
        <v>3180</v>
      </c>
      <c r="U195" s="190" t="s">
        <v>3180</v>
      </c>
      <c r="V195" s="190" t="s">
        <v>3180</v>
      </c>
      <c r="W195" s="190" t="s">
        <v>3180</v>
      </c>
      <c r="X195" s="190" t="s">
        <v>3180</v>
      </c>
      <c r="Y195" s="190" t="s">
        <v>3180</v>
      </c>
      <c r="Z195" s="190" t="s">
        <v>3180</v>
      </c>
    </row>
    <row r="196" spans="1:26" x14ac:dyDescent="0.3">
      <c r="A196" s="190">
        <v>803481</v>
      </c>
      <c r="B196" s="190" t="s">
        <v>265</v>
      </c>
      <c r="E196" s="190" t="s">
        <v>3180</v>
      </c>
      <c r="H196" s="190" t="s">
        <v>3180</v>
      </c>
      <c r="K196" s="190" t="s">
        <v>3180</v>
      </c>
      <c r="N196" s="190" t="s">
        <v>3180</v>
      </c>
      <c r="O196" s="190" t="s">
        <v>3180</v>
      </c>
      <c r="P196" s="190" t="s">
        <v>3180</v>
      </c>
      <c r="Q196" s="190" t="s">
        <v>3180</v>
      </c>
      <c r="V196" s="190" t="s">
        <v>3180</v>
      </c>
      <c r="W196" s="190" t="s">
        <v>3180</v>
      </c>
      <c r="Z196" s="190" t="s">
        <v>3180</v>
      </c>
    </row>
    <row r="197" spans="1:26" x14ac:dyDescent="0.3">
      <c r="A197" s="190">
        <v>803518</v>
      </c>
      <c r="B197" s="190" t="s">
        <v>265</v>
      </c>
      <c r="E197" s="190" t="s">
        <v>3180</v>
      </c>
      <c r="J197" s="190" t="s">
        <v>3180</v>
      </c>
      <c r="L197" s="190" t="s">
        <v>3180</v>
      </c>
      <c r="M197" s="190" t="s">
        <v>3180</v>
      </c>
      <c r="O197" s="190" t="s">
        <v>3180</v>
      </c>
      <c r="P197" s="190" t="s">
        <v>3180</v>
      </c>
      <c r="R197" s="190" t="s">
        <v>3180</v>
      </c>
      <c r="S197" s="190" t="s">
        <v>3180</v>
      </c>
      <c r="V197" s="190" t="s">
        <v>3180</v>
      </c>
      <c r="Y197" s="190" t="s">
        <v>3180</v>
      </c>
      <c r="Z197" s="190" t="s">
        <v>3180</v>
      </c>
    </row>
    <row r="198" spans="1:26" x14ac:dyDescent="0.3">
      <c r="A198" s="190">
        <v>803575</v>
      </c>
      <c r="B198" s="190" t="s">
        <v>265</v>
      </c>
      <c r="H198" s="190" t="s">
        <v>3180</v>
      </c>
      <c r="N198" s="190" t="s">
        <v>3180</v>
      </c>
      <c r="O198" s="190" t="s">
        <v>3180</v>
      </c>
      <c r="P198" s="190" t="s">
        <v>3180</v>
      </c>
      <c r="Y198" s="190" t="s">
        <v>3180</v>
      </c>
      <c r="Z198" s="190" t="s">
        <v>3180</v>
      </c>
    </row>
    <row r="199" spans="1:26" x14ac:dyDescent="0.3">
      <c r="A199" s="190">
        <v>803619</v>
      </c>
      <c r="B199" s="190" t="s">
        <v>265</v>
      </c>
      <c r="D199" s="190" t="s">
        <v>140</v>
      </c>
      <c r="E199" s="190" t="s">
        <v>142</v>
      </c>
      <c r="O199" s="190" t="s">
        <v>141</v>
      </c>
      <c r="R199" s="190" t="s">
        <v>140</v>
      </c>
      <c r="V199" s="190" t="s">
        <v>140</v>
      </c>
      <c r="Y199" s="190" t="s">
        <v>140</v>
      </c>
      <c r="Z199" s="190" t="s">
        <v>142</v>
      </c>
    </row>
    <row r="200" spans="1:26" x14ac:dyDescent="0.3">
      <c r="A200" s="190">
        <v>803679</v>
      </c>
      <c r="B200" s="190" t="s">
        <v>265</v>
      </c>
      <c r="D200" s="190" t="s">
        <v>3180</v>
      </c>
      <c r="E200" s="190" t="s">
        <v>3180</v>
      </c>
      <c r="J200" s="190" t="s">
        <v>3180</v>
      </c>
      <c r="K200" s="190" t="s">
        <v>3180</v>
      </c>
      <c r="O200" s="190" t="s">
        <v>3180</v>
      </c>
      <c r="P200" s="190" t="s">
        <v>3180</v>
      </c>
      <c r="Q200" s="190" t="s">
        <v>3180</v>
      </c>
      <c r="R200" s="190" t="s">
        <v>3180</v>
      </c>
      <c r="S200" s="190" t="s">
        <v>3180</v>
      </c>
      <c r="V200" s="190" t="s">
        <v>3180</v>
      </c>
      <c r="W200" s="190" t="s">
        <v>3180</v>
      </c>
      <c r="Z200" s="190" t="s">
        <v>3180</v>
      </c>
    </row>
    <row r="201" spans="1:26" x14ac:dyDescent="0.3">
      <c r="A201" s="190">
        <v>803684</v>
      </c>
      <c r="B201" s="190" t="s">
        <v>265</v>
      </c>
      <c r="J201" s="190" t="s">
        <v>3180</v>
      </c>
      <c r="M201" s="190" t="s">
        <v>3180</v>
      </c>
      <c r="O201" s="190" t="s">
        <v>3180</v>
      </c>
      <c r="R201" s="190" t="s">
        <v>3180</v>
      </c>
      <c r="V201" s="190" t="s">
        <v>3180</v>
      </c>
      <c r="W201" s="190" t="s">
        <v>3180</v>
      </c>
      <c r="Z201" s="190" t="s">
        <v>3180</v>
      </c>
    </row>
    <row r="202" spans="1:26" x14ac:dyDescent="0.3">
      <c r="A202" s="190">
        <v>803705</v>
      </c>
      <c r="B202" s="190" t="s">
        <v>265</v>
      </c>
      <c r="E202" s="190" t="s">
        <v>3180</v>
      </c>
      <c r="O202" s="190" t="s">
        <v>3180</v>
      </c>
      <c r="Q202" s="190" t="s">
        <v>3180</v>
      </c>
      <c r="R202" s="190" t="s">
        <v>3180</v>
      </c>
      <c r="Y202" s="190" t="s">
        <v>3180</v>
      </c>
      <c r="Z202" s="190" t="s">
        <v>3180</v>
      </c>
    </row>
    <row r="203" spans="1:26" x14ac:dyDescent="0.3">
      <c r="A203" s="190">
        <v>803783</v>
      </c>
      <c r="B203" s="190" t="s">
        <v>265</v>
      </c>
      <c r="C203" s="190" t="s">
        <v>3180</v>
      </c>
      <c r="H203" s="190" t="s">
        <v>3180</v>
      </c>
      <c r="K203" s="190" t="s">
        <v>3180</v>
      </c>
      <c r="L203" s="190" t="s">
        <v>3180</v>
      </c>
      <c r="O203" s="190" t="s">
        <v>3180</v>
      </c>
      <c r="S203" s="190" t="s">
        <v>3180</v>
      </c>
      <c r="T203" s="190" t="s">
        <v>3180</v>
      </c>
      <c r="U203" s="190" t="s">
        <v>3180</v>
      </c>
      <c r="V203" s="190" t="s">
        <v>3180</v>
      </c>
      <c r="W203" s="190" t="s">
        <v>3180</v>
      </c>
      <c r="X203" s="190" t="s">
        <v>3180</v>
      </c>
      <c r="Y203" s="190" t="s">
        <v>3180</v>
      </c>
      <c r="Z203" s="190" t="s">
        <v>3180</v>
      </c>
    </row>
    <row r="204" spans="1:26" x14ac:dyDescent="0.3">
      <c r="A204" s="190">
        <v>803789</v>
      </c>
      <c r="B204" s="190" t="s">
        <v>265</v>
      </c>
      <c r="H204" s="190" t="s">
        <v>3180</v>
      </c>
      <c r="K204" s="190" t="s">
        <v>3180</v>
      </c>
      <c r="N204" s="190" t="s">
        <v>3180</v>
      </c>
      <c r="O204" s="190" t="s">
        <v>3180</v>
      </c>
      <c r="V204" s="190" t="s">
        <v>3180</v>
      </c>
      <c r="Y204" s="190" t="s">
        <v>3180</v>
      </c>
      <c r="Z204" s="190" t="s">
        <v>3180</v>
      </c>
    </row>
    <row r="205" spans="1:26" x14ac:dyDescent="0.3">
      <c r="A205" s="190">
        <v>803919</v>
      </c>
      <c r="B205" s="190" t="s">
        <v>265</v>
      </c>
      <c r="G205" s="190" t="s">
        <v>3180</v>
      </c>
      <c r="J205" s="190" t="s">
        <v>3180</v>
      </c>
      <c r="K205" s="190" t="s">
        <v>3180</v>
      </c>
      <c r="N205" s="190" t="s">
        <v>3180</v>
      </c>
      <c r="O205" s="190" t="s">
        <v>3180</v>
      </c>
      <c r="R205" s="190" t="s">
        <v>3180</v>
      </c>
      <c r="S205" s="190" t="s">
        <v>3180</v>
      </c>
      <c r="U205" s="190" t="s">
        <v>3180</v>
      </c>
      <c r="V205" s="190" t="s">
        <v>3180</v>
      </c>
      <c r="W205" s="190" t="s">
        <v>3180</v>
      </c>
      <c r="X205" s="190" t="s">
        <v>3180</v>
      </c>
      <c r="Y205" s="190" t="s">
        <v>3180</v>
      </c>
      <c r="Z205" s="190" t="s">
        <v>3180</v>
      </c>
    </row>
    <row r="206" spans="1:26" x14ac:dyDescent="0.3">
      <c r="A206" s="190">
        <v>803951</v>
      </c>
      <c r="B206" s="190" t="s">
        <v>265</v>
      </c>
      <c r="E206" s="190" t="s">
        <v>3180</v>
      </c>
      <c r="M206" s="190" t="s">
        <v>3180</v>
      </c>
      <c r="N206" s="190" t="s">
        <v>3180</v>
      </c>
      <c r="O206" s="190" t="s">
        <v>3180</v>
      </c>
      <c r="R206" s="190" t="s">
        <v>3180</v>
      </c>
      <c r="T206" s="190" t="s">
        <v>3180</v>
      </c>
      <c r="V206" s="190" t="s">
        <v>3180</v>
      </c>
      <c r="Z206" s="190" t="s">
        <v>3180</v>
      </c>
    </row>
    <row r="207" spans="1:26" x14ac:dyDescent="0.3">
      <c r="A207" s="190">
        <v>803984</v>
      </c>
      <c r="B207" s="190" t="s">
        <v>265</v>
      </c>
      <c r="H207" s="190" t="s">
        <v>3180</v>
      </c>
      <c r="L207" s="190" t="s">
        <v>3180</v>
      </c>
      <c r="N207" s="190" t="s">
        <v>3180</v>
      </c>
      <c r="O207" s="190" t="s">
        <v>3180</v>
      </c>
      <c r="V207" s="190" t="s">
        <v>3180</v>
      </c>
      <c r="Z207" s="190" t="s">
        <v>3180</v>
      </c>
    </row>
    <row r="208" spans="1:26" x14ac:dyDescent="0.3">
      <c r="A208" s="190">
        <v>804015</v>
      </c>
      <c r="B208" s="190" t="s">
        <v>265</v>
      </c>
      <c r="D208" s="190" t="s">
        <v>3180</v>
      </c>
      <c r="E208" s="190" t="s">
        <v>3180</v>
      </c>
      <c r="M208" s="190" t="s">
        <v>3180</v>
      </c>
      <c r="O208" s="190" t="s">
        <v>3180</v>
      </c>
      <c r="P208" s="190" t="s">
        <v>3180</v>
      </c>
      <c r="Q208" s="190" t="s">
        <v>3180</v>
      </c>
      <c r="R208" s="190" t="s">
        <v>3180</v>
      </c>
      <c r="V208" s="190" t="s">
        <v>3180</v>
      </c>
      <c r="W208" s="190" t="s">
        <v>3180</v>
      </c>
      <c r="Y208" s="190" t="s">
        <v>3180</v>
      </c>
      <c r="Z208" s="190" t="s">
        <v>3180</v>
      </c>
    </row>
    <row r="209" spans="1:26" x14ac:dyDescent="0.3">
      <c r="A209" s="190">
        <v>804045</v>
      </c>
      <c r="B209" s="190" t="s">
        <v>265</v>
      </c>
      <c r="E209" s="190" t="s">
        <v>3180</v>
      </c>
      <c r="I209" s="190" t="s">
        <v>3180</v>
      </c>
      <c r="L209" s="190" t="s">
        <v>3180</v>
      </c>
      <c r="M209" s="190" t="s">
        <v>3180</v>
      </c>
      <c r="O209" s="190" t="s">
        <v>3180</v>
      </c>
      <c r="P209" s="190" t="s">
        <v>3180</v>
      </c>
      <c r="Q209" s="190" t="s">
        <v>3180</v>
      </c>
      <c r="R209" s="190" t="s">
        <v>3180</v>
      </c>
      <c r="S209" s="190" t="s">
        <v>3180</v>
      </c>
      <c r="T209" s="190" t="s">
        <v>3180</v>
      </c>
      <c r="U209" s="190" t="s">
        <v>3180</v>
      </c>
      <c r="V209" s="190" t="s">
        <v>3180</v>
      </c>
      <c r="W209" s="190" t="s">
        <v>3180</v>
      </c>
      <c r="X209" s="190" t="s">
        <v>3180</v>
      </c>
      <c r="Y209" s="190" t="s">
        <v>3180</v>
      </c>
      <c r="Z209" s="190" t="s">
        <v>3180</v>
      </c>
    </row>
    <row r="210" spans="1:26" x14ac:dyDescent="0.3">
      <c r="A210" s="190">
        <v>804095</v>
      </c>
      <c r="B210" s="190" t="s">
        <v>265</v>
      </c>
      <c r="K210" s="190" t="s">
        <v>3180</v>
      </c>
      <c r="L210" s="190" t="s">
        <v>3180</v>
      </c>
      <c r="M210" s="190" t="s">
        <v>3180</v>
      </c>
      <c r="N210" s="190" t="s">
        <v>3180</v>
      </c>
      <c r="O210" s="190" t="s">
        <v>3180</v>
      </c>
      <c r="R210" s="190" t="s">
        <v>3180</v>
      </c>
      <c r="W210" s="190" t="s">
        <v>3180</v>
      </c>
      <c r="Y210" s="190" t="s">
        <v>3180</v>
      </c>
      <c r="Z210" s="190" t="s">
        <v>3180</v>
      </c>
    </row>
    <row r="211" spans="1:26" x14ac:dyDescent="0.3">
      <c r="A211" s="190">
        <v>804103</v>
      </c>
      <c r="B211" s="190" t="s">
        <v>265</v>
      </c>
      <c r="K211" s="190" t="s">
        <v>3180</v>
      </c>
      <c r="O211" s="190" t="s">
        <v>3180</v>
      </c>
      <c r="Q211" s="190" t="s">
        <v>3180</v>
      </c>
      <c r="R211" s="190" t="s">
        <v>3180</v>
      </c>
      <c r="V211" s="190" t="s">
        <v>3180</v>
      </c>
      <c r="Y211" s="190" t="s">
        <v>3180</v>
      </c>
      <c r="Z211" s="190" t="s">
        <v>3180</v>
      </c>
    </row>
    <row r="212" spans="1:26" x14ac:dyDescent="0.3">
      <c r="A212" s="190">
        <v>804111</v>
      </c>
      <c r="B212" s="190" t="s">
        <v>265</v>
      </c>
      <c r="C212" s="190" t="s">
        <v>3180</v>
      </c>
      <c r="D212" s="190" t="s">
        <v>3180</v>
      </c>
      <c r="J212" s="190" t="s">
        <v>3180</v>
      </c>
      <c r="K212" s="190" t="s">
        <v>3180</v>
      </c>
      <c r="O212" s="190" t="s">
        <v>3180</v>
      </c>
      <c r="P212" s="190" t="s">
        <v>3180</v>
      </c>
      <c r="Q212" s="190" t="s">
        <v>3180</v>
      </c>
      <c r="R212" s="190" t="s">
        <v>3180</v>
      </c>
      <c r="S212" s="190" t="s">
        <v>3180</v>
      </c>
      <c r="U212" s="190" t="s">
        <v>3180</v>
      </c>
      <c r="V212" s="190" t="s">
        <v>3180</v>
      </c>
      <c r="W212" s="190" t="s">
        <v>3180</v>
      </c>
      <c r="X212" s="190" t="s">
        <v>3180</v>
      </c>
      <c r="Y212" s="190" t="s">
        <v>3180</v>
      </c>
      <c r="Z212" s="190" t="s">
        <v>3180</v>
      </c>
    </row>
    <row r="213" spans="1:26" x14ac:dyDescent="0.3">
      <c r="A213" s="190">
        <v>804157</v>
      </c>
      <c r="B213" s="190" t="s">
        <v>265</v>
      </c>
      <c r="E213" s="190" t="s">
        <v>3180</v>
      </c>
      <c r="J213" s="190" t="s">
        <v>3180</v>
      </c>
      <c r="O213" s="190" t="s">
        <v>3180</v>
      </c>
      <c r="R213" s="190" t="s">
        <v>3180</v>
      </c>
      <c r="T213" s="190" t="s">
        <v>3180</v>
      </c>
      <c r="U213" s="190" t="s">
        <v>3180</v>
      </c>
      <c r="V213" s="190" t="s">
        <v>3180</v>
      </c>
      <c r="W213" s="190" t="s">
        <v>3180</v>
      </c>
      <c r="Y213" s="190" t="s">
        <v>3180</v>
      </c>
      <c r="Z213" s="190" t="s">
        <v>3180</v>
      </c>
    </row>
    <row r="214" spans="1:26" x14ac:dyDescent="0.3">
      <c r="A214" s="190">
        <v>804170</v>
      </c>
      <c r="B214" s="190" t="s">
        <v>265</v>
      </c>
      <c r="D214" s="190" t="s">
        <v>3180</v>
      </c>
      <c r="K214" s="190" t="s">
        <v>3180</v>
      </c>
      <c r="N214" s="190" t="s">
        <v>3180</v>
      </c>
      <c r="O214" s="190" t="s">
        <v>3180</v>
      </c>
      <c r="R214" s="190" t="s">
        <v>3180</v>
      </c>
      <c r="T214" s="190" t="s">
        <v>3180</v>
      </c>
      <c r="U214" s="190" t="s">
        <v>3180</v>
      </c>
      <c r="V214" s="190" t="s">
        <v>3180</v>
      </c>
      <c r="Z214" s="190" t="s">
        <v>3180</v>
      </c>
    </row>
    <row r="215" spans="1:26" x14ac:dyDescent="0.3">
      <c r="A215" s="190">
        <v>804176</v>
      </c>
      <c r="B215" s="190" t="s">
        <v>265</v>
      </c>
      <c r="H215" s="190" t="s">
        <v>3180</v>
      </c>
      <c r="J215" s="190" t="s">
        <v>3180</v>
      </c>
      <c r="L215" s="190" t="s">
        <v>3180</v>
      </c>
      <c r="N215" s="190" t="s">
        <v>3180</v>
      </c>
      <c r="O215" s="190" t="s">
        <v>3180</v>
      </c>
      <c r="P215" s="190" t="s">
        <v>3180</v>
      </c>
      <c r="Q215" s="190" t="s">
        <v>3180</v>
      </c>
      <c r="R215" s="190" t="s">
        <v>3180</v>
      </c>
      <c r="S215" s="190" t="s">
        <v>3180</v>
      </c>
      <c r="T215" s="190" t="s">
        <v>3180</v>
      </c>
      <c r="U215" s="190" t="s">
        <v>3180</v>
      </c>
      <c r="V215" s="190" t="s">
        <v>3180</v>
      </c>
      <c r="W215" s="190" t="s">
        <v>3180</v>
      </c>
      <c r="Y215" s="190" t="s">
        <v>3180</v>
      </c>
      <c r="Z215" s="190" t="s">
        <v>3180</v>
      </c>
    </row>
    <row r="216" spans="1:26" x14ac:dyDescent="0.3">
      <c r="A216" s="190">
        <v>804243</v>
      </c>
      <c r="B216" s="190" t="s">
        <v>265</v>
      </c>
      <c r="C216" s="190" t="s">
        <v>3180</v>
      </c>
      <c r="D216" s="190" t="s">
        <v>3180</v>
      </c>
      <c r="E216" s="190" t="s">
        <v>3180</v>
      </c>
      <c r="L216" s="190" t="s">
        <v>3180</v>
      </c>
      <c r="P216" s="190" t="s">
        <v>3180</v>
      </c>
      <c r="R216" s="190" t="s">
        <v>3180</v>
      </c>
      <c r="U216" s="190" t="s">
        <v>3180</v>
      </c>
      <c r="V216" s="190" t="s">
        <v>3180</v>
      </c>
      <c r="W216" s="190" t="s">
        <v>3180</v>
      </c>
      <c r="X216" s="190" t="s">
        <v>3180</v>
      </c>
      <c r="Y216" s="190" t="s">
        <v>3180</v>
      </c>
      <c r="Z216" s="190" t="s">
        <v>3180</v>
      </c>
    </row>
    <row r="217" spans="1:26" x14ac:dyDescent="0.3">
      <c r="A217" s="190">
        <v>804270</v>
      </c>
      <c r="B217" s="190" t="s">
        <v>265</v>
      </c>
      <c r="D217" s="190" t="s">
        <v>3180</v>
      </c>
      <c r="J217" s="190" t="s">
        <v>3180</v>
      </c>
      <c r="K217" s="190" t="s">
        <v>3180</v>
      </c>
      <c r="O217" s="190" t="s">
        <v>3180</v>
      </c>
      <c r="P217" s="190" t="s">
        <v>3180</v>
      </c>
      <c r="R217" s="190" t="s">
        <v>3180</v>
      </c>
      <c r="T217" s="190" t="s">
        <v>3180</v>
      </c>
      <c r="U217" s="190" t="s">
        <v>3180</v>
      </c>
      <c r="V217" s="190" t="s">
        <v>3180</v>
      </c>
      <c r="W217" s="190" t="s">
        <v>3180</v>
      </c>
      <c r="X217" s="190" t="s">
        <v>3180</v>
      </c>
      <c r="Y217" s="190" t="s">
        <v>3180</v>
      </c>
      <c r="Z217" s="190" t="s">
        <v>3180</v>
      </c>
    </row>
    <row r="218" spans="1:26" x14ac:dyDescent="0.3">
      <c r="A218" s="190">
        <v>804354</v>
      </c>
      <c r="B218" s="190" t="s">
        <v>265</v>
      </c>
      <c r="C218" s="190" t="s">
        <v>3180</v>
      </c>
      <c r="O218" s="190" t="s">
        <v>3180</v>
      </c>
      <c r="P218" s="190" t="s">
        <v>3180</v>
      </c>
      <c r="V218" s="190" t="s">
        <v>3180</v>
      </c>
      <c r="Y218" s="190" t="s">
        <v>3180</v>
      </c>
    </row>
    <row r="219" spans="1:26" x14ac:dyDescent="0.3">
      <c r="A219" s="190">
        <v>804359</v>
      </c>
      <c r="B219" s="190" t="s">
        <v>265</v>
      </c>
      <c r="E219" s="190" t="s">
        <v>3180</v>
      </c>
      <c r="K219" s="190" t="s">
        <v>3180</v>
      </c>
      <c r="O219" s="190" t="s">
        <v>3180</v>
      </c>
      <c r="R219" s="190" t="s">
        <v>3180</v>
      </c>
      <c r="Y219" s="190" t="s">
        <v>3180</v>
      </c>
    </row>
    <row r="220" spans="1:26" x14ac:dyDescent="0.3">
      <c r="A220" s="190">
        <v>804393</v>
      </c>
      <c r="B220" s="190" t="s">
        <v>265</v>
      </c>
      <c r="H220" s="190" t="s">
        <v>3180</v>
      </c>
      <c r="J220" s="190" t="s">
        <v>3180</v>
      </c>
      <c r="N220" s="190" t="s">
        <v>3180</v>
      </c>
      <c r="O220" s="190" t="s">
        <v>3180</v>
      </c>
      <c r="P220" s="190" t="s">
        <v>3180</v>
      </c>
      <c r="Q220" s="190" t="s">
        <v>3180</v>
      </c>
      <c r="S220" s="190" t="s">
        <v>3180</v>
      </c>
      <c r="T220" s="190" t="s">
        <v>3180</v>
      </c>
      <c r="U220" s="190" t="s">
        <v>3180</v>
      </c>
      <c r="V220" s="190" t="s">
        <v>3180</v>
      </c>
      <c r="X220" s="190" t="s">
        <v>3180</v>
      </c>
      <c r="Y220" s="190" t="s">
        <v>3180</v>
      </c>
      <c r="Z220" s="190" t="s">
        <v>3180</v>
      </c>
    </row>
    <row r="221" spans="1:26" x14ac:dyDescent="0.3">
      <c r="A221" s="190">
        <v>804513</v>
      </c>
      <c r="B221" s="190" t="s">
        <v>265</v>
      </c>
      <c r="F221" s="190" t="s">
        <v>3180</v>
      </c>
      <c r="O221" s="190" t="s">
        <v>3180</v>
      </c>
      <c r="P221" s="190" t="s">
        <v>3180</v>
      </c>
      <c r="Q221" s="190" t="s">
        <v>3180</v>
      </c>
      <c r="R221" s="190" t="s">
        <v>3180</v>
      </c>
      <c r="V221" s="190" t="s">
        <v>3180</v>
      </c>
      <c r="Y221" s="190" t="s">
        <v>3180</v>
      </c>
    </row>
    <row r="222" spans="1:26" x14ac:dyDescent="0.3">
      <c r="A222" s="190">
        <v>804550</v>
      </c>
      <c r="B222" s="190" t="s">
        <v>265</v>
      </c>
      <c r="E222" s="190" t="s">
        <v>3180</v>
      </c>
      <c r="K222" s="190" t="s">
        <v>3180</v>
      </c>
      <c r="L222" s="190" t="s">
        <v>3180</v>
      </c>
      <c r="M222" s="190" t="s">
        <v>3180</v>
      </c>
      <c r="O222" s="190" t="s">
        <v>3180</v>
      </c>
      <c r="P222" s="190" t="s">
        <v>3180</v>
      </c>
      <c r="Q222" s="190" t="s">
        <v>3180</v>
      </c>
      <c r="R222" s="190" t="s">
        <v>3180</v>
      </c>
      <c r="S222" s="190" t="s">
        <v>3180</v>
      </c>
      <c r="T222" s="190" t="s">
        <v>3180</v>
      </c>
      <c r="U222" s="190" t="s">
        <v>3180</v>
      </c>
      <c r="V222" s="190" t="s">
        <v>3180</v>
      </c>
      <c r="W222" s="190" t="s">
        <v>3180</v>
      </c>
      <c r="X222" s="190" t="s">
        <v>3180</v>
      </c>
      <c r="Y222" s="190" t="s">
        <v>3180</v>
      </c>
      <c r="Z222" s="190" t="s">
        <v>3180</v>
      </c>
    </row>
    <row r="223" spans="1:26" x14ac:dyDescent="0.3">
      <c r="A223" s="190">
        <v>804633</v>
      </c>
      <c r="B223" s="190" t="s">
        <v>265</v>
      </c>
      <c r="K223" s="190" t="s">
        <v>3180</v>
      </c>
      <c r="N223" s="190" t="s">
        <v>3180</v>
      </c>
      <c r="O223" s="190" t="s">
        <v>3180</v>
      </c>
      <c r="R223" s="190" t="s">
        <v>3180</v>
      </c>
      <c r="U223" s="190" t="s">
        <v>3180</v>
      </c>
      <c r="V223" s="190" t="s">
        <v>3180</v>
      </c>
      <c r="W223" s="190" t="s">
        <v>3180</v>
      </c>
      <c r="X223" s="190" t="s">
        <v>3180</v>
      </c>
      <c r="Y223" s="190" t="s">
        <v>3180</v>
      </c>
      <c r="Z223" s="190" t="s">
        <v>3180</v>
      </c>
    </row>
    <row r="224" spans="1:26" x14ac:dyDescent="0.3">
      <c r="A224" s="190">
        <v>804654</v>
      </c>
      <c r="B224" s="190" t="s">
        <v>265</v>
      </c>
      <c r="C224" s="190" t="s">
        <v>3180</v>
      </c>
      <c r="D224" s="190" t="s">
        <v>3180</v>
      </c>
      <c r="G224" s="190" t="s">
        <v>3180</v>
      </c>
      <c r="O224" s="190" t="s">
        <v>3180</v>
      </c>
      <c r="P224" s="190" t="s">
        <v>3180</v>
      </c>
      <c r="Q224" s="190" t="s">
        <v>3180</v>
      </c>
      <c r="R224" s="190" t="s">
        <v>3180</v>
      </c>
      <c r="U224" s="190" t="s">
        <v>3180</v>
      </c>
      <c r="V224" s="190" t="s">
        <v>3180</v>
      </c>
      <c r="W224" s="190" t="s">
        <v>3180</v>
      </c>
      <c r="X224" s="190" t="s">
        <v>3180</v>
      </c>
      <c r="Y224" s="190" t="s">
        <v>3180</v>
      </c>
      <c r="Z224" s="190" t="s">
        <v>3180</v>
      </c>
    </row>
    <row r="225" spans="1:26" x14ac:dyDescent="0.3">
      <c r="A225" s="190">
        <v>804675</v>
      </c>
      <c r="B225" s="190" t="s">
        <v>265</v>
      </c>
      <c r="J225" s="190" t="s">
        <v>3180</v>
      </c>
      <c r="N225" s="190" t="s">
        <v>3180</v>
      </c>
      <c r="O225" s="190" t="s">
        <v>3180</v>
      </c>
      <c r="R225" s="190" t="s">
        <v>3180</v>
      </c>
      <c r="V225" s="190" t="s">
        <v>3180</v>
      </c>
      <c r="Y225" s="190" t="s">
        <v>3180</v>
      </c>
      <c r="Z225" s="190" t="s">
        <v>3180</v>
      </c>
    </row>
    <row r="226" spans="1:26" x14ac:dyDescent="0.3">
      <c r="A226" s="190">
        <v>804714</v>
      </c>
      <c r="B226" s="190" t="s">
        <v>265</v>
      </c>
      <c r="E226" s="190" t="s">
        <v>3180</v>
      </c>
      <c r="M226" s="190" t="s">
        <v>3180</v>
      </c>
      <c r="O226" s="190" t="s">
        <v>3180</v>
      </c>
      <c r="P226" s="190" t="s">
        <v>3180</v>
      </c>
      <c r="R226" s="190" t="s">
        <v>3180</v>
      </c>
    </row>
    <row r="227" spans="1:26" x14ac:dyDescent="0.3">
      <c r="A227" s="190">
        <v>804715</v>
      </c>
      <c r="B227" s="190" t="s">
        <v>265</v>
      </c>
      <c r="E227" s="190" t="s">
        <v>3180</v>
      </c>
      <c r="J227" s="190" t="s">
        <v>3180</v>
      </c>
      <c r="K227" s="190" t="s">
        <v>3180</v>
      </c>
      <c r="L227" s="190" t="s">
        <v>3180</v>
      </c>
      <c r="O227" s="190" t="s">
        <v>3180</v>
      </c>
      <c r="P227" s="190" t="s">
        <v>3180</v>
      </c>
      <c r="Q227" s="190" t="s">
        <v>3180</v>
      </c>
      <c r="R227" s="190" t="s">
        <v>3180</v>
      </c>
      <c r="S227" s="190" t="s">
        <v>3180</v>
      </c>
      <c r="T227" s="190" t="s">
        <v>3180</v>
      </c>
      <c r="U227" s="190" t="s">
        <v>3180</v>
      </c>
      <c r="V227" s="190" t="s">
        <v>3180</v>
      </c>
      <c r="W227" s="190" t="s">
        <v>3180</v>
      </c>
      <c r="X227" s="190" t="s">
        <v>3180</v>
      </c>
      <c r="Y227" s="190" t="s">
        <v>3180</v>
      </c>
      <c r="Z227" s="190" t="s">
        <v>3180</v>
      </c>
    </row>
    <row r="228" spans="1:26" x14ac:dyDescent="0.3">
      <c r="A228" s="190">
        <v>804737</v>
      </c>
      <c r="B228" s="190" t="s">
        <v>265</v>
      </c>
      <c r="L228" s="190" t="s">
        <v>3180</v>
      </c>
      <c r="N228" s="190" t="s">
        <v>3180</v>
      </c>
      <c r="O228" s="190" t="s">
        <v>3180</v>
      </c>
      <c r="R228" s="190" t="s">
        <v>3180</v>
      </c>
      <c r="S228" s="190" t="s">
        <v>3180</v>
      </c>
      <c r="V228" s="190" t="s">
        <v>3180</v>
      </c>
      <c r="W228" s="190" t="s">
        <v>3180</v>
      </c>
      <c r="X228" s="190" t="s">
        <v>3180</v>
      </c>
      <c r="Y228" s="190" t="s">
        <v>3180</v>
      </c>
      <c r="Z228" s="190" t="s">
        <v>3180</v>
      </c>
    </row>
    <row r="229" spans="1:26" x14ac:dyDescent="0.3">
      <c r="A229" s="190">
        <v>804847</v>
      </c>
      <c r="B229" s="190" t="s">
        <v>265</v>
      </c>
      <c r="J229" s="190" t="s">
        <v>3180</v>
      </c>
      <c r="K229" s="190" t="s">
        <v>3180</v>
      </c>
      <c r="O229" s="190" t="s">
        <v>3180</v>
      </c>
      <c r="R229" s="190" t="s">
        <v>3180</v>
      </c>
      <c r="V229" s="190" t="s">
        <v>3180</v>
      </c>
      <c r="Y229" s="190" t="s">
        <v>3180</v>
      </c>
    </row>
    <row r="230" spans="1:26" x14ac:dyDescent="0.3">
      <c r="A230" s="190">
        <v>804886</v>
      </c>
      <c r="B230" s="190" t="s">
        <v>265</v>
      </c>
      <c r="H230" s="190" t="s">
        <v>3180</v>
      </c>
      <c r="J230" s="190" t="s">
        <v>3180</v>
      </c>
      <c r="N230" s="190" t="s">
        <v>3180</v>
      </c>
      <c r="O230" s="190" t="s">
        <v>3180</v>
      </c>
      <c r="P230" s="190" t="s">
        <v>3180</v>
      </c>
      <c r="Q230" s="190" t="s">
        <v>3180</v>
      </c>
      <c r="R230" s="190" t="s">
        <v>3180</v>
      </c>
      <c r="S230" s="190" t="s">
        <v>3180</v>
      </c>
      <c r="T230" s="190" t="s">
        <v>3180</v>
      </c>
      <c r="U230" s="190" t="s">
        <v>3180</v>
      </c>
      <c r="V230" s="190" t="s">
        <v>3180</v>
      </c>
      <c r="W230" s="190" t="s">
        <v>3180</v>
      </c>
      <c r="X230" s="190" t="s">
        <v>3180</v>
      </c>
      <c r="Y230" s="190" t="s">
        <v>3180</v>
      </c>
      <c r="Z230" s="190" t="s">
        <v>3180</v>
      </c>
    </row>
    <row r="231" spans="1:26" x14ac:dyDescent="0.3">
      <c r="A231" s="190">
        <v>804888</v>
      </c>
      <c r="B231" s="190" t="s">
        <v>265</v>
      </c>
      <c r="G231" s="190" t="s">
        <v>3180</v>
      </c>
      <c r="J231" s="190" t="s">
        <v>3180</v>
      </c>
      <c r="K231" s="190" t="s">
        <v>3180</v>
      </c>
      <c r="L231" s="190" t="s">
        <v>3180</v>
      </c>
      <c r="O231" s="190" t="s">
        <v>3180</v>
      </c>
      <c r="P231" s="190" t="s">
        <v>3180</v>
      </c>
      <c r="R231" s="190" t="s">
        <v>3180</v>
      </c>
      <c r="U231" s="190" t="s">
        <v>3180</v>
      </c>
      <c r="V231" s="190" t="s">
        <v>3180</v>
      </c>
      <c r="W231" s="190" t="s">
        <v>3180</v>
      </c>
      <c r="X231" s="190" t="s">
        <v>3180</v>
      </c>
      <c r="Y231" s="190" t="s">
        <v>3180</v>
      </c>
      <c r="Z231" s="190" t="s">
        <v>3180</v>
      </c>
    </row>
    <row r="232" spans="1:26" x14ac:dyDescent="0.3">
      <c r="A232" s="190">
        <v>804906</v>
      </c>
      <c r="B232" s="190" t="s">
        <v>265</v>
      </c>
      <c r="K232" s="190" t="s">
        <v>3180</v>
      </c>
      <c r="L232" s="190" t="s">
        <v>3180</v>
      </c>
      <c r="N232" s="190" t="s">
        <v>3180</v>
      </c>
      <c r="O232" s="190" t="s">
        <v>3180</v>
      </c>
      <c r="P232" s="190" t="s">
        <v>3180</v>
      </c>
      <c r="R232" s="190" t="s">
        <v>3180</v>
      </c>
      <c r="S232" s="190" t="s">
        <v>3180</v>
      </c>
      <c r="V232" s="190" t="s">
        <v>3180</v>
      </c>
      <c r="W232" s="190" t="s">
        <v>3180</v>
      </c>
      <c r="X232" s="190" t="s">
        <v>3180</v>
      </c>
      <c r="Y232" s="190" t="s">
        <v>3180</v>
      </c>
      <c r="Z232" s="190" t="s">
        <v>3180</v>
      </c>
    </row>
    <row r="233" spans="1:26" x14ac:dyDescent="0.3">
      <c r="A233" s="190">
        <v>805005</v>
      </c>
      <c r="B233" s="190" t="s">
        <v>265</v>
      </c>
      <c r="J233" s="190" t="s">
        <v>3180</v>
      </c>
      <c r="K233" s="190" t="s">
        <v>3180</v>
      </c>
      <c r="O233" s="190" t="s">
        <v>3180</v>
      </c>
      <c r="Q233" s="190" t="s">
        <v>3180</v>
      </c>
      <c r="T233" s="190" t="s">
        <v>3180</v>
      </c>
      <c r="V233" s="190" t="s">
        <v>3180</v>
      </c>
      <c r="W233" s="190" t="s">
        <v>3180</v>
      </c>
      <c r="Z233" s="190" t="s">
        <v>3180</v>
      </c>
    </row>
    <row r="234" spans="1:26" x14ac:dyDescent="0.3">
      <c r="A234" s="190">
        <v>805048</v>
      </c>
      <c r="B234" s="190" t="s">
        <v>265</v>
      </c>
      <c r="K234" s="190" t="s">
        <v>3180</v>
      </c>
      <c r="L234" s="190" t="s">
        <v>3180</v>
      </c>
      <c r="O234" s="190" t="s">
        <v>3180</v>
      </c>
      <c r="R234" s="190" t="s">
        <v>3180</v>
      </c>
      <c r="V234" s="190" t="s">
        <v>3180</v>
      </c>
      <c r="Z234" s="190" t="s">
        <v>3180</v>
      </c>
    </row>
    <row r="235" spans="1:26" x14ac:dyDescent="0.3">
      <c r="A235" s="190">
        <v>805089</v>
      </c>
      <c r="B235" s="190" t="s">
        <v>265</v>
      </c>
      <c r="F235" s="190" t="s">
        <v>3180</v>
      </c>
      <c r="J235" s="190" t="s">
        <v>3180</v>
      </c>
      <c r="K235" s="190" t="s">
        <v>3180</v>
      </c>
      <c r="L235" s="190" t="s">
        <v>3180</v>
      </c>
      <c r="O235" s="190" t="s">
        <v>3180</v>
      </c>
      <c r="Q235" s="190" t="s">
        <v>3180</v>
      </c>
      <c r="R235" s="190" t="s">
        <v>3180</v>
      </c>
      <c r="T235" s="190" t="s">
        <v>3180</v>
      </c>
      <c r="V235" s="190" t="s">
        <v>3180</v>
      </c>
      <c r="W235" s="190" t="s">
        <v>3180</v>
      </c>
      <c r="Y235" s="190" t="s">
        <v>3180</v>
      </c>
      <c r="Z235" s="190" t="s">
        <v>3180</v>
      </c>
    </row>
    <row r="236" spans="1:26" x14ac:dyDescent="0.3">
      <c r="A236" s="190">
        <v>805092</v>
      </c>
      <c r="B236" s="190" t="s">
        <v>265</v>
      </c>
      <c r="H236" s="190" t="s">
        <v>3180</v>
      </c>
      <c r="M236" s="190" t="s">
        <v>3180</v>
      </c>
      <c r="N236" s="190" t="s">
        <v>3180</v>
      </c>
      <c r="O236" s="190" t="s">
        <v>3180</v>
      </c>
      <c r="T236" s="190" t="s">
        <v>3180</v>
      </c>
      <c r="Y236" s="190" t="s">
        <v>3180</v>
      </c>
      <c r="Z236" s="190" t="s">
        <v>3180</v>
      </c>
    </row>
    <row r="237" spans="1:26" x14ac:dyDescent="0.3">
      <c r="A237" s="190">
        <v>805123</v>
      </c>
      <c r="B237" s="190" t="s">
        <v>265</v>
      </c>
      <c r="K237" s="190" t="s">
        <v>3180</v>
      </c>
      <c r="L237" s="190" t="s">
        <v>3180</v>
      </c>
      <c r="N237" s="190" t="s">
        <v>3180</v>
      </c>
      <c r="O237" s="190" t="s">
        <v>3180</v>
      </c>
      <c r="T237" s="190" t="s">
        <v>3180</v>
      </c>
      <c r="U237" s="190" t="s">
        <v>3180</v>
      </c>
      <c r="V237" s="190" t="s">
        <v>3180</v>
      </c>
      <c r="Y237" s="190" t="s">
        <v>3180</v>
      </c>
    </row>
    <row r="238" spans="1:26" x14ac:dyDescent="0.3">
      <c r="A238" s="190">
        <v>805137</v>
      </c>
      <c r="B238" s="190" t="s">
        <v>265</v>
      </c>
      <c r="C238" s="190" t="s">
        <v>3180</v>
      </c>
      <c r="K238" s="190" t="s">
        <v>3180</v>
      </c>
      <c r="L238" s="190" t="s">
        <v>3180</v>
      </c>
      <c r="N238" s="190" t="s">
        <v>3180</v>
      </c>
      <c r="O238" s="190" t="s">
        <v>3180</v>
      </c>
      <c r="R238" s="190" t="s">
        <v>3180</v>
      </c>
      <c r="S238" s="190" t="s">
        <v>3180</v>
      </c>
      <c r="U238" s="190" t="s">
        <v>3180</v>
      </c>
      <c r="V238" s="190" t="s">
        <v>3180</v>
      </c>
      <c r="W238" s="190" t="s">
        <v>3180</v>
      </c>
      <c r="Y238" s="190" t="s">
        <v>3180</v>
      </c>
      <c r="Z238" s="190" t="s">
        <v>3180</v>
      </c>
    </row>
    <row r="239" spans="1:26" x14ac:dyDescent="0.3">
      <c r="A239" s="190">
        <v>805151</v>
      </c>
      <c r="B239" s="190" t="s">
        <v>265</v>
      </c>
      <c r="H239" s="190" t="s">
        <v>3180</v>
      </c>
      <c r="K239" s="190" t="s">
        <v>3180</v>
      </c>
      <c r="N239" s="190" t="s">
        <v>3180</v>
      </c>
      <c r="O239" s="190" t="s">
        <v>3180</v>
      </c>
      <c r="R239" s="190" t="s">
        <v>3180</v>
      </c>
      <c r="Z239" s="190" t="s">
        <v>3180</v>
      </c>
    </row>
    <row r="240" spans="1:26" x14ac:dyDescent="0.3">
      <c r="A240" s="190">
        <v>805180</v>
      </c>
      <c r="B240" s="190" t="s">
        <v>265</v>
      </c>
      <c r="D240" s="190" t="s">
        <v>3180</v>
      </c>
      <c r="H240" s="190" t="s">
        <v>3180</v>
      </c>
      <c r="K240" s="190" t="s">
        <v>3180</v>
      </c>
      <c r="N240" s="190" t="s">
        <v>3180</v>
      </c>
      <c r="O240" s="190" t="s">
        <v>3180</v>
      </c>
      <c r="P240" s="190" t="s">
        <v>3180</v>
      </c>
      <c r="Q240" s="190" t="s">
        <v>3180</v>
      </c>
      <c r="R240" s="190" t="s">
        <v>3180</v>
      </c>
      <c r="T240" s="190" t="s">
        <v>3180</v>
      </c>
      <c r="U240" s="190" t="s">
        <v>3180</v>
      </c>
      <c r="V240" s="190" t="s">
        <v>3180</v>
      </c>
      <c r="W240" s="190" t="s">
        <v>3180</v>
      </c>
      <c r="X240" s="190" t="s">
        <v>3180</v>
      </c>
      <c r="Y240" s="190" t="s">
        <v>3180</v>
      </c>
      <c r="Z240" s="190" t="s">
        <v>3180</v>
      </c>
    </row>
    <row r="241" spans="1:26" x14ac:dyDescent="0.3">
      <c r="A241" s="190">
        <v>805240</v>
      </c>
      <c r="B241" s="190" t="s">
        <v>265</v>
      </c>
      <c r="F241" s="190" t="s">
        <v>3180</v>
      </c>
      <c r="J241" s="190" t="s">
        <v>3180</v>
      </c>
      <c r="O241" s="190" t="s">
        <v>3180</v>
      </c>
      <c r="R241" s="190" t="s">
        <v>3180</v>
      </c>
      <c r="W241" s="190" t="s">
        <v>3180</v>
      </c>
    </row>
    <row r="242" spans="1:26" x14ac:dyDescent="0.3">
      <c r="A242" s="190">
        <v>805285</v>
      </c>
      <c r="B242" s="190" t="s">
        <v>265</v>
      </c>
      <c r="D242" s="190" t="s">
        <v>3180</v>
      </c>
      <c r="K242" s="190" t="s">
        <v>3180</v>
      </c>
      <c r="M242" s="190" t="s">
        <v>3180</v>
      </c>
      <c r="V242" s="190" t="s">
        <v>3180</v>
      </c>
      <c r="Z242" s="190" t="s">
        <v>3180</v>
      </c>
    </row>
    <row r="243" spans="1:26" x14ac:dyDescent="0.3">
      <c r="A243" s="190">
        <v>805305</v>
      </c>
      <c r="B243" s="190" t="s">
        <v>265</v>
      </c>
      <c r="D243" s="190" t="s">
        <v>3182</v>
      </c>
      <c r="J243" s="190" t="s">
        <v>3180</v>
      </c>
      <c r="O243" s="190" t="s">
        <v>3180</v>
      </c>
      <c r="P243" s="190" t="s">
        <v>3180</v>
      </c>
      <c r="R243" s="190" t="s">
        <v>3180</v>
      </c>
      <c r="S243" s="190" t="s">
        <v>3180</v>
      </c>
      <c r="U243" s="190" t="s">
        <v>3180</v>
      </c>
      <c r="V243" s="190" t="s">
        <v>3180</v>
      </c>
      <c r="W243" s="190" t="s">
        <v>3180</v>
      </c>
      <c r="Y243" s="190" t="s">
        <v>3180</v>
      </c>
      <c r="Z243" s="190" t="s">
        <v>3180</v>
      </c>
    </row>
    <row r="244" spans="1:26" x14ac:dyDescent="0.3">
      <c r="A244" s="190">
        <v>805325</v>
      </c>
      <c r="B244" s="190" t="s">
        <v>265</v>
      </c>
      <c r="J244" s="190" t="s">
        <v>3180</v>
      </c>
      <c r="N244" s="190" t="s">
        <v>3180</v>
      </c>
      <c r="O244" s="190" t="s">
        <v>3180</v>
      </c>
      <c r="Q244" s="190" t="s">
        <v>3180</v>
      </c>
      <c r="R244" s="190" t="s">
        <v>3180</v>
      </c>
      <c r="T244" s="190" t="s">
        <v>3180</v>
      </c>
      <c r="V244" s="190" t="s">
        <v>3180</v>
      </c>
      <c r="W244" s="190" t="s">
        <v>3180</v>
      </c>
      <c r="Y244" s="190" t="s">
        <v>3180</v>
      </c>
      <c r="Z244" s="190" t="s">
        <v>3180</v>
      </c>
    </row>
    <row r="245" spans="1:26" x14ac:dyDescent="0.3">
      <c r="A245" s="190">
        <v>805333</v>
      </c>
      <c r="B245" s="190" t="s">
        <v>265</v>
      </c>
      <c r="E245" s="190" t="s">
        <v>3180</v>
      </c>
      <c r="O245" s="190" t="s">
        <v>3180</v>
      </c>
      <c r="Q245" s="190" t="s">
        <v>3180</v>
      </c>
      <c r="U245" s="190" t="s">
        <v>3180</v>
      </c>
      <c r="Y245" s="190" t="s">
        <v>3180</v>
      </c>
    </row>
    <row r="246" spans="1:26" x14ac:dyDescent="0.3">
      <c r="A246" s="190">
        <v>805342</v>
      </c>
      <c r="B246" s="190" t="s">
        <v>265</v>
      </c>
      <c r="K246" s="190" t="s">
        <v>3180</v>
      </c>
      <c r="O246" s="190" t="s">
        <v>3180</v>
      </c>
      <c r="P246" s="190" t="s">
        <v>3180</v>
      </c>
      <c r="R246" s="190" t="s">
        <v>3180</v>
      </c>
      <c r="T246" s="190" t="s">
        <v>3180</v>
      </c>
      <c r="V246" s="190" t="s">
        <v>3180</v>
      </c>
      <c r="Z246" s="190" t="s">
        <v>3180</v>
      </c>
    </row>
    <row r="247" spans="1:26" x14ac:dyDescent="0.3">
      <c r="A247" s="190">
        <v>805422</v>
      </c>
      <c r="B247" s="190" t="s">
        <v>265</v>
      </c>
      <c r="M247" s="190" t="s">
        <v>3180</v>
      </c>
      <c r="O247" s="190" t="s">
        <v>3180</v>
      </c>
      <c r="R247" s="190" t="s">
        <v>3180</v>
      </c>
      <c r="V247" s="190" t="s">
        <v>3180</v>
      </c>
      <c r="Y247" s="190" t="s">
        <v>3180</v>
      </c>
    </row>
    <row r="248" spans="1:26" x14ac:dyDescent="0.3">
      <c r="A248" s="190">
        <v>805451</v>
      </c>
      <c r="B248" s="190" t="s">
        <v>265</v>
      </c>
      <c r="K248" s="190" t="s">
        <v>3180</v>
      </c>
      <c r="M248" s="190" t="s">
        <v>3180</v>
      </c>
      <c r="N248" s="190" t="s">
        <v>3180</v>
      </c>
      <c r="O248" s="190" t="s">
        <v>3180</v>
      </c>
      <c r="P248" s="190" t="s">
        <v>3180</v>
      </c>
      <c r="R248" s="190" t="s">
        <v>3180</v>
      </c>
      <c r="V248" s="190" t="s">
        <v>3180</v>
      </c>
      <c r="Y248" s="190" t="s">
        <v>3180</v>
      </c>
      <c r="Z248" s="190" t="s">
        <v>3180</v>
      </c>
    </row>
    <row r="249" spans="1:26" x14ac:dyDescent="0.3">
      <c r="A249" s="190">
        <v>805452</v>
      </c>
      <c r="B249" s="190" t="s">
        <v>265</v>
      </c>
      <c r="J249" s="190" t="s">
        <v>3180</v>
      </c>
      <c r="L249" s="190" t="s">
        <v>3180</v>
      </c>
      <c r="M249" s="190" t="s">
        <v>3180</v>
      </c>
      <c r="N249" s="190" t="s">
        <v>3180</v>
      </c>
      <c r="O249" s="190" t="s">
        <v>3180</v>
      </c>
      <c r="P249" s="190" t="s">
        <v>3180</v>
      </c>
      <c r="Q249" s="190" t="s">
        <v>3180</v>
      </c>
      <c r="R249" s="190" t="s">
        <v>3180</v>
      </c>
      <c r="T249" s="190" t="s">
        <v>3180</v>
      </c>
      <c r="U249" s="190" t="s">
        <v>3180</v>
      </c>
      <c r="V249" s="190" t="s">
        <v>3180</v>
      </c>
      <c r="W249" s="190" t="s">
        <v>3180</v>
      </c>
      <c r="X249" s="190" t="s">
        <v>3180</v>
      </c>
      <c r="Y249" s="190" t="s">
        <v>3180</v>
      </c>
      <c r="Z249" s="190" t="s">
        <v>3180</v>
      </c>
    </row>
    <row r="250" spans="1:26" x14ac:dyDescent="0.3">
      <c r="A250" s="190">
        <v>805461</v>
      </c>
      <c r="B250" s="190" t="s">
        <v>265</v>
      </c>
      <c r="J250" s="190" t="s">
        <v>3180</v>
      </c>
      <c r="K250" s="190" t="s">
        <v>3180</v>
      </c>
      <c r="O250" s="190" t="s">
        <v>3180</v>
      </c>
      <c r="P250" s="190" t="s">
        <v>3180</v>
      </c>
      <c r="R250" s="190" t="s">
        <v>3180</v>
      </c>
      <c r="V250" s="190" t="s">
        <v>3180</v>
      </c>
      <c r="W250" s="190" t="s">
        <v>3180</v>
      </c>
      <c r="Y250" s="190" t="s">
        <v>3180</v>
      </c>
    </row>
    <row r="251" spans="1:26" x14ac:dyDescent="0.3">
      <c r="A251" s="190">
        <v>805577</v>
      </c>
      <c r="B251" s="190" t="s">
        <v>265</v>
      </c>
      <c r="C251" s="190" t="s">
        <v>3180</v>
      </c>
      <c r="L251" s="190" t="s">
        <v>3180</v>
      </c>
      <c r="O251" s="190" t="s">
        <v>3180</v>
      </c>
      <c r="P251" s="190" t="s">
        <v>3180</v>
      </c>
      <c r="Q251" s="190" t="s">
        <v>3180</v>
      </c>
      <c r="R251" s="190" t="s">
        <v>3180</v>
      </c>
      <c r="U251" s="190" t="s">
        <v>3180</v>
      </c>
      <c r="V251" s="190" t="s">
        <v>3180</v>
      </c>
      <c r="W251" s="190" t="s">
        <v>3180</v>
      </c>
      <c r="Y251" s="190" t="s">
        <v>3180</v>
      </c>
      <c r="Z251" s="190" t="s">
        <v>3180</v>
      </c>
    </row>
    <row r="252" spans="1:26" x14ac:dyDescent="0.3">
      <c r="A252" s="190">
        <v>805601</v>
      </c>
      <c r="B252" s="190" t="s">
        <v>265</v>
      </c>
      <c r="C252" s="190" t="s">
        <v>3180</v>
      </c>
      <c r="H252" s="190" t="s">
        <v>3180</v>
      </c>
      <c r="L252" s="190" t="s">
        <v>3180</v>
      </c>
      <c r="N252" s="190" t="s">
        <v>3180</v>
      </c>
      <c r="O252" s="190" t="s">
        <v>3180</v>
      </c>
      <c r="Q252" s="190" t="s">
        <v>3180</v>
      </c>
      <c r="R252" s="190" t="s">
        <v>3180</v>
      </c>
      <c r="S252" s="190" t="s">
        <v>3180</v>
      </c>
      <c r="T252" s="190" t="s">
        <v>3180</v>
      </c>
      <c r="U252" s="190" t="s">
        <v>3180</v>
      </c>
      <c r="V252" s="190" t="s">
        <v>3180</v>
      </c>
      <c r="W252" s="190" t="s">
        <v>3180</v>
      </c>
      <c r="X252" s="190" t="s">
        <v>3180</v>
      </c>
      <c r="Y252" s="190" t="s">
        <v>3180</v>
      </c>
      <c r="Z252" s="190" t="s">
        <v>3180</v>
      </c>
    </row>
    <row r="253" spans="1:26" x14ac:dyDescent="0.3">
      <c r="A253" s="190">
        <v>805630</v>
      </c>
      <c r="B253" s="190" t="s">
        <v>265</v>
      </c>
      <c r="G253" s="190" t="s">
        <v>3180</v>
      </c>
      <c r="H253" s="190" t="s">
        <v>3180</v>
      </c>
      <c r="N253" s="190" t="s">
        <v>3180</v>
      </c>
      <c r="O253" s="190" t="s">
        <v>3180</v>
      </c>
      <c r="P253" s="190" t="s">
        <v>3180</v>
      </c>
      <c r="R253" s="190" t="s">
        <v>3180</v>
      </c>
      <c r="S253" s="190" t="s">
        <v>3180</v>
      </c>
      <c r="T253" s="190" t="s">
        <v>3180</v>
      </c>
      <c r="U253" s="190" t="s">
        <v>3180</v>
      </c>
      <c r="V253" s="190" t="s">
        <v>3180</v>
      </c>
      <c r="W253" s="190" t="s">
        <v>3180</v>
      </c>
      <c r="X253" s="190" t="s">
        <v>3180</v>
      </c>
      <c r="Y253" s="190" t="s">
        <v>3180</v>
      </c>
      <c r="Z253" s="190" t="s">
        <v>3180</v>
      </c>
    </row>
    <row r="254" spans="1:26" x14ac:dyDescent="0.3">
      <c r="A254" s="190">
        <v>805632</v>
      </c>
      <c r="B254" s="190" t="s">
        <v>265</v>
      </c>
      <c r="I254" s="190" t="s">
        <v>3180</v>
      </c>
      <c r="L254" s="190" t="s">
        <v>3180</v>
      </c>
      <c r="N254" s="190" t="s">
        <v>3180</v>
      </c>
      <c r="O254" s="190" t="s">
        <v>3180</v>
      </c>
      <c r="Y254" s="190" t="s">
        <v>3180</v>
      </c>
    </row>
    <row r="255" spans="1:26" x14ac:dyDescent="0.3">
      <c r="A255" s="190">
        <v>805760</v>
      </c>
      <c r="B255" s="190" t="s">
        <v>265</v>
      </c>
      <c r="G255" s="190" t="s">
        <v>3180</v>
      </c>
      <c r="K255" s="190" t="s">
        <v>3180</v>
      </c>
      <c r="O255" s="190" t="s">
        <v>3180</v>
      </c>
      <c r="P255" s="190" t="s">
        <v>3180</v>
      </c>
      <c r="Q255" s="190" t="s">
        <v>3180</v>
      </c>
      <c r="R255" s="190" t="s">
        <v>3180</v>
      </c>
      <c r="V255" s="190" t="s">
        <v>3180</v>
      </c>
      <c r="W255" s="190" t="s">
        <v>3180</v>
      </c>
      <c r="X255" s="190" t="s">
        <v>3180</v>
      </c>
      <c r="Y255" s="190" t="s">
        <v>3180</v>
      </c>
      <c r="Z255" s="190" t="s">
        <v>3180</v>
      </c>
    </row>
    <row r="256" spans="1:26" x14ac:dyDescent="0.3">
      <c r="A256" s="190">
        <v>805795</v>
      </c>
      <c r="B256" s="190" t="s">
        <v>265</v>
      </c>
      <c r="K256" s="190" t="s">
        <v>3180</v>
      </c>
      <c r="O256" s="190" t="s">
        <v>3180</v>
      </c>
      <c r="R256" s="190" t="s">
        <v>3180</v>
      </c>
      <c r="V256" s="190" t="s">
        <v>3180</v>
      </c>
      <c r="Y256" s="190" t="s">
        <v>3180</v>
      </c>
    </row>
    <row r="257" spans="1:26" x14ac:dyDescent="0.3">
      <c r="A257" s="190">
        <v>805815</v>
      </c>
      <c r="B257" s="190" t="s">
        <v>265</v>
      </c>
      <c r="E257" s="190" t="s">
        <v>3180</v>
      </c>
      <c r="J257" s="190" t="s">
        <v>3180</v>
      </c>
      <c r="M257" s="190" t="s">
        <v>3180</v>
      </c>
      <c r="P257" s="190" t="s">
        <v>3180</v>
      </c>
      <c r="U257" s="190" t="s">
        <v>3180</v>
      </c>
      <c r="V257" s="190" t="s">
        <v>3180</v>
      </c>
      <c r="Y257" s="190" t="s">
        <v>3180</v>
      </c>
      <c r="Z257" s="190" t="s">
        <v>3180</v>
      </c>
    </row>
    <row r="258" spans="1:26" x14ac:dyDescent="0.3">
      <c r="A258" s="190">
        <v>805858</v>
      </c>
      <c r="B258" s="190" t="s">
        <v>265</v>
      </c>
      <c r="J258" s="190" t="s">
        <v>3180</v>
      </c>
      <c r="K258" s="190" t="s">
        <v>3180</v>
      </c>
      <c r="L258" s="190" t="s">
        <v>3180</v>
      </c>
      <c r="M258" s="190" t="s">
        <v>3180</v>
      </c>
      <c r="O258" s="190" t="s">
        <v>3180</v>
      </c>
      <c r="P258" s="190" t="s">
        <v>3180</v>
      </c>
      <c r="Q258" s="190" t="s">
        <v>3180</v>
      </c>
      <c r="R258" s="190" t="s">
        <v>3180</v>
      </c>
      <c r="V258" s="190" t="s">
        <v>3180</v>
      </c>
      <c r="W258" s="190" t="s">
        <v>3180</v>
      </c>
      <c r="X258" s="190" t="s">
        <v>3180</v>
      </c>
      <c r="Y258" s="190" t="s">
        <v>3180</v>
      </c>
      <c r="Z258" s="190" t="s">
        <v>3180</v>
      </c>
    </row>
    <row r="259" spans="1:26" x14ac:dyDescent="0.3">
      <c r="A259" s="190">
        <v>805905</v>
      </c>
      <c r="B259" s="190" t="s">
        <v>265</v>
      </c>
      <c r="J259" s="190" t="s">
        <v>3180</v>
      </c>
      <c r="K259" s="190" t="s">
        <v>3180</v>
      </c>
      <c r="M259" s="190" t="s">
        <v>3180</v>
      </c>
      <c r="O259" s="190" t="s">
        <v>3180</v>
      </c>
      <c r="P259" s="190" t="s">
        <v>3180</v>
      </c>
      <c r="R259" s="190" t="s">
        <v>3180</v>
      </c>
      <c r="T259" s="190" t="s">
        <v>3180</v>
      </c>
      <c r="Y259" s="190" t="s">
        <v>3180</v>
      </c>
    </row>
    <row r="260" spans="1:26" x14ac:dyDescent="0.3">
      <c r="A260" s="190">
        <v>805910</v>
      </c>
      <c r="B260" s="190" t="s">
        <v>265</v>
      </c>
      <c r="J260" s="190" t="s">
        <v>3180</v>
      </c>
      <c r="K260" s="190" t="s">
        <v>3180</v>
      </c>
      <c r="O260" s="190" t="s">
        <v>3180</v>
      </c>
      <c r="P260" s="190" t="s">
        <v>3180</v>
      </c>
      <c r="V260" s="190" t="s">
        <v>3180</v>
      </c>
      <c r="Y260" s="190" t="s">
        <v>3180</v>
      </c>
      <c r="Z260" s="190" t="s">
        <v>3180</v>
      </c>
    </row>
    <row r="261" spans="1:26" x14ac:dyDescent="0.3">
      <c r="A261" s="190">
        <v>805921</v>
      </c>
      <c r="B261" s="190" t="s">
        <v>265</v>
      </c>
      <c r="K261" s="190" t="s">
        <v>3180</v>
      </c>
      <c r="O261" s="190" t="s">
        <v>3180</v>
      </c>
      <c r="R261" s="190" t="s">
        <v>3180</v>
      </c>
      <c r="V261" s="190" t="s">
        <v>3180</v>
      </c>
      <c r="W261" s="190" t="s">
        <v>3180</v>
      </c>
      <c r="Z261" s="190" t="s">
        <v>3180</v>
      </c>
    </row>
    <row r="262" spans="1:26" x14ac:dyDescent="0.3">
      <c r="A262" s="190">
        <v>805953</v>
      </c>
      <c r="B262" s="190" t="s">
        <v>265</v>
      </c>
      <c r="K262" s="190" t="s">
        <v>3180</v>
      </c>
      <c r="M262" s="190" t="s">
        <v>3180</v>
      </c>
      <c r="O262" s="190" t="s">
        <v>3180</v>
      </c>
      <c r="R262" s="190" t="s">
        <v>3180</v>
      </c>
      <c r="V262" s="190" t="s">
        <v>3180</v>
      </c>
      <c r="W262" s="190" t="s">
        <v>3180</v>
      </c>
    </row>
    <row r="263" spans="1:26" x14ac:dyDescent="0.3">
      <c r="A263" s="190">
        <v>805995</v>
      </c>
      <c r="B263" s="190" t="s">
        <v>265</v>
      </c>
      <c r="D263" s="190" t="s">
        <v>3180</v>
      </c>
      <c r="J263" s="190" t="s">
        <v>3180</v>
      </c>
      <c r="Q263" s="190" t="s">
        <v>3180</v>
      </c>
      <c r="R263" s="190" t="s">
        <v>3180</v>
      </c>
      <c r="V263" s="190" t="s">
        <v>3180</v>
      </c>
      <c r="W263" s="190" t="s">
        <v>3180</v>
      </c>
      <c r="Y263" s="190" t="s">
        <v>3180</v>
      </c>
    </row>
    <row r="264" spans="1:26" x14ac:dyDescent="0.3">
      <c r="A264" s="190">
        <v>806077</v>
      </c>
      <c r="B264" s="190" t="s">
        <v>265</v>
      </c>
      <c r="D264" s="190" t="s">
        <v>3180</v>
      </c>
      <c r="L264" s="190" t="s">
        <v>3180</v>
      </c>
      <c r="M264" s="190" t="s">
        <v>3180</v>
      </c>
      <c r="O264" s="190" t="s">
        <v>3180</v>
      </c>
      <c r="P264" s="190" t="s">
        <v>3180</v>
      </c>
      <c r="Q264" s="190" t="s">
        <v>3180</v>
      </c>
      <c r="S264" s="190" t="s">
        <v>3180</v>
      </c>
      <c r="T264" s="190" t="s">
        <v>3180</v>
      </c>
      <c r="U264" s="190" t="s">
        <v>3180</v>
      </c>
      <c r="V264" s="190" t="s">
        <v>3180</v>
      </c>
      <c r="W264" s="190" t="s">
        <v>3180</v>
      </c>
      <c r="Y264" s="190" t="s">
        <v>3180</v>
      </c>
      <c r="Z264" s="190" t="s">
        <v>3180</v>
      </c>
    </row>
    <row r="265" spans="1:26" x14ac:dyDescent="0.3">
      <c r="A265" s="190">
        <v>806102</v>
      </c>
      <c r="B265" s="190" t="s">
        <v>265</v>
      </c>
      <c r="J265" s="190" t="s">
        <v>3180</v>
      </c>
      <c r="O265" s="190" t="s">
        <v>3180</v>
      </c>
      <c r="P265" s="190" t="s">
        <v>3180</v>
      </c>
      <c r="R265" s="190" t="s">
        <v>3180</v>
      </c>
      <c r="Y265" s="190" t="s">
        <v>3180</v>
      </c>
    </row>
    <row r="266" spans="1:26" x14ac:dyDescent="0.3">
      <c r="A266" s="190">
        <v>806126</v>
      </c>
      <c r="B266" s="190" t="s">
        <v>265</v>
      </c>
      <c r="K266" s="190" t="s">
        <v>3180</v>
      </c>
      <c r="O266" s="190" t="s">
        <v>3180</v>
      </c>
      <c r="R266" s="190" t="s">
        <v>3180</v>
      </c>
      <c r="V266" s="190" t="s">
        <v>3180</v>
      </c>
      <c r="Z266" s="190" t="s">
        <v>3180</v>
      </c>
    </row>
    <row r="267" spans="1:26" x14ac:dyDescent="0.3">
      <c r="A267" s="190">
        <v>806166</v>
      </c>
      <c r="B267" s="190" t="s">
        <v>265</v>
      </c>
      <c r="H267" s="190" t="s">
        <v>3180</v>
      </c>
      <c r="N267" s="190" t="s">
        <v>3180</v>
      </c>
      <c r="O267" s="190" t="s">
        <v>3180</v>
      </c>
      <c r="V267" s="190" t="s">
        <v>3180</v>
      </c>
      <c r="Y267" s="190" t="s">
        <v>3180</v>
      </c>
      <c r="Z267" s="190" t="s">
        <v>3180</v>
      </c>
    </row>
    <row r="268" spans="1:26" x14ac:dyDescent="0.3">
      <c r="A268" s="190">
        <v>806186</v>
      </c>
      <c r="B268" s="190" t="s">
        <v>265</v>
      </c>
      <c r="C268" s="190" t="s">
        <v>3180</v>
      </c>
      <c r="G268" s="190" t="s">
        <v>3180</v>
      </c>
      <c r="J268" s="190" t="s">
        <v>3180</v>
      </c>
      <c r="K268" s="190" t="s">
        <v>3180</v>
      </c>
      <c r="O268" s="190" t="s">
        <v>3180</v>
      </c>
      <c r="R268" s="190" t="s">
        <v>3180</v>
      </c>
      <c r="V268" s="190" t="s">
        <v>3180</v>
      </c>
      <c r="Y268" s="190" t="s">
        <v>3180</v>
      </c>
    </row>
    <row r="269" spans="1:26" x14ac:dyDescent="0.3">
      <c r="A269" s="190">
        <v>806199</v>
      </c>
      <c r="B269" s="190" t="s">
        <v>265</v>
      </c>
      <c r="K269" s="190" t="s">
        <v>3180</v>
      </c>
      <c r="O269" s="190" t="s">
        <v>3180</v>
      </c>
      <c r="R269" s="190" t="s">
        <v>3180</v>
      </c>
      <c r="W269" s="190" t="s">
        <v>3180</v>
      </c>
      <c r="Y269" s="190" t="s">
        <v>3180</v>
      </c>
      <c r="Z269" s="190" t="s">
        <v>3180</v>
      </c>
    </row>
    <row r="270" spans="1:26" x14ac:dyDescent="0.3">
      <c r="A270" s="190">
        <v>806265</v>
      </c>
      <c r="B270" s="190" t="s">
        <v>265</v>
      </c>
      <c r="D270" s="190" t="s">
        <v>3180</v>
      </c>
      <c r="F270" s="190" t="s">
        <v>3180</v>
      </c>
      <c r="L270" s="190" t="s">
        <v>3180</v>
      </c>
      <c r="N270" s="190" t="s">
        <v>3180</v>
      </c>
      <c r="O270" s="190" t="s">
        <v>3180</v>
      </c>
      <c r="P270" s="190" t="s">
        <v>3180</v>
      </c>
      <c r="R270" s="190" t="s">
        <v>3180</v>
      </c>
      <c r="U270" s="190" t="s">
        <v>3180</v>
      </c>
      <c r="V270" s="190" t="s">
        <v>3180</v>
      </c>
      <c r="W270" s="190" t="s">
        <v>3180</v>
      </c>
      <c r="X270" s="190" t="s">
        <v>3180</v>
      </c>
      <c r="Y270" s="190" t="s">
        <v>3180</v>
      </c>
      <c r="Z270" s="190" t="s">
        <v>3180</v>
      </c>
    </row>
    <row r="271" spans="1:26" x14ac:dyDescent="0.3">
      <c r="A271" s="190">
        <v>806289</v>
      </c>
      <c r="B271" s="190" t="s">
        <v>265</v>
      </c>
      <c r="H271" s="190" t="s">
        <v>3180</v>
      </c>
      <c r="J271" s="190" t="s">
        <v>3180</v>
      </c>
      <c r="M271" s="190" t="s">
        <v>3180</v>
      </c>
      <c r="N271" s="190" t="s">
        <v>3180</v>
      </c>
      <c r="O271" s="190" t="s">
        <v>3180</v>
      </c>
      <c r="P271" s="190" t="s">
        <v>3180</v>
      </c>
      <c r="T271" s="190" t="s">
        <v>3180</v>
      </c>
      <c r="V271" s="190" t="s">
        <v>3180</v>
      </c>
      <c r="Z271" s="190" t="s">
        <v>3180</v>
      </c>
    </row>
    <row r="272" spans="1:26" x14ac:dyDescent="0.3">
      <c r="A272" s="190">
        <v>806299</v>
      </c>
      <c r="B272" s="190" t="s">
        <v>265</v>
      </c>
      <c r="O272" s="190" t="s">
        <v>3180</v>
      </c>
      <c r="T272" s="190" t="s">
        <v>3180</v>
      </c>
      <c r="V272" s="190" t="s">
        <v>3180</v>
      </c>
      <c r="Y272" s="190" t="s">
        <v>3180</v>
      </c>
      <c r="Z272" s="190" t="s">
        <v>3180</v>
      </c>
    </row>
    <row r="273" spans="1:26" x14ac:dyDescent="0.3">
      <c r="A273" s="190">
        <v>806302</v>
      </c>
      <c r="B273" s="190" t="s">
        <v>265</v>
      </c>
      <c r="J273" s="190" t="s">
        <v>3180</v>
      </c>
      <c r="K273" s="190" t="s">
        <v>3180</v>
      </c>
      <c r="L273" s="190" t="s">
        <v>3180</v>
      </c>
      <c r="O273" s="190" t="s">
        <v>3180</v>
      </c>
      <c r="P273" s="190" t="s">
        <v>3180</v>
      </c>
      <c r="Q273" s="190" t="s">
        <v>3180</v>
      </c>
      <c r="R273" s="190" t="s">
        <v>3180</v>
      </c>
      <c r="S273" s="190" t="s">
        <v>3180</v>
      </c>
      <c r="T273" s="190" t="s">
        <v>3180</v>
      </c>
      <c r="U273" s="190" t="s">
        <v>3180</v>
      </c>
      <c r="V273" s="190" t="s">
        <v>3180</v>
      </c>
      <c r="W273" s="190" t="s">
        <v>3180</v>
      </c>
      <c r="X273" s="190" t="s">
        <v>3180</v>
      </c>
      <c r="Y273" s="190" t="s">
        <v>3180</v>
      </c>
      <c r="Z273" s="190" t="s">
        <v>3180</v>
      </c>
    </row>
    <row r="274" spans="1:26" x14ac:dyDescent="0.3">
      <c r="A274" s="190">
        <v>806314</v>
      </c>
      <c r="B274" s="190" t="s">
        <v>265</v>
      </c>
      <c r="J274" s="190" t="s">
        <v>3180</v>
      </c>
      <c r="K274" s="190" t="s">
        <v>3180</v>
      </c>
      <c r="L274" s="190" t="s">
        <v>3180</v>
      </c>
      <c r="O274" s="190" t="s">
        <v>3180</v>
      </c>
      <c r="P274" s="190" t="s">
        <v>3180</v>
      </c>
      <c r="Q274" s="190" t="s">
        <v>3180</v>
      </c>
      <c r="R274" s="190" t="s">
        <v>3180</v>
      </c>
      <c r="U274" s="190" t="s">
        <v>3180</v>
      </c>
      <c r="V274" s="190" t="s">
        <v>3180</v>
      </c>
      <c r="W274" s="190" t="s">
        <v>3180</v>
      </c>
      <c r="X274" s="190" t="s">
        <v>3180</v>
      </c>
      <c r="Y274" s="190" t="s">
        <v>3180</v>
      </c>
      <c r="Z274" s="190" t="s">
        <v>3180</v>
      </c>
    </row>
    <row r="275" spans="1:26" x14ac:dyDescent="0.3">
      <c r="A275" s="190">
        <v>806315</v>
      </c>
      <c r="B275" s="190" t="s">
        <v>265</v>
      </c>
      <c r="F275" s="190" t="s">
        <v>3180</v>
      </c>
      <c r="G275" s="190" t="s">
        <v>3180</v>
      </c>
      <c r="J275" s="190" t="s">
        <v>3180</v>
      </c>
      <c r="K275" s="190" t="s">
        <v>3180</v>
      </c>
      <c r="O275" s="190" t="s">
        <v>3180</v>
      </c>
      <c r="Q275" s="190" t="s">
        <v>3180</v>
      </c>
      <c r="R275" s="190" t="s">
        <v>3180</v>
      </c>
      <c r="T275" s="190" t="s">
        <v>3180</v>
      </c>
      <c r="V275" s="190" t="s">
        <v>3180</v>
      </c>
      <c r="W275" s="190" t="s">
        <v>3180</v>
      </c>
      <c r="Y275" s="190" t="s">
        <v>3180</v>
      </c>
    </row>
    <row r="276" spans="1:26" x14ac:dyDescent="0.3">
      <c r="A276" s="190">
        <v>806323</v>
      </c>
      <c r="B276" s="190" t="s">
        <v>265</v>
      </c>
      <c r="D276" s="190" t="s">
        <v>3180</v>
      </c>
      <c r="H276" s="190" t="s">
        <v>3180</v>
      </c>
      <c r="L276" s="190" t="s">
        <v>3180</v>
      </c>
      <c r="M276" s="190" t="s">
        <v>3180</v>
      </c>
      <c r="O276" s="190" t="s">
        <v>3180</v>
      </c>
      <c r="P276" s="190" t="s">
        <v>3180</v>
      </c>
      <c r="Q276" s="190" t="s">
        <v>3180</v>
      </c>
      <c r="R276" s="190" t="s">
        <v>3180</v>
      </c>
      <c r="S276" s="190" t="s">
        <v>3180</v>
      </c>
      <c r="U276" s="190" t="s">
        <v>3180</v>
      </c>
      <c r="V276" s="190" t="s">
        <v>3180</v>
      </c>
      <c r="W276" s="190" t="s">
        <v>3180</v>
      </c>
      <c r="Y276" s="190" t="s">
        <v>3180</v>
      </c>
      <c r="Z276" s="190" t="s">
        <v>3180</v>
      </c>
    </row>
    <row r="277" spans="1:26" x14ac:dyDescent="0.3">
      <c r="A277" s="190">
        <v>806333</v>
      </c>
      <c r="B277" s="190" t="s">
        <v>265</v>
      </c>
      <c r="F277" s="190" t="s">
        <v>3180</v>
      </c>
      <c r="G277" s="190" t="s">
        <v>3180</v>
      </c>
      <c r="K277" s="190" t="s">
        <v>3180</v>
      </c>
      <c r="O277" s="190" t="s">
        <v>3180</v>
      </c>
      <c r="R277" s="190" t="s">
        <v>3180</v>
      </c>
      <c r="V277" s="190" t="s">
        <v>3180</v>
      </c>
      <c r="Y277" s="190" t="s">
        <v>3180</v>
      </c>
    </row>
    <row r="278" spans="1:26" x14ac:dyDescent="0.3">
      <c r="A278" s="190">
        <v>806380</v>
      </c>
      <c r="B278" s="190" t="s">
        <v>265</v>
      </c>
      <c r="N278" s="190" t="s">
        <v>3180</v>
      </c>
      <c r="O278" s="190" t="s">
        <v>3180</v>
      </c>
      <c r="Q278" s="190" t="s">
        <v>3180</v>
      </c>
      <c r="R278" s="190" t="s">
        <v>3180</v>
      </c>
      <c r="S278" s="190" t="s">
        <v>3180</v>
      </c>
      <c r="T278" s="190" t="s">
        <v>3180</v>
      </c>
      <c r="U278" s="190" t="s">
        <v>3180</v>
      </c>
      <c r="V278" s="190" t="s">
        <v>3180</v>
      </c>
      <c r="W278" s="190" t="s">
        <v>3180</v>
      </c>
      <c r="Y278" s="190" t="s">
        <v>3180</v>
      </c>
      <c r="Z278" s="190" t="s">
        <v>3180</v>
      </c>
    </row>
    <row r="279" spans="1:26" x14ac:dyDescent="0.3">
      <c r="A279" s="190">
        <v>806396</v>
      </c>
      <c r="B279" s="190" t="s">
        <v>265</v>
      </c>
      <c r="F279" s="190" t="s">
        <v>3180</v>
      </c>
      <c r="J279" s="190" t="s">
        <v>3180</v>
      </c>
      <c r="M279" s="190" t="s">
        <v>3180</v>
      </c>
      <c r="N279" s="190" t="s">
        <v>3180</v>
      </c>
      <c r="O279" s="190" t="s">
        <v>3180</v>
      </c>
      <c r="R279" s="190" t="s">
        <v>3180</v>
      </c>
      <c r="T279" s="190" t="s">
        <v>3180</v>
      </c>
      <c r="U279" s="190" t="s">
        <v>3180</v>
      </c>
      <c r="V279" s="190" t="s">
        <v>3180</v>
      </c>
      <c r="W279" s="190" t="s">
        <v>3180</v>
      </c>
      <c r="X279" s="190" t="s">
        <v>3180</v>
      </c>
      <c r="Y279" s="190" t="s">
        <v>3180</v>
      </c>
      <c r="Z279" s="190" t="s">
        <v>3180</v>
      </c>
    </row>
    <row r="280" spans="1:26" x14ac:dyDescent="0.3">
      <c r="A280" s="190">
        <v>806485</v>
      </c>
      <c r="B280" s="190" t="s">
        <v>265</v>
      </c>
      <c r="D280" s="190" t="s">
        <v>3180</v>
      </c>
      <c r="E280" s="190" t="s">
        <v>3180</v>
      </c>
      <c r="L280" s="190" t="s">
        <v>3180</v>
      </c>
      <c r="O280" s="190" t="s">
        <v>3180</v>
      </c>
      <c r="P280" s="190" t="s">
        <v>3180</v>
      </c>
      <c r="R280" s="190" t="s">
        <v>3180</v>
      </c>
      <c r="S280" s="190" t="s">
        <v>3180</v>
      </c>
      <c r="T280" s="190" t="s">
        <v>3180</v>
      </c>
    </row>
    <row r="281" spans="1:26" x14ac:dyDescent="0.3">
      <c r="A281" s="190">
        <v>806500</v>
      </c>
      <c r="B281" s="190" t="s">
        <v>265</v>
      </c>
      <c r="E281" s="190" t="s">
        <v>3180</v>
      </c>
      <c r="I281" s="190" t="s">
        <v>3180</v>
      </c>
      <c r="O281" s="190" t="s">
        <v>3180</v>
      </c>
      <c r="P281" s="190" t="s">
        <v>3180</v>
      </c>
      <c r="S281" s="190" t="s">
        <v>3180</v>
      </c>
      <c r="T281" s="190" t="s">
        <v>3180</v>
      </c>
      <c r="V281" s="190" t="s">
        <v>3180</v>
      </c>
      <c r="Y281" s="190" t="s">
        <v>3180</v>
      </c>
      <c r="Z281" s="190" t="s">
        <v>3180</v>
      </c>
    </row>
    <row r="282" spans="1:26" x14ac:dyDescent="0.3">
      <c r="A282" s="190">
        <v>806536</v>
      </c>
      <c r="B282" s="190" t="s">
        <v>265</v>
      </c>
      <c r="D282" s="190" t="s">
        <v>3180</v>
      </c>
      <c r="E282" s="190" t="s">
        <v>3180</v>
      </c>
      <c r="I282" s="190" t="s">
        <v>3180</v>
      </c>
      <c r="L282" s="190" t="s">
        <v>3180</v>
      </c>
      <c r="O282" s="190" t="s">
        <v>3180</v>
      </c>
      <c r="P282" s="190" t="s">
        <v>3180</v>
      </c>
      <c r="R282" s="190" t="s">
        <v>3180</v>
      </c>
      <c r="S282" s="190" t="s">
        <v>3180</v>
      </c>
      <c r="T282" s="190" t="s">
        <v>3180</v>
      </c>
      <c r="U282" s="190" t="s">
        <v>3180</v>
      </c>
      <c r="V282" s="190" t="s">
        <v>3180</v>
      </c>
      <c r="W282" s="190" t="s">
        <v>3180</v>
      </c>
      <c r="X282" s="190" t="s">
        <v>3180</v>
      </c>
      <c r="Y282" s="190" t="s">
        <v>3180</v>
      </c>
      <c r="Z282" s="190" t="s">
        <v>3180</v>
      </c>
    </row>
    <row r="283" spans="1:26" x14ac:dyDescent="0.3">
      <c r="A283" s="190">
        <v>806553</v>
      </c>
      <c r="B283" s="190" t="s">
        <v>265</v>
      </c>
      <c r="C283" s="190" t="s">
        <v>3180</v>
      </c>
      <c r="J283" s="190" t="s">
        <v>3180</v>
      </c>
      <c r="K283" s="190" t="s">
        <v>3180</v>
      </c>
      <c r="L283" s="190" t="s">
        <v>3180</v>
      </c>
      <c r="O283" s="190" t="s">
        <v>3180</v>
      </c>
      <c r="P283" s="190" t="s">
        <v>3180</v>
      </c>
      <c r="Q283" s="190" t="s">
        <v>3180</v>
      </c>
      <c r="R283" s="190" t="s">
        <v>3180</v>
      </c>
      <c r="S283" s="190" t="s">
        <v>3180</v>
      </c>
      <c r="T283" s="190" t="s">
        <v>3180</v>
      </c>
      <c r="U283" s="190" t="s">
        <v>3180</v>
      </c>
      <c r="V283" s="190" t="s">
        <v>3180</v>
      </c>
      <c r="W283" s="190" t="s">
        <v>3180</v>
      </c>
      <c r="X283" s="190" t="s">
        <v>3180</v>
      </c>
      <c r="Y283" s="190" t="s">
        <v>3180</v>
      </c>
      <c r="Z283" s="190" t="s">
        <v>3180</v>
      </c>
    </row>
    <row r="284" spans="1:26" x14ac:dyDescent="0.3">
      <c r="A284" s="190">
        <v>806576</v>
      </c>
      <c r="B284" s="190" t="s">
        <v>265</v>
      </c>
      <c r="D284" s="190" t="s">
        <v>3180</v>
      </c>
      <c r="J284" s="190" t="s">
        <v>3180</v>
      </c>
      <c r="K284" s="190" t="s">
        <v>3180</v>
      </c>
      <c r="L284" s="190" t="s">
        <v>3180</v>
      </c>
      <c r="P284" s="190" t="s">
        <v>3180</v>
      </c>
      <c r="R284" s="190" t="s">
        <v>3180</v>
      </c>
      <c r="V284" s="190" t="s">
        <v>3180</v>
      </c>
      <c r="W284" s="190" t="s">
        <v>3180</v>
      </c>
      <c r="Y284" s="190" t="s">
        <v>3180</v>
      </c>
    </row>
    <row r="285" spans="1:26" x14ac:dyDescent="0.3">
      <c r="A285" s="190">
        <v>806580</v>
      </c>
      <c r="B285" s="190" t="s">
        <v>265</v>
      </c>
      <c r="D285" s="190" t="s">
        <v>3180</v>
      </c>
      <c r="J285" s="190" t="s">
        <v>3180</v>
      </c>
      <c r="K285" s="190" t="s">
        <v>3180</v>
      </c>
      <c r="L285" s="190" t="s">
        <v>3180</v>
      </c>
      <c r="R285" s="190" t="s">
        <v>3180</v>
      </c>
      <c r="V285" s="190" t="s">
        <v>3180</v>
      </c>
      <c r="W285" s="190" t="s">
        <v>3180</v>
      </c>
      <c r="Y285" s="190" t="s">
        <v>3180</v>
      </c>
    </row>
    <row r="286" spans="1:26" x14ac:dyDescent="0.3">
      <c r="A286" s="190">
        <v>806582</v>
      </c>
      <c r="B286" s="190" t="s">
        <v>265</v>
      </c>
      <c r="D286" s="190" t="s">
        <v>3180</v>
      </c>
      <c r="E286" s="190" t="s">
        <v>3180</v>
      </c>
      <c r="J286" s="190" t="s">
        <v>3180</v>
      </c>
      <c r="L286" s="190" t="s">
        <v>3180</v>
      </c>
      <c r="O286" s="190" t="s">
        <v>3180</v>
      </c>
      <c r="P286" s="190" t="s">
        <v>3180</v>
      </c>
      <c r="Q286" s="190" t="s">
        <v>3180</v>
      </c>
      <c r="R286" s="190" t="s">
        <v>3180</v>
      </c>
      <c r="S286" s="190" t="s">
        <v>3180</v>
      </c>
      <c r="T286" s="190" t="s">
        <v>3180</v>
      </c>
      <c r="U286" s="190" t="s">
        <v>3180</v>
      </c>
      <c r="V286" s="190" t="s">
        <v>3180</v>
      </c>
      <c r="W286" s="190" t="s">
        <v>3180</v>
      </c>
      <c r="X286" s="190" t="s">
        <v>3180</v>
      </c>
      <c r="Y286" s="190" t="s">
        <v>3180</v>
      </c>
      <c r="Z286" s="190" t="s">
        <v>3180</v>
      </c>
    </row>
    <row r="287" spans="1:26" x14ac:dyDescent="0.3">
      <c r="A287" s="190">
        <v>806600</v>
      </c>
      <c r="B287" s="190" t="s">
        <v>265</v>
      </c>
      <c r="D287" s="190" t="s">
        <v>3180</v>
      </c>
      <c r="J287" s="190" t="s">
        <v>3180</v>
      </c>
      <c r="K287" s="190" t="s">
        <v>3180</v>
      </c>
      <c r="O287" s="190" t="s">
        <v>3180</v>
      </c>
      <c r="P287" s="190" t="s">
        <v>3180</v>
      </c>
      <c r="Q287" s="190" t="s">
        <v>3180</v>
      </c>
      <c r="R287" s="190" t="s">
        <v>3180</v>
      </c>
      <c r="S287" s="190" t="s">
        <v>3180</v>
      </c>
      <c r="T287" s="190" t="s">
        <v>3180</v>
      </c>
      <c r="U287" s="190" t="s">
        <v>3180</v>
      </c>
      <c r="V287" s="190" t="s">
        <v>3180</v>
      </c>
      <c r="W287" s="190" t="s">
        <v>3180</v>
      </c>
      <c r="X287" s="190" t="s">
        <v>3180</v>
      </c>
      <c r="Y287" s="190" t="s">
        <v>3180</v>
      </c>
      <c r="Z287" s="190" t="s">
        <v>3180</v>
      </c>
    </row>
    <row r="288" spans="1:26" x14ac:dyDescent="0.3">
      <c r="A288" s="190">
        <v>806629</v>
      </c>
      <c r="B288" s="190" t="s">
        <v>265</v>
      </c>
      <c r="D288" s="190" t="s">
        <v>3180</v>
      </c>
      <c r="L288" s="190" t="s">
        <v>3180</v>
      </c>
      <c r="O288" s="190" t="s">
        <v>3180</v>
      </c>
      <c r="Q288" s="190" t="s">
        <v>3180</v>
      </c>
      <c r="R288" s="190" t="s">
        <v>3180</v>
      </c>
      <c r="V288" s="190" t="s">
        <v>3180</v>
      </c>
      <c r="Y288" s="190" t="s">
        <v>3180</v>
      </c>
    </row>
    <row r="289" spans="1:26" x14ac:dyDescent="0.3">
      <c r="A289" s="190">
        <v>806648</v>
      </c>
      <c r="B289" s="190" t="s">
        <v>265</v>
      </c>
      <c r="H289" s="190" t="s">
        <v>3180</v>
      </c>
      <c r="L289" s="190" t="s">
        <v>3180</v>
      </c>
      <c r="N289" s="190" t="s">
        <v>3180</v>
      </c>
      <c r="O289" s="190" t="s">
        <v>3180</v>
      </c>
      <c r="P289" s="190" t="s">
        <v>3180</v>
      </c>
      <c r="Q289" s="190" t="s">
        <v>3180</v>
      </c>
      <c r="R289" s="190" t="s">
        <v>3180</v>
      </c>
      <c r="U289" s="190" t="s">
        <v>3180</v>
      </c>
      <c r="W289" s="190" t="s">
        <v>3180</v>
      </c>
      <c r="X289" s="190" t="s">
        <v>3180</v>
      </c>
      <c r="Y289" s="190" t="s">
        <v>3180</v>
      </c>
      <c r="Z289" s="190" t="s">
        <v>3180</v>
      </c>
    </row>
    <row r="290" spans="1:26" x14ac:dyDescent="0.3">
      <c r="A290" s="190">
        <v>806704</v>
      </c>
      <c r="B290" s="190" t="s">
        <v>265</v>
      </c>
      <c r="E290" s="190" t="s">
        <v>3180</v>
      </c>
      <c r="K290" s="190" t="s">
        <v>3180</v>
      </c>
      <c r="L290" s="190" t="s">
        <v>3180</v>
      </c>
      <c r="O290" s="190" t="s">
        <v>3180</v>
      </c>
      <c r="P290" s="190" t="s">
        <v>3180</v>
      </c>
      <c r="Q290" s="190" t="s">
        <v>3180</v>
      </c>
      <c r="R290" s="190" t="s">
        <v>3180</v>
      </c>
      <c r="S290" s="190" t="s">
        <v>3180</v>
      </c>
      <c r="T290" s="190" t="s">
        <v>3180</v>
      </c>
      <c r="U290" s="190" t="s">
        <v>3180</v>
      </c>
      <c r="V290" s="190" t="s">
        <v>3180</v>
      </c>
      <c r="W290" s="190" t="s">
        <v>3180</v>
      </c>
      <c r="X290" s="190" t="s">
        <v>3180</v>
      </c>
      <c r="Y290" s="190" t="s">
        <v>3180</v>
      </c>
      <c r="Z290" s="190" t="s">
        <v>3180</v>
      </c>
    </row>
    <row r="291" spans="1:26" x14ac:dyDescent="0.3">
      <c r="A291" s="190">
        <v>806800</v>
      </c>
      <c r="B291" s="190" t="s">
        <v>265</v>
      </c>
      <c r="O291" s="190" t="s">
        <v>3180</v>
      </c>
      <c r="P291" s="190" t="s">
        <v>3180</v>
      </c>
      <c r="V291" s="190" t="s">
        <v>3180</v>
      </c>
      <c r="Y291" s="190" t="s">
        <v>3180</v>
      </c>
      <c r="Z291" s="190" t="s">
        <v>3180</v>
      </c>
    </row>
    <row r="292" spans="1:26" x14ac:dyDescent="0.3">
      <c r="A292" s="190">
        <v>806861</v>
      </c>
      <c r="B292" s="190" t="s">
        <v>265</v>
      </c>
      <c r="J292" s="190" t="s">
        <v>3180</v>
      </c>
      <c r="M292" s="190" t="s">
        <v>3180</v>
      </c>
      <c r="O292" s="190" t="s">
        <v>3180</v>
      </c>
      <c r="P292" s="190" t="s">
        <v>3180</v>
      </c>
      <c r="R292" s="190" t="s">
        <v>3180</v>
      </c>
      <c r="Y292" s="190" t="s">
        <v>3180</v>
      </c>
    </row>
    <row r="293" spans="1:26" x14ac:dyDescent="0.3">
      <c r="A293" s="190">
        <v>806865</v>
      </c>
      <c r="B293" s="190" t="s">
        <v>265</v>
      </c>
      <c r="L293" s="190" t="s">
        <v>3180</v>
      </c>
      <c r="T293" s="190" t="s">
        <v>3180</v>
      </c>
      <c r="V293" s="190" t="s">
        <v>3180</v>
      </c>
      <c r="X293" s="190" t="s">
        <v>3180</v>
      </c>
      <c r="Y293" s="190" t="s">
        <v>3180</v>
      </c>
      <c r="Z293" s="190" t="s">
        <v>3180</v>
      </c>
    </row>
    <row r="294" spans="1:26" x14ac:dyDescent="0.3">
      <c r="A294" s="190">
        <v>806867</v>
      </c>
      <c r="B294" s="190" t="s">
        <v>265</v>
      </c>
      <c r="L294" s="190" t="s">
        <v>3180</v>
      </c>
      <c r="O294" s="190" t="s">
        <v>3180</v>
      </c>
      <c r="R294" s="190" t="s">
        <v>3180</v>
      </c>
      <c r="V294" s="190" t="s">
        <v>3180</v>
      </c>
      <c r="W294" s="190" t="s">
        <v>3180</v>
      </c>
      <c r="Y294" s="190" t="s">
        <v>3180</v>
      </c>
    </row>
    <row r="295" spans="1:26" x14ac:dyDescent="0.3">
      <c r="A295" s="190">
        <v>807005</v>
      </c>
      <c r="B295" s="190" t="s">
        <v>265</v>
      </c>
      <c r="D295" s="190" t="s">
        <v>3180</v>
      </c>
      <c r="E295" s="190" t="s">
        <v>3180</v>
      </c>
      <c r="J295" s="190" t="s">
        <v>3180</v>
      </c>
      <c r="O295" s="190" t="s">
        <v>3180</v>
      </c>
      <c r="P295" s="190" t="s">
        <v>3180</v>
      </c>
      <c r="Q295" s="190" t="s">
        <v>3180</v>
      </c>
      <c r="R295" s="190" t="s">
        <v>3180</v>
      </c>
      <c r="U295" s="190" t="s">
        <v>3180</v>
      </c>
      <c r="V295" s="190" t="s">
        <v>3180</v>
      </c>
      <c r="W295" s="190" t="s">
        <v>3180</v>
      </c>
      <c r="X295" s="190" t="s">
        <v>3180</v>
      </c>
      <c r="Y295" s="190" t="s">
        <v>3180</v>
      </c>
      <c r="Z295" s="190" t="s">
        <v>3180</v>
      </c>
    </row>
    <row r="296" spans="1:26" x14ac:dyDescent="0.3">
      <c r="A296" s="190">
        <v>807055</v>
      </c>
      <c r="B296" s="190" t="s">
        <v>265</v>
      </c>
      <c r="O296" s="190" t="s">
        <v>3180</v>
      </c>
      <c r="U296" s="190" t="s">
        <v>3180</v>
      </c>
      <c r="V296" s="190" t="s">
        <v>3180</v>
      </c>
      <c r="W296" s="190" t="s">
        <v>3180</v>
      </c>
      <c r="Y296" s="190" t="s">
        <v>3180</v>
      </c>
      <c r="Z296" s="190" t="s">
        <v>3180</v>
      </c>
    </row>
    <row r="297" spans="1:26" x14ac:dyDescent="0.3">
      <c r="A297" s="190">
        <v>807096</v>
      </c>
      <c r="B297" s="190" t="s">
        <v>265</v>
      </c>
      <c r="D297" s="190" t="s">
        <v>3180</v>
      </c>
      <c r="J297" s="190" t="s">
        <v>3180</v>
      </c>
      <c r="O297" s="190" t="s">
        <v>3180</v>
      </c>
      <c r="Q297" s="190" t="s">
        <v>3180</v>
      </c>
      <c r="R297" s="190" t="s">
        <v>3180</v>
      </c>
      <c r="S297" s="190" t="s">
        <v>3180</v>
      </c>
      <c r="V297" s="190" t="s">
        <v>3180</v>
      </c>
      <c r="X297" s="190" t="s">
        <v>3180</v>
      </c>
      <c r="Y297" s="190" t="s">
        <v>3180</v>
      </c>
      <c r="Z297" s="190" t="s">
        <v>3180</v>
      </c>
    </row>
    <row r="298" spans="1:26" x14ac:dyDescent="0.3">
      <c r="A298" s="190">
        <v>807100</v>
      </c>
      <c r="B298" s="190" t="s">
        <v>265</v>
      </c>
      <c r="L298" s="190" t="s">
        <v>3180</v>
      </c>
      <c r="O298" s="190" t="s">
        <v>3180</v>
      </c>
      <c r="S298" s="190" t="s">
        <v>3180</v>
      </c>
      <c r="V298" s="190" t="s">
        <v>3180</v>
      </c>
      <c r="W298" s="190" t="s">
        <v>3180</v>
      </c>
      <c r="X298" s="190" t="s">
        <v>3180</v>
      </c>
      <c r="Y298" s="190" t="s">
        <v>3180</v>
      </c>
      <c r="Z298" s="190" t="s">
        <v>3180</v>
      </c>
    </row>
    <row r="299" spans="1:26" x14ac:dyDescent="0.3">
      <c r="A299" s="190">
        <v>807157</v>
      </c>
      <c r="B299" s="190" t="s">
        <v>265</v>
      </c>
      <c r="D299" s="190" t="s">
        <v>3180</v>
      </c>
      <c r="K299" s="190" t="s">
        <v>3180</v>
      </c>
      <c r="L299" s="190" t="s">
        <v>3180</v>
      </c>
      <c r="M299" s="190" t="s">
        <v>3180</v>
      </c>
      <c r="O299" s="190" t="s">
        <v>3180</v>
      </c>
      <c r="R299" s="190" t="s">
        <v>3180</v>
      </c>
      <c r="U299" s="190" t="s">
        <v>3180</v>
      </c>
      <c r="V299" s="190" t="s">
        <v>3180</v>
      </c>
      <c r="W299" s="190" t="s">
        <v>3180</v>
      </c>
      <c r="X299" s="190" t="s">
        <v>3180</v>
      </c>
      <c r="Y299" s="190" t="s">
        <v>3180</v>
      </c>
      <c r="Z299" s="190" t="s">
        <v>3180</v>
      </c>
    </row>
    <row r="300" spans="1:26" x14ac:dyDescent="0.3">
      <c r="A300" s="190">
        <v>807259</v>
      </c>
      <c r="B300" s="190" t="s">
        <v>265</v>
      </c>
      <c r="D300" s="190" t="s">
        <v>3180</v>
      </c>
      <c r="J300" s="190" t="s">
        <v>3180</v>
      </c>
      <c r="L300" s="190" t="s">
        <v>3180</v>
      </c>
      <c r="N300" s="190" t="s">
        <v>3180</v>
      </c>
      <c r="O300" s="190" t="s">
        <v>3180</v>
      </c>
      <c r="P300" s="190" t="s">
        <v>3180</v>
      </c>
      <c r="R300" s="190" t="s">
        <v>3180</v>
      </c>
      <c r="T300" s="190" t="s">
        <v>3180</v>
      </c>
      <c r="U300" s="190" t="s">
        <v>3180</v>
      </c>
      <c r="V300" s="190" t="s">
        <v>3180</v>
      </c>
      <c r="W300" s="190" t="s">
        <v>3180</v>
      </c>
      <c r="X300" s="190" t="s">
        <v>3180</v>
      </c>
      <c r="Y300" s="190" t="s">
        <v>3180</v>
      </c>
      <c r="Z300" s="190" t="s">
        <v>3180</v>
      </c>
    </row>
    <row r="301" spans="1:26" x14ac:dyDescent="0.3">
      <c r="A301" s="190">
        <v>807263</v>
      </c>
      <c r="B301" s="190" t="s">
        <v>265</v>
      </c>
      <c r="K301" s="190" t="s">
        <v>3180</v>
      </c>
      <c r="L301" s="190" t="s">
        <v>3180</v>
      </c>
      <c r="N301" s="190" t="s">
        <v>3180</v>
      </c>
      <c r="O301" s="190" t="s">
        <v>3180</v>
      </c>
      <c r="R301" s="190" t="s">
        <v>3180</v>
      </c>
      <c r="T301" s="190" t="s">
        <v>3180</v>
      </c>
      <c r="V301" s="190" t="s">
        <v>3180</v>
      </c>
      <c r="W301" s="190" t="s">
        <v>3180</v>
      </c>
      <c r="Y301" s="190" t="s">
        <v>3180</v>
      </c>
      <c r="Z301" s="190" t="s">
        <v>3180</v>
      </c>
    </row>
    <row r="302" spans="1:26" x14ac:dyDescent="0.3">
      <c r="A302" s="190">
        <v>807318</v>
      </c>
      <c r="B302" s="190" t="s">
        <v>265</v>
      </c>
      <c r="H302" s="190" t="s">
        <v>3180</v>
      </c>
      <c r="L302" s="190" t="s">
        <v>3180</v>
      </c>
      <c r="N302" s="190" t="s">
        <v>3180</v>
      </c>
      <c r="O302" s="190" t="s">
        <v>3180</v>
      </c>
      <c r="Q302" s="190" t="s">
        <v>3180</v>
      </c>
      <c r="T302" s="190" t="s">
        <v>3180</v>
      </c>
      <c r="U302" s="190" t="s">
        <v>3180</v>
      </c>
      <c r="V302" s="190" t="s">
        <v>3180</v>
      </c>
      <c r="W302" s="190" t="s">
        <v>3180</v>
      </c>
      <c r="X302" s="190" t="s">
        <v>3180</v>
      </c>
      <c r="Y302" s="190" t="s">
        <v>3180</v>
      </c>
      <c r="Z302" s="190" t="s">
        <v>3180</v>
      </c>
    </row>
    <row r="303" spans="1:26" x14ac:dyDescent="0.3">
      <c r="A303" s="190">
        <v>807319</v>
      </c>
      <c r="B303" s="190" t="s">
        <v>265</v>
      </c>
      <c r="H303" s="190" t="s">
        <v>3180</v>
      </c>
      <c r="J303" s="190" t="s">
        <v>3180</v>
      </c>
      <c r="K303" s="190" t="s">
        <v>3180</v>
      </c>
      <c r="M303" s="190" t="s">
        <v>3180</v>
      </c>
      <c r="O303" s="190" t="s">
        <v>3180</v>
      </c>
      <c r="P303" s="190" t="s">
        <v>3180</v>
      </c>
      <c r="Q303" s="190" t="s">
        <v>3180</v>
      </c>
      <c r="R303" s="190" t="s">
        <v>3180</v>
      </c>
      <c r="S303" s="190" t="s">
        <v>3180</v>
      </c>
      <c r="T303" s="190" t="s">
        <v>3180</v>
      </c>
      <c r="U303" s="190" t="s">
        <v>3180</v>
      </c>
      <c r="V303" s="190" t="s">
        <v>3180</v>
      </c>
      <c r="W303" s="190" t="s">
        <v>3180</v>
      </c>
      <c r="X303" s="190" t="s">
        <v>3180</v>
      </c>
      <c r="Y303" s="190" t="s">
        <v>3180</v>
      </c>
      <c r="Z303" s="190" t="s">
        <v>3180</v>
      </c>
    </row>
    <row r="304" spans="1:26" x14ac:dyDescent="0.3">
      <c r="A304" s="190">
        <v>807354</v>
      </c>
      <c r="B304" s="190" t="s">
        <v>265</v>
      </c>
      <c r="E304" s="190" t="s">
        <v>3180</v>
      </c>
      <c r="F304" s="190" t="s">
        <v>3180</v>
      </c>
      <c r="L304" s="190" t="s">
        <v>3180</v>
      </c>
      <c r="M304" s="190" t="s">
        <v>3180</v>
      </c>
      <c r="O304" s="190" t="s">
        <v>3180</v>
      </c>
      <c r="P304" s="190" t="s">
        <v>3180</v>
      </c>
      <c r="Q304" s="190" t="s">
        <v>3180</v>
      </c>
      <c r="R304" s="190" t="s">
        <v>3180</v>
      </c>
      <c r="S304" s="190" t="s">
        <v>3180</v>
      </c>
      <c r="T304" s="190" t="s">
        <v>3180</v>
      </c>
      <c r="U304" s="190" t="s">
        <v>3180</v>
      </c>
      <c r="V304" s="190" t="s">
        <v>3180</v>
      </c>
      <c r="Y304" s="190" t="s">
        <v>3180</v>
      </c>
      <c r="Z304" s="190" t="s">
        <v>3180</v>
      </c>
    </row>
    <row r="305" spans="1:26" x14ac:dyDescent="0.3">
      <c r="A305" s="190">
        <v>807370</v>
      </c>
      <c r="B305" s="190" t="s">
        <v>265</v>
      </c>
      <c r="D305" s="190" t="s">
        <v>3180</v>
      </c>
      <c r="L305" s="190" t="s">
        <v>3180</v>
      </c>
      <c r="M305" s="190" t="s">
        <v>3180</v>
      </c>
      <c r="N305" s="190" t="s">
        <v>3180</v>
      </c>
      <c r="O305" s="190" t="s">
        <v>3180</v>
      </c>
      <c r="P305" s="190" t="s">
        <v>3180</v>
      </c>
      <c r="Q305" s="190" t="s">
        <v>3180</v>
      </c>
      <c r="R305" s="190" t="s">
        <v>3180</v>
      </c>
      <c r="S305" s="190" t="s">
        <v>3180</v>
      </c>
      <c r="T305" s="190" t="s">
        <v>3180</v>
      </c>
      <c r="U305" s="190" t="s">
        <v>3180</v>
      </c>
      <c r="V305" s="190" t="s">
        <v>3180</v>
      </c>
      <c r="W305" s="190" t="s">
        <v>3180</v>
      </c>
      <c r="X305" s="190" t="s">
        <v>3180</v>
      </c>
      <c r="Y305" s="190" t="s">
        <v>3180</v>
      </c>
      <c r="Z305" s="190" t="s">
        <v>3180</v>
      </c>
    </row>
    <row r="306" spans="1:26" x14ac:dyDescent="0.3">
      <c r="A306" s="190">
        <v>807424</v>
      </c>
      <c r="B306" s="190" t="s">
        <v>265</v>
      </c>
      <c r="K306" s="190" t="s">
        <v>3180</v>
      </c>
      <c r="O306" s="190" t="s">
        <v>3180</v>
      </c>
      <c r="R306" s="190" t="s">
        <v>3180</v>
      </c>
      <c r="U306" s="190" t="s">
        <v>3180</v>
      </c>
      <c r="V306" s="190" t="s">
        <v>3180</v>
      </c>
      <c r="W306" s="190" t="s">
        <v>3180</v>
      </c>
      <c r="Y306" s="190" t="s">
        <v>3180</v>
      </c>
      <c r="Z306" s="190" t="s">
        <v>3180</v>
      </c>
    </row>
    <row r="307" spans="1:26" x14ac:dyDescent="0.3">
      <c r="A307" s="190">
        <v>807453</v>
      </c>
      <c r="B307" s="190" t="s">
        <v>265</v>
      </c>
      <c r="L307" s="190" t="s">
        <v>3180</v>
      </c>
      <c r="N307" s="190" t="s">
        <v>3180</v>
      </c>
      <c r="O307" s="190" t="s">
        <v>3180</v>
      </c>
      <c r="R307" s="190" t="s">
        <v>3180</v>
      </c>
      <c r="V307" s="190" t="s">
        <v>3180</v>
      </c>
      <c r="X307" s="190" t="s">
        <v>3180</v>
      </c>
    </row>
    <row r="308" spans="1:26" x14ac:dyDescent="0.3">
      <c r="A308" s="190">
        <v>807498</v>
      </c>
      <c r="B308" s="190" t="s">
        <v>265</v>
      </c>
      <c r="D308" s="190" t="s">
        <v>3180</v>
      </c>
      <c r="J308" s="190" t="s">
        <v>3180</v>
      </c>
      <c r="K308" s="190" t="s">
        <v>3180</v>
      </c>
      <c r="L308" s="190" t="s">
        <v>3180</v>
      </c>
      <c r="O308" s="190" t="s">
        <v>3180</v>
      </c>
      <c r="P308" s="190" t="s">
        <v>3180</v>
      </c>
      <c r="Q308" s="190" t="s">
        <v>3180</v>
      </c>
      <c r="R308" s="190" t="s">
        <v>3180</v>
      </c>
      <c r="U308" s="190" t="s">
        <v>3180</v>
      </c>
      <c r="V308" s="190" t="s">
        <v>3180</v>
      </c>
      <c r="Y308" s="190" t="s">
        <v>3180</v>
      </c>
      <c r="Z308" s="190" t="s">
        <v>3180</v>
      </c>
    </row>
    <row r="309" spans="1:26" x14ac:dyDescent="0.3">
      <c r="A309" s="190">
        <v>807537</v>
      </c>
      <c r="B309" s="190" t="s">
        <v>265</v>
      </c>
      <c r="D309" s="190" t="s">
        <v>3180</v>
      </c>
      <c r="E309" s="190" t="s">
        <v>3180</v>
      </c>
      <c r="O309" s="190" t="s">
        <v>3180</v>
      </c>
      <c r="Q309" s="190" t="s">
        <v>3180</v>
      </c>
      <c r="R309" s="190" t="s">
        <v>3180</v>
      </c>
      <c r="V309" s="190" t="s">
        <v>3180</v>
      </c>
      <c r="Y309" s="190" t="s">
        <v>3180</v>
      </c>
      <c r="Z309" s="190" t="s">
        <v>3180</v>
      </c>
    </row>
    <row r="310" spans="1:26" x14ac:dyDescent="0.3">
      <c r="A310" s="190">
        <v>807545</v>
      </c>
      <c r="B310" s="190" t="s">
        <v>265</v>
      </c>
      <c r="J310" s="190" t="s">
        <v>3180</v>
      </c>
      <c r="K310" s="190" t="s">
        <v>3180</v>
      </c>
      <c r="N310" s="190" t="s">
        <v>3180</v>
      </c>
      <c r="O310" s="190" t="s">
        <v>3180</v>
      </c>
      <c r="P310" s="190" t="s">
        <v>3180</v>
      </c>
      <c r="R310" s="190" t="s">
        <v>3180</v>
      </c>
      <c r="V310" s="190" t="s">
        <v>3180</v>
      </c>
      <c r="W310" s="190" t="s">
        <v>3180</v>
      </c>
      <c r="X310" s="190" t="s">
        <v>3180</v>
      </c>
      <c r="Z310" s="190" t="s">
        <v>3180</v>
      </c>
    </row>
    <row r="311" spans="1:26" x14ac:dyDescent="0.3">
      <c r="A311" s="190">
        <v>807546</v>
      </c>
      <c r="B311" s="190" t="s">
        <v>265</v>
      </c>
      <c r="D311" s="190" t="s">
        <v>3180</v>
      </c>
      <c r="M311" s="190" t="s">
        <v>3180</v>
      </c>
      <c r="O311" s="190" t="s">
        <v>3180</v>
      </c>
      <c r="P311" s="190" t="s">
        <v>3180</v>
      </c>
      <c r="Q311" s="190" t="s">
        <v>3180</v>
      </c>
      <c r="R311" s="190" t="s">
        <v>3180</v>
      </c>
      <c r="S311" s="190" t="s">
        <v>3180</v>
      </c>
      <c r="T311" s="190" t="s">
        <v>3180</v>
      </c>
      <c r="U311" s="190" t="s">
        <v>3180</v>
      </c>
      <c r="V311" s="190" t="s">
        <v>3180</v>
      </c>
      <c r="W311" s="190" t="s">
        <v>3180</v>
      </c>
      <c r="X311" s="190" t="s">
        <v>3180</v>
      </c>
      <c r="Y311" s="190" t="s">
        <v>3180</v>
      </c>
      <c r="Z311" s="190" t="s">
        <v>3180</v>
      </c>
    </row>
    <row r="312" spans="1:26" x14ac:dyDescent="0.3">
      <c r="A312" s="190">
        <v>807551</v>
      </c>
      <c r="B312" s="190" t="s">
        <v>265</v>
      </c>
      <c r="E312" s="190" t="s">
        <v>3180</v>
      </c>
      <c r="K312" s="190" t="s">
        <v>3180</v>
      </c>
      <c r="L312" s="190" t="s">
        <v>3180</v>
      </c>
      <c r="O312" s="190" t="s">
        <v>3180</v>
      </c>
      <c r="P312" s="190" t="s">
        <v>3180</v>
      </c>
      <c r="Q312" s="190" t="s">
        <v>3180</v>
      </c>
      <c r="R312" s="190" t="s">
        <v>3180</v>
      </c>
      <c r="V312" s="190" t="s">
        <v>3180</v>
      </c>
      <c r="W312" s="190" t="s">
        <v>3180</v>
      </c>
    </row>
    <row r="313" spans="1:26" x14ac:dyDescent="0.3">
      <c r="A313" s="190">
        <v>807564</v>
      </c>
      <c r="B313" s="190" t="s">
        <v>265</v>
      </c>
      <c r="D313" s="190" t="s">
        <v>3180</v>
      </c>
      <c r="E313" s="190" t="s">
        <v>3180</v>
      </c>
      <c r="N313" s="190" t="s">
        <v>3180</v>
      </c>
      <c r="O313" s="190" t="s">
        <v>3180</v>
      </c>
      <c r="P313" s="190" t="s">
        <v>3180</v>
      </c>
      <c r="Q313" s="190" t="s">
        <v>3180</v>
      </c>
      <c r="R313" s="190" t="s">
        <v>3180</v>
      </c>
      <c r="Y313" s="190" t="s">
        <v>3180</v>
      </c>
    </row>
    <row r="314" spans="1:26" x14ac:dyDescent="0.3">
      <c r="A314" s="190">
        <v>807574</v>
      </c>
      <c r="B314" s="190" t="s">
        <v>265</v>
      </c>
      <c r="F314" s="190" t="s">
        <v>3180</v>
      </c>
      <c r="J314" s="190" t="s">
        <v>3180</v>
      </c>
      <c r="K314" s="190" t="s">
        <v>3180</v>
      </c>
      <c r="O314" s="190" t="s">
        <v>3180</v>
      </c>
      <c r="P314" s="190" t="s">
        <v>3180</v>
      </c>
      <c r="Q314" s="190" t="s">
        <v>3180</v>
      </c>
      <c r="R314" s="190" t="s">
        <v>3180</v>
      </c>
      <c r="V314" s="190" t="s">
        <v>3180</v>
      </c>
      <c r="W314" s="190" t="s">
        <v>3180</v>
      </c>
    </row>
    <row r="315" spans="1:26" x14ac:dyDescent="0.3">
      <c r="A315" s="190">
        <v>807609</v>
      </c>
      <c r="B315" s="190" t="s">
        <v>265</v>
      </c>
      <c r="L315" s="190" t="s">
        <v>3180</v>
      </c>
      <c r="O315" s="190" t="s">
        <v>3180</v>
      </c>
      <c r="R315" s="190" t="s">
        <v>3180</v>
      </c>
      <c r="U315" s="190" t="s">
        <v>3180</v>
      </c>
      <c r="V315" s="190" t="s">
        <v>3180</v>
      </c>
      <c r="X315" s="190" t="s">
        <v>3180</v>
      </c>
      <c r="Y315" s="190" t="s">
        <v>3180</v>
      </c>
      <c r="Z315" s="190" t="s">
        <v>3180</v>
      </c>
    </row>
    <row r="316" spans="1:26" x14ac:dyDescent="0.3">
      <c r="A316" s="190">
        <v>807613</v>
      </c>
      <c r="B316" s="190" t="s">
        <v>265</v>
      </c>
      <c r="H316" s="190" t="s">
        <v>3180</v>
      </c>
      <c r="J316" s="190" t="s">
        <v>3180</v>
      </c>
      <c r="M316" s="190" t="s">
        <v>3180</v>
      </c>
      <c r="N316" s="190" t="s">
        <v>3180</v>
      </c>
      <c r="O316" s="190" t="s">
        <v>3180</v>
      </c>
      <c r="R316" s="190" t="s">
        <v>3180</v>
      </c>
      <c r="S316" s="190" t="s">
        <v>3180</v>
      </c>
      <c r="T316" s="190" t="s">
        <v>3180</v>
      </c>
      <c r="U316" s="190" t="s">
        <v>3180</v>
      </c>
      <c r="V316" s="190" t="s">
        <v>3180</v>
      </c>
      <c r="W316" s="190" t="s">
        <v>3180</v>
      </c>
      <c r="X316" s="190" t="s">
        <v>3180</v>
      </c>
      <c r="Y316" s="190" t="s">
        <v>3180</v>
      </c>
      <c r="Z316" s="190" t="s">
        <v>3180</v>
      </c>
    </row>
    <row r="317" spans="1:26" x14ac:dyDescent="0.3">
      <c r="A317" s="190">
        <v>807621</v>
      </c>
      <c r="B317" s="190" t="s">
        <v>265</v>
      </c>
      <c r="H317" s="190" t="s">
        <v>3180</v>
      </c>
      <c r="J317" s="190" t="s">
        <v>3180</v>
      </c>
      <c r="M317" s="190" t="s">
        <v>3180</v>
      </c>
      <c r="N317" s="190" t="s">
        <v>3180</v>
      </c>
      <c r="O317" s="190" t="s">
        <v>3180</v>
      </c>
      <c r="S317" s="190" t="s">
        <v>3180</v>
      </c>
      <c r="T317" s="190" t="s">
        <v>3180</v>
      </c>
      <c r="V317" s="190" t="s">
        <v>3180</v>
      </c>
      <c r="Z317" s="190" t="s">
        <v>3180</v>
      </c>
    </row>
    <row r="318" spans="1:26" x14ac:dyDescent="0.3">
      <c r="A318" s="190">
        <v>807630</v>
      </c>
      <c r="B318" s="190" t="s">
        <v>265</v>
      </c>
      <c r="F318" s="190" t="s">
        <v>3180</v>
      </c>
      <c r="J318" s="190" t="s">
        <v>3180</v>
      </c>
      <c r="N318" s="190" t="s">
        <v>3180</v>
      </c>
      <c r="O318" s="190" t="s">
        <v>3180</v>
      </c>
      <c r="P318" s="190" t="s">
        <v>3180</v>
      </c>
      <c r="Q318" s="190" t="s">
        <v>3180</v>
      </c>
      <c r="R318" s="190" t="s">
        <v>3180</v>
      </c>
      <c r="S318" s="190" t="s">
        <v>3180</v>
      </c>
      <c r="T318" s="190" t="s">
        <v>3180</v>
      </c>
      <c r="U318" s="190" t="s">
        <v>3180</v>
      </c>
      <c r="V318" s="190" t="s">
        <v>3180</v>
      </c>
      <c r="W318" s="190" t="s">
        <v>3180</v>
      </c>
      <c r="X318" s="190" t="s">
        <v>3180</v>
      </c>
      <c r="Y318" s="190" t="s">
        <v>3180</v>
      </c>
      <c r="Z318" s="190" t="s">
        <v>3180</v>
      </c>
    </row>
    <row r="319" spans="1:26" x14ac:dyDescent="0.3">
      <c r="A319" s="190">
        <v>807634</v>
      </c>
      <c r="B319" s="190" t="s">
        <v>265</v>
      </c>
      <c r="E319" s="190" t="s">
        <v>3180</v>
      </c>
      <c r="O319" s="190" t="s">
        <v>3180</v>
      </c>
      <c r="Q319" s="190" t="s">
        <v>3180</v>
      </c>
      <c r="R319" s="190" t="s">
        <v>3180</v>
      </c>
      <c r="S319" s="190" t="s">
        <v>3180</v>
      </c>
      <c r="V319" s="190" t="s">
        <v>3180</v>
      </c>
      <c r="X319" s="190" t="s">
        <v>3180</v>
      </c>
      <c r="Y319" s="190" t="s">
        <v>3180</v>
      </c>
    </row>
    <row r="320" spans="1:26" x14ac:dyDescent="0.3">
      <c r="A320" s="190">
        <v>807641</v>
      </c>
      <c r="B320" s="190" t="s">
        <v>265</v>
      </c>
      <c r="C320" s="190" t="s">
        <v>3180</v>
      </c>
      <c r="E320" s="190" t="s">
        <v>3180</v>
      </c>
      <c r="L320" s="190" t="s">
        <v>3180</v>
      </c>
      <c r="O320" s="190" t="s">
        <v>3180</v>
      </c>
      <c r="P320" s="190" t="s">
        <v>3180</v>
      </c>
      <c r="R320" s="190" t="s">
        <v>3180</v>
      </c>
      <c r="T320" s="190" t="s">
        <v>3180</v>
      </c>
      <c r="V320" s="190" t="s">
        <v>3180</v>
      </c>
      <c r="W320" s="190" t="s">
        <v>3180</v>
      </c>
      <c r="Y320" s="190" t="s">
        <v>3180</v>
      </c>
      <c r="Z320" s="190" t="s">
        <v>3180</v>
      </c>
    </row>
    <row r="321" spans="1:26" x14ac:dyDescent="0.3">
      <c r="A321" s="190">
        <v>807685</v>
      </c>
      <c r="B321" s="190" t="s">
        <v>265</v>
      </c>
      <c r="D321" s="190" t="s">
        <v>3180</v>
      </c>
      <c r="H321" s="190" t="s">
        <v>3180</v>
      </c>
      <c r="K321" s="190" t="s">
        <v>3180</v>
      </c>
      <c r="O321" s="190" t="s">
        <v>3180</v>
      </c>
      <c r="P321" s="190" t="s">
        <v>3180</v>
      </c>
      <c r="Y321" s="190" t="s">
        <v>3180</v>
      </c>
    </row>
    <row r="322" spans="1:26" x14ac:dyDescent="0.3">
      <c r="A322" s="190">
        <v>807697</v>
      </c>
      <c r="B322" s="190" t="s">
        <v>265</v>
      </c>
      <c r="F322" s="190" t="s">
        <v>3180</v>
      </c>
      <c r="H322" s="190" t="s">
        <v>3180</v>
      </c>
      <c r="K322" s="190" t="s">
        <v>3180</v>
      </c>
      <c r="N322" s="190" t="s">
        <v>3180</v>
      </c>
      <c r="O322" s="190" t="s">
        <v>3180</v>
      </c>
      <c r="P322" s="190" t="s">
        <v>3180</v>
      </c>
      <c r="Q322" s="190" t="s">
        <v>3180</v>
      </c>
      <c r="R322" s="190" t="s">
        <v>3180</v>
      </c>
      <c r="V322" s="190" t="s">
        <v>3180</v>
      </c>
      <c r="W322" s="190" t="s">
        <v>3180</v>
      </c>
      <c r="Y322" s="190" t="s">
        <v>3180</v>
      </c>
      <c r="Z322" s="190" t="s">
        <v>3180</v>
      </c>
    </row>
    <row r="323" spans="1:26" x14ac:dyDescent="0.3">
      <c r="A323" s="190">
        <v>807772</v>
      </c>
      <c r="B323" s="190" t="s">
        <v>265</v>
      </c>
      <c r="C323" s="190" t="s">
        <v>3180</v>
      </c>
      <c r="H323" s="190" t="s">
        <v>3180</v>
      </c>
      <c r="N323" s="190" t="s">
        <v>3180</v>
      </c>
      <c r="O323" s="190" t="s">
        <v>3180</v>
      </c>
      <c r="T323" s="190" t="s">
        <v>3180</v>
      </c>
      <c r="U323" s="190" t="s">
        <v>3180</v>
      </c>
      <c r="V323" s="190" t="s">
        <v>3180</v>
      </c>
      <c r="Y323" s="190" t="s">
        <v>3180</v>
      </c>
    </row>
    <row r="324" spans="1:26" x14ac:dyDescent="0.3">
      <c r="A324" s="190">
        <v>807774</v>
      </c>
      <c r="B324" s="190" t="s">
        <v>265</v>
      </c>
      <c r="D324" s="190" t="s">
        <v>3180</v>
      </c>
      <c r="H324" s="190" t="s">
        <v>3180</v>
      </c>
      <c r="J324" s="190" t="s">
        <v>3180</v>
      </c>
      <c r="L324" s="190" t="s">
        <v>3180</v>
      </c>
      <c r="O324" s="190" t="s">
        <v>3180</v>
      </c>
      <c r="P324" s="190" t="s">
        <v>3180</v>
      </c>
      <c r="R324" s="190" t="s">
        <v>3180</v>
      </c>
      <c r="S324" s="190" t="s">
        <v>3180</v>
      </c>
      <c r="T324" s="190" t="s">
        <v>3180</v>
      </c>
      <c r="U324" s="190" t="s">
        <v>3180</v>
      </c>
      <c r="V324" s="190" t="s">
        <v>3180</v>
      </c>
      <c r="W324" s="190" t="s">
        <v>3180</v>
      </c>
      <c r="X324" s="190" t="s">
        <v>3180</v>
      </c>
      <c r="Y324" s="190" t="s">
        <v>3180</v>
      </c>
      <c r="Z324" s="190" t="s">
        <v>3180</v>
      </c>
    </row>
    <row r="325" spans="1:26" x14ac:dyDescent="0.3">
      <c r="A325" s="190">
        <v>807817</v>
      </c>
      <c r="B325" s="190" t="s">
        <v>265</v>
      </c>
      <c r="E325" s="190" t="s">
        <v>3180</v>
      </c>
      <c r="J325" s="190" t="s">
        <v>3180</v>
      </c>
      <c r="M325" s="190" t="s">
        <v>3180</v>
      </c>
      <c r="O325" s="190" t="s">
        <v>3180</v>
      </c>
      <c r="Q325" s="190" t="s">
        <v>3180</v>
      </c>
      <c r="R325" s="190" t="s">
        <v>3180</v>
      </c>
      <c r="U325" s="190" t="s">
        <v>3180</v>
      </c>
      <c r="V325" s="190" t="s">
        <v>3180</v>
      </c>
      <c r="W325" s="190" t="s">
        <v>3180</v>
      </c>
      <c r="X325" s="190" t="s">
        <v>3180</v>
      </c>
      <c r="Y325" s="190" t="s">
        <v>3180</v>
      </c>
      <c r="Z325" s="190" t="s">
        <v>3180</v>
      </c>
    </row>
    <row r="326" spans="1:26" x14ac:dyDescent="0.3">
      <c r="A326" s="190">
        <v>807822</v>
      </c>
      <c r="B326" s="190" t="s">
        <v>265</v>
      </c>
      <c r="J326" s="190" t="s">
        <v>3180</v>
      </c>
      <c r="L326" s="190" t="s">
        <v>3180</v>
      </c>
      <c r="O326" s="190" t="s">
        <v>3180</v>
      </c>
      <c r="P326" s="190" t="s">
        <v>3180</v>
      </c>
      <c r="T326" s="190" t="s">
        <v>3180</v>
      </c>
      <c r="U326" s="190" t="s">
        <v>3180</v>
      </c>
      <c r="V326" s="190" t="s">
        <v>3180</v>
      </c>
      <c r="W326" s="190" t="s">
        <v>3180</v>
      </c>
      <c r="Y326" s="190" t="s">
        <v>3180</v>
      </c>
    </row>
    <row r="327" spans="1:26" x14ac:dyDescent="0.3">
      <c r="A327" s="190">
        <v>807843</v>
      </c>
      <c r="B327" s="190" t="s">
        <v>265</v>
      </c>
      <c r="E327" s="190" t="s">
        <v>3180</v>
      </c>
      <c r="K327" s="190" t="s">
        <v>3180</v>
      </c>
      <c r="L327" s="190" t="s">
        <v>3180</v>
      </c>
      <c r="O327" s="190" t="s">
        <v>3180</v>
      </c>
      <c r="Q327" s="190" t="s">
        <v>3180</v>
      </c>
      <c r="R327" s="190" t="s">
        <v>3180</v>
      </c>
      <c r="V327" s="190" t="s">
        <v>3180</v>
      </c>
      <c r="W327" s="190" t="s">
        <v>3180</v>
      </c>
      <c r="X327" s="190" t="s">
        <v>3180</v>
      </c>
      <c r="Y327" s="190" t="s">
        <v>3180</v>
      </c>
    </row>
    <row r="328" spans="1:26" x14ac:dyDescent="0.3">
      <c r="A328" s="190">
        <v>807852</v>
      </c>
      <c r="B328" s="190" t="s">
        <v>265</v>
      </c>
      <c r="G328" s="190" t="s">
        <v>3180</v>
      </c>
      <c r="K328" s="190" t="s">
        <v>3180</v>
      </c>
      <c r="L328" s="190" t="s">
        <v>3180</v>
      </c>
      <c r="O328" s="190" t="s">
        <v>3180</v>
      </c>
      <c r="Q328" s="190" t="s">
        <v>3180</v>
      </c>
      <c r="R328" s="190" t="s">
        <v>3180</v>
      </c>
      <c r="T328" s="190" t="s">
        <v>3180</v>
      </c>
      <c r="U328" s="190" t="s">
        <v>3180</v>
      </c>
      <c r="V328" s="190" t="s">
        <v>3180</v>
      </c>
      <c r="W328" s="190" t="s">
        <v>3180</v>
      </c>
      <c r="Y328" s="190" t="s">
        <v>3180</v>
      </c>
      <c r="Z328" s="190" t="s">
        <v>3180</v>
      </c>
    </row>
    <row r="329" spans="1:26" x14ac:dyDescent="0.3">
      <c r="A329" s="190">
        <v>807853</v>
      </c>
      <c r="B329" s="190" t="s">
        <v>265</v>
      </c>
      <c r="D329" s="190" t="s">
        <v>3180</v>
      </c>
      <c r="J329" s="190" t="s">
        <v>3180</v>
      </c>
      <c r="L329" s="190" t="s">
        <v>3180</v>
      </c>
      <c r="O329" s="190" t="s">
        <v>3180</v>
      </c>
      <c r="P329" s="190" t="s">
        <v>3180</v>
      </c>
      <c r="Q329" s="190" t="s">
        <v>3180</v>
      </c>
      <c r="R329" s="190" t="s">
        <v>3180</v>
      </c>
      <c r="T329" s="190" t="s">
        <v>3180</v>
      </c>
      <c r="W329" s="190" t="s">
        <v>3180</v>
      </c>
      <c r="Y329" s="190" t="s">
        <v>3180</v>
      </c>
      <c r="Z329" s="190" t="s">
        <v>3180</v>
      </c>
    </row>
    <row r="330" spans="1:26" x14ac:dyDescent="0.3">
      <c r="A330" s="190">
        <v>807892</v>
      </c>
      <c r="B330" s="190" t="s">
        <v>265</v>
      </c>
      <c r="D330" s="190" t="s">
        <v>3180</v>
      </c>
      <c r="J330" s="190" t="s">
        <v>3180</v>
      </c>
      <c r="O330" s="190" t="s">
        <v>3180</v>
      </c>
      <c r="P330" s="190" t="s">
        <v>3180</v>
      </c>
      <c r="R330" s="190" t="s">
        <v>3180</v>
      </c>
      <c r="V330" s="190" t="s">
        <v>3180</v>
      </c>
      <c r="W330" s="190" t="s">
        <v>3180</v>
      </c>
      <c r="Y330" s="190" t="s">
        <v>3180</v>
      </c>
      <c r="Z330" s="190" t="s">
        <v>3180</v>
      </c>
    </row>
    <row r="331" spans="1:26" x14ac:dyDescent="0.3">
      <c r="A331" s="190">
        <v>807904</v>
      </c>
      <c r="B331" s="190" t="s">
        <v>265</v>
      </c>
      <c r="C331" s="190" t="s">
        <v>3180</v>
      </c>
      <c r="I331" s="190" t="s">
        <v>3180</v>
      </c>
      <c r="M331" s="190" t="s">
        <v>3180</v>
      </c>
      <c r="N331" s="190" t="s">
        <v>3180</v>
      </c>
      <c r="O331" s="190" t="s">
        <v>3180</v>
      </c>
      <c r="R331" s="190" t="s">
        <v>3180</v>
      </c>
      <c r="X331" s="190" t="s">
        <v>3180</v>
      </c>
      <c r="Z331" s="190" t="s">
        <v>3180</v>
      </c>
    </row>
    <row r="332" spans="1:26" x14ac:dyDescent="0.3">
      <c r="A332" s="190">
        <v>807945</v>
      </c>
      <c r="B332" s="190" t="s">
        <v>265</v>
      </c>
      <c r="D332" s="190" t="s">
        <v>3180</v>
      </c>
      <c r="N332" s="190" t="s">
        <v>3180</v>
      </c>
      <c r="O332" s="190" t="s">
        <v>3180</v>
      </c>
      <c r="P332" s="190" t="s">
        <v>3180</v>
      </c>
      <c r="T332" s="190" t="s">
        <v>3180</v>
      </c>
      <c r="U332" s="190" t="s">
        <v>3180</v>
      </c>
      <c r="V332" s="190" t="s">
        <v>3180</v>
      </c>
      <c r="W332" s="190" t="s">
        <v>3180</v>
      </c>
      <c r="X332" s="190" t="s">
        <v>3180</v>
      </c>
      <c r="Y332" s="190" t="s">
        <v>3180</v>
      </c>
      <c r="Z332" s="190" t="s">
        <v>3180</v>
      </c>
    </row>
    <row r="333" spans="1:26" x14ac:dyDescent="0.3">
      <c r="A333" s="190">
        <v>807947</v>
      </c>
      <c r="B333" s="190" t="s">
        <v>265</v>
      </c>
      <c r="J333" s="190" t="s">
        <v>3180</v>
      </c>
      <c r="K333" s="190" t="s">
        <v>3180</v>
      </c>
      <c r="P333" s="190" t="s">
        <v>3180</v>
      </c>
      <c r="Q333" s="190" t="s">
        <v>3180</v>
      </c>
      <c r="V333" s="190" t="s">
        <v>3180</v>
      </c>
      <c r="W333" s="190" t="s">
        <v>3180</v>
      </c>
      <c r="X333" s="190" t="s">
        <v>3180</v>
      </c>
    </row>
    <row r="334" spans="1:26" x14ac:dyDescent="0.3">
      <c r="A334" s="190">
        <v>807950</v>
      </c>
      <c r="B334" s="190" t="s">
        <v>265</v>
      </c>
      <c r="D334" s="190" t="s">
        <v>3180</v>
      </c>
      <c r="H334" s="190" t="s">
        <v>3180</v>
      </c>
      <c r="K334" s="190" t="s">
        <v>3180</v>
      </c>
      <c r="L334" s="190" t="s">
        <v>3180</v>
      </c>
      <c r="O334" s="190" t="s">
        <v>3180</v>
      </c>
      <c r="P334" s="190" t="s">
        <v>3180</v>
      </c>
      <c r="Q334" s="190" t="s">
        <v>3180</v>
      </c>
      <c r="R334" s="190" t="s">
        <v>3180</v>
      </c>
      <c r="S334" s="190" t="s">
        <v>3180</v>
      </c>
      <c r="T334" s="190" t="s">
        <v>3180</v>
      </c>
      <c r="U334" s="190" t="s">
        <v>3180</v>
      </c>
      <c r="V334" s="190" t="s">
        <v>3180</v>
      </c>
      <c r="W334" s="190" t="s">
        <v>3180</v>
      </c>
      <c r="X334" s="190" t="s">
        <v>3180</v>
      </c>
      <c r="Y334" s="190" t="s">
        <v>3180</v>
      </c>
      <c r="Z334" s="190" t="s">
        <v>3180</v>
      </c>
    </row>
    <row r="335" spans="1:26" x14ac:dyDescent="0.3">
      <c r="A335" s="190">
        <v>807971</v>
      </c>
      <c r="B335" s="190" t="s">
        <v>265</v>
      </c>
      <c r="C335" s="190" t="s">
        <v>3180</v>
      </c>
      <c r="F335" s="190" t="s">
        <v>3180</v>
      </c>
      <c r="L335" s="190" t="s">
        <v>3180</v>
      </c>
      <c r="O335" s="190" t="s">
        <v>3180</v>
      </c>
      <c r="R335" s="190" t="s">
        <v>3180</v>
      </c>
      <c r="U335" s="190" t="s">
        <v>3180</v>
      </c>
      <c r="V335" s="190" t="s">
        <v>3180</v>
      </c>
      <c r="W335" s="190" t="s">
        <v>3180</v>
      </c>
      <c r="X335" s="190" t="s">
        <v>3180</v>
      </c>
      <c r="Y335" s="190" t="s">
        <v>3180</v>
      </c>
    </row>
    <row r="336" spans="1:26" x14ac:dyDescent="0.3">
      <c r="A336" s="190">
        <v>807990</v>
      </c>
      <c r="B336" s="190" t="s">
        <v>265</v>
      </c>
      <c r="H336" s="190" t="s">
        <v>3180</v>
      </c>
      <c r="N336" s="190" t="s">
        <v>3180</v>
      </c>
      <c r="O336" s="190" t="s">
        <v>3180</v>
      </c>
      <c r="P336" s="190" t="s">
        <v>3180</v>
      </c>
      <c r="V336" s="190" t="s">
        <v>3180</v>
      </c>
      <c r="X336" s="190" t="s">
        <v>3180</v>
      </c>
      <c r="Y336" s="190" t="s">
        <v>3180</v>
      </c>
      <c r="Z336" s="190" t="s">
        <v>3180</v>
      </c>
    </row>
    <row r="337" spans="1:26" x14ac:dyDescent="0.3">
      <c r="A337" s="190">
        <v>807997</v>
      </c>
      <c r="B337" s="190" t="s">
        <v>265</v>
      </c>
      <c r="N337" s="190" t="s">
        <v>3180</v>
      </c>
      <c r="O337" s="190" t="s">
        <v>3180</v>
      </c>
      <c r="S337" s="190" t="s">
        <v>3180</v>
      </c>
      <c r="V337" s="190" t="s">
        <v>3180</v>
      </c>
      <c r="Y337" s="190" t="s">
        <v>3180</v>
      </c>
    </row>
    <row r="338" spans="1:26" x14ac:dyDescent="0.3">
      <c r="A338" s="190">
        <v>808020</v>
      </c>
      <c r="B338" s="190" t="s">
        <v>265</v>
      </c>
      <c r="D338" s="190" t="s">
        <v>3180</v>
      </c>
      <c r="I338" s="190" t="s">
        <v>3180</v>
      </c>
      <c r="J338" s="190" t="s">
        <v>3180</v>
      </c>
      <c r="L338" s="190" t="s">
        <v>3180</v>
      </c>
      <c r="O338" s="190" t="s">
        <v>3180</v>
      </c>
      <c r="P338" s="190" t="s">
        <v>3180</v>
      </c>
      <c r="Q338" s="190" t="s">
        <v>3180</v>
      </c>
      <c r="R338" s="190" t="s">
        <v>3180</v>
      </c>
      <c r="S338" s="190" t="s">
        <v>3180</v>
      </c>
      <c r="T338" s="190" t="s">
        <v>3180</v>
      </c>
      <c r="U338" s="190" t="s">
        <v>3180</v>
      </c>
      <c r="V338" s="190" t="s">
        <v>3180</v>
      </c>
      <c r="W338" s="190" t="s">
        <v>3180</v>
      </c>
      <c r="X338" s="190" t="s">
        <v>3180</v>
      </c>
      <c r="Y338" s="190" t="s">
        <v>3180</v>
      </c>
      <c r="Z338" s="190" t="s">
        <v>3180</v>
      </c>
    </row>
    <row r="339" spans="1:26" x14ac:dyDescent="0.3">
      <c r="A339" s="190">
        <v>808055</v>
      </c>
      <c r="B339" s="190" t="s">
        <v>265</v>
      </c>
      <c r="H339" s="190" t="s">
        <v>3180</v>
      </c>
      <c r="N339" s="190" t="s">
        <v>3180</v>
      </c>
      <c r="O339" s="190" t="s">
        <v>3180</v>
      </c>
      <c r="T339" s="190" t="s">
        <v>3180</v>
      </c>
      <c r="V339" s="190" t="s">
        <v>3180</v>
      </c>
      <c r="Y339" s="190" t="s">
        <v>3180</v>
      </c>
      <c r="Z339" s="190" t="s">
        <v>3180</v>
      </c>
    </row>
    <row r="340" spans="1:26" x14ac:dyDescent="0.3">
      <c r="A340" s="190">
        <v>808073</v>
      </c>
      <c r="B340" s="190" t="s">
        <v>265</v>
      </c>
      <c r="L340" s="190" t="s">
        <v>3180</v>
      </c>
      <c r="N340" s="190" t="s">
        <v>3180</v>
      </c>
      <c r="O340" s="190" t="s">
        <v>3180</v>
      </c>
      <c r="Q340" s="190" t="s">
        <v>3180</v>
      </c>
      <c r="T340" s="190" t="s">
        <v>3180</v>
      </c>
      <c r="W340" s="190" t="s">
        <v>3180</v>
      </c>
      <c r="Y340" s="190" t="s">
        <v>3180</v>
      </c>
      <c r="Z340" s="190" t="s">
        <v>3180</v>
      </c>
    </row>
    <row r="341" spans="1:26" x14ac:dyDescent="0.3">
      <c r="A341" s="190">
        <v>808096</v>
      </c>
      <c r="B341" s="190" t="s">
        <v>265</v>
      </c>
      <c r="H341" s="190" t="s">
        <v>3180</v>
      </c>
      <c r="N341" s="190" t="s">
        <v>3180</v>
      </c>
      <c r="O341" s="190" t="s">
        <v>3180</v>
      </c>
      <c r="P341" s="190" t="s">
        <v>3180</v>
      </c>
      <c r="Q341" s="190" t="s">
        <v>3180</v>
      </c>
      <c r="V341" s="190" t="s">
        <v>3180</v>
      </c>
      <c r="W341" s="190" t="s">
        <v>3180</v>
      </c>
      <c r="X341" s="190" t="s">
        <v>3180</v>
      </c>
      <c r="Z341" s="190" t="s">
        <v>3180</v>
      </c>
    </row>
    <row r="342" spans="1:26" x14ac:dyDescent="0.3">
      <c r="A342" s="190">
        <v>808121</v>
      </c>
      <c r="B342" s="190" t="s">
        <v>265</v>
      </c>
      <c r="D342" s="190" t="s">
        <v>3180</v>
      </c>
      <c r="J342" s="190" t="s">
        <v>3180</v>
      </c>
      <c r="P342" s="190" t="s">
        <v>3180</v>
      </c>
      <c r="Q342" s="190" t="s">
        <v>3180</v>
      </c>
      <c r="S342" s="190" t="s">
        <v>3180</v>
      </c>
      <c r="V342" s="190" t="s">
        <v>3180</v>
      </c>
      <c r="W342" s="190" t="s">
        <v>3180</v>
      </c>
    </row>
    <row r="343" spans="1:26" x14ac:dyDescent="0.3">
      <c r="A343" s="190">
        <v>808164</v>
      </c>
      <c r="B343" s="190" t="s">
        <v>265</v>
      </c>
      <c r="D343" s="190" t="s">
        <v>3180</v>
      </c>
      <c r="J343" s="190" t="s">
        <v>3180</v>
      </c>
      <c r="L343" s="190" t="s">
        <v>3180</v>
      </c>
      <c r="O343" s="190" t="s">
        <v>3180</v>
      </c>
      <c r="R343" s="190" t="s">
        <v>3180</v>
      </c>
      <c r="Y343" s="190" t="s">
        <v>3180</v>
      </c>
    </row>
    <row r="344" spans="1:26" x14ac:dyDescent="0.3">
      <c r="A344" s="190">
        <v>808175</v>
      </c>
      <c r="B344" s="190" t="s">
        <v>265</v>
      </c>
      <c r="D344" s="190" t="s">
        <v>3180</v>
      </c>
      <c r="E344" s="190" t="s">
        <v>3180</v>
      </c>
      <c r="H344" s="190" t="s">
        <v>3180</v>
      </c>
      <c r="K344" s="190" t="s">
        <v>3180</v>
      </c>
      <c r="O344" s="190" t="s">
        <v>3180</v>
      </c>
      <c r="P344" s="190" t="s">
        <v>3180</v>
      </c>
      <c r="R344" s="190" t="s">
        <v>3180</v>
      </c>
      <c r="T344" s="190" t="s">
        <v>3180</v>
      </c>
      <c r="U344" s="190" t="s">
        <v>3180</v>
      </c>
      <c r="V344" s="190" t="s">
        <v>3180</v>
      </c>
      <c r="W344" s="190" t="s">
        <v>3180</v>
      </c>
      <c r="X344" s="190" t="s">
        <v>3180</v>
      </c>
      <c r="Y344" s="190" t="s">
        <v>3180</v>
      </c>
      <c r="Z344" s="190" t="s">
        <v>3180</v>
      </c>
    </row>
    <row r="345" spans="1:26" x14ac:dyDescent="0.3">
      <c r="A345" s="190">
        <v>808194</v>
      </c>
      <c r="B345" s="190" t="s">
        <v>265</v>
      </c>
      <c r="M345" s="190" t="s">
        <v>3180</v>
      </c>
      <c r="O345" s="190" t="s">
        <v>3180</v>
      </c>
      <c r="P345" s="190" t="s">
        <v>3180</v>
      </c>
      <c r="Q345" s="190" t="s">
        <v>3180</v>
      </c>
      <c r="R345" s="190" t="s">
        <v>3180</v>
      </c>
      <c r="T345" s="190" t="s">
        <v>3180</v>
      </c>
      <c r="U345" s="190" t="s">
        <v>3180</v>
      </c>
      <c r="V345" s="190" t="s">
        <v>3180</v>
      </c>
      <c r="W345" s="190" t="s">
        <v>3180</v>
      </c>
      <c r="Y345" s="190" t="s">
        <v>3180</v>
      </c>
      <c r="Z345" s="190" t="s">
        <v>3180</v>
      </c>
    </row>
    <row r="346" spans="1:26" x14ac:dyDescent="0.3">
      <c r="A346" s="190">
        <v>808311</v>
      </c>
      <c r="B346" s="190" t="s">
        <v>265</v>
      </c>
      <c r="D346" s="190" t="s">
        <v>3180</v>
      </c>
      <c r="K346" s="190" t="s">
        <v>3180</v>
      </c>
      <c r="M346" s="190" t="s">
        <v>3180</v>
      </c>
      <c r="O346" s="190" t="s">
        <v>3180</v>
      </c>
      <c r="P346" s="190" t="s">
        <v>3180</v>
      </c>
      <c r="Q346" s="190" t="s">
        <v>3180</v>
      </c>
      <c r="R346" s="190" t="s">
        <v>3180</v>
      </c>
      <c r="S346" s="190" t="s">
        <v>3180</v>
      </c>
      <c r="V346" s="190" t="s">
        <v>3180</v>
      </c>
      <c r="Y346" s="190" t="s">
        <v>3180</v>
      </c>
      <c r="Z346" s="190" t="s">
        <v>3180</v>
      </c>
    </row>
    <row r="347" spans="1:26" x14ac:dyDescent="0.3">
      <c r="A347" s="190">
        <v>808331</v>
      </c>
      <c r="B347" s="190" t="s">
        <v>265</v>
      </c>
      <c r="J347" s="190" t="s">
        <v>3180</v>
      </c>
      <c r="K347" s="190" t="s">
        <v>3180</v>
      </c>
      <c r="N347" s="190" t="s">
        <v>3180</v>
      </c>
      <c r="O347" s="190" t="s">
        <v>3180</v>
      </c>
      <c r="P347" s="190" t="s">
        <v>3180</v>
      </c>
      <c r="Q347" s="190" t="s">
        <v>3180</v>
      </c>
      <c r="R347" s="190" t="s">
        <v>3180</v>
      </c>
      <c r="S347" s="190" t="s">
        <v>3180</v>
      </c>
      <c r="T347" s="190" t="s">
        <v>3180</v>
      </c>
      <c r="U347" s="190" t="s">
        <v>3180</v>
      </c>
      <c r="V347" s="190" t="s">
        <v>3180</v>
      </c>
      <c r="W347" s="190" t="s">
        <v>3180</v>
      </c>
      <c r="X347" s="190" t="s">
        <v>3180</v>
      </c>
      <c r="Y347" s="190" t="s">
        <v>3180</v>
      </c>
      <c r="Z347" s="190" t="s">
        <v>3180</v>
      </c>
    </row>
    <row r="348" spans="1:26" x14ac:dyDescent="0.3">
      <c r="A348" s="190">
        <v>808341</v>
      </c>
      <c r="B348" s="190" t="s">
        <v>265</v>
      </c>
      <c r="C348" s="190" t="s">
        <v>3180</v>
      </c>
      <c r="D348" s="190" t="s">
        <v>3180</v>
      </c>
      <c r="E348" s="190" t="s">
        <v>3180</v>
      </c>
      <c r="L348" s="190" t="s">
        <v>3180</v>
      </c>
      <c r="O348" s="190" t="s">
        <v>3180</v>
      </c>
      <c r="P348" s="190" t="s">
        <v>3180</v>
      </c>
      <c r="Q348" s="190" t="s">
        <v>3180</v>
      </c>
      <c r="S348" s="190" t="s">
        <v>3180</v>
      </c>
      <c r="X348" s="190" t="s">
        <v>3180</v>
      </c>
      <c r="Y348" s="190" t="s">
        <v>3180</v>
      </c>
      <c r="Z348" s="190" t="s">
        <v>3180</v>
      </c>
    </row>
    <row r="349" spans="1:26" x14ac:dyDescent="0.3">
      <c r="A349" s="190">
        <v>808345</v>
      </c>
      <c r="B349" s="190" t="s">
        <v>265</v>
      </c>
      <c r="D349" s="190" t="s">
        <v>3180</v>
      </c>
      <c r="F349" s="190" t="s">
        <v>3180</v>
      </c>
      <c r="O349" s="190" t="s">
        <v>3180</v>
      </c>
      <c r="R349" s="190" t="s">
        <v>3180</v>
      </c>
      <c r="W349" s="190" t="s">
        <v>3180</v>
      </c>
      <c r="Y349" s="190" t="s">
        <v>3180</v>
      </c>
    </row>
    <row r="350" spans="1:26" x14ac:dyDescent="0.3">
      <c r="A350" s="190">
        <v>808357</v>
      </c>
      <c r="B350" s="190" t="s">
        <v>265</v>
      </c>
      <c r="E350" s="190" t="s">
        <v>3180</v>
      </c>
      <c r="K350" s="190" t="s">
        <v>3180</v>
      </c>
      <c r="N350" s="190" t="s">
        <v>3180</v>
      </c>
      <c r="O350" s="190" t="s">
        <v>3180</v>
      </c>
      <c r="Q350" s="190" t="s">
        <v>3180</v>
      </c>
    </row>
    <row r="351" spans="1:26" x14ac:dyDescent="0.3">
      <c r="A351" s="190">
        <v>808382</v>
      </c>
      <c r="B351" s="190" t="s">
        <v>265</v>
      </c>
      <c r="H351" s="190" t="s">
        <v>3180</v>
      </c>
      <c r="N351" s="190" t="s">
        <v>3180</v>
      </c>
      <c r="O351" s="190" t="s">
        <v>3180</v>
      </c>
      <c r="R351" s="190" t="s">
        <v>3180</v>
      </c>
      <c r="V351" s="190" t="s">
        <v>3180</v>
      </c>
      <c r="Y351" s="190" t="s">
        <v>3180</v>
      </c>
      <c r="Z351" s="190" t="s">
        <v>3180</v>
      </c>
    </row>
    <row r="352" spans="1:26" x14ac:dyDescent="0.3">
      <c r="A352" s="190">
        <v>808403</v>
      </c>
      <c r="B352" s="190" t="s">
        <v>265</v>
      </c>
      <c r="O352" s="190" t="s">
        <v>3180</v>
      </c>
      <c r="T352" s="190" t="s">
        <v>3180</v>
      </c>
      <c r="U352" s="190" t="s">
        <v>3180</v>
      </c>
      <c r="V352" s="190" t="s">
        <v>3180</v>
      </c>
      <c r="W352" s="190" t="s">
        <v>3180</v>
      </c>
      <c r="X352" s="190" t="s">
        <v>3180</v>
      </c>
      <c r="Y352" s="190" t="s">
        <v>3180</v>
      </c>
      <c r="Z352" s="190" t="s">
        <v>3180</v>
      </c>
    </row>
    <row r="353" spans="1:26" x14ac:dyDescent="0.3">
      <c r="A353" s="190">
        <v>808431</v>
      </c>
      <c r="B353" s="190" t="s">
        <v>265</v>
      </c>
      <c r="D353" s="190" t="s">
        <v>3180</v>
      </c>
      <c r="F353" s="190" t="s">
        <v>3180</v>
      </c>
      <c r="L353" s="190" t="s">
        <v>3180</v>
      </c>
      <c r="O353" s="190" t="s">
        <v>3180</v>
      </c>
      <c r="Q353" s="190" t="s">
        <v>3180</v>
      </c>
      <c r="R353" s="190" t="s">
        <v>3180</v>
      </c>
      <c r="S353" s="190" t="s">
        <v>3180</v>
      </c>
      <c r="T353" s="190" t="s">
        <v>3180</v>
      </c>
      <c r="U353" s="190" t="s">
        <v>3180</v>
      </c>
      <c r="V353" s="190" t="s">
        <v>3180</v>
      </c>
      <c r="W353" s="190" t="s">
        <v>3180</v>
      </c>
      <c r="X353" s="190" t="s">
        <v>3180</v>
      </c>
      <c r="Y353" s="190" t="s">
        <v>3180</v>
      </c>
      <c r="Z353" s="190" t="s">
        <v>3180</v>
      </c>
    </row>
    <row r="354" spans="1:26" x14ac:dyDescent="0.3">
      <c r="A354" s="190">
        <v>808743</v>
      </c>
      <c r="B354" s="190" t="s">
        <v>265</v>
      </c>
      <c r="J354" s="190" t="s">
        <v>3180</v>
      </c>
      <c r="Q354" s="190" t="s">
        <v>3180</v>
      </c>
      <c r="S354" s="190" t="s">
        <v>3180</v>
      </c>
      <c r="U354" s="190" t="s">
        <v>3180</v>
      </c>
      <c r="V354" s="190" t="s">
        <v>3180</v>
      </c>
      <c r="W354" s="190" t="s">
        <v>3180</v>
      </c>
      <c r="X354" s="190" t="s">
        <v>3180</v>
      </c>
      <c r="Y354" s="190" t="s">
        <v>3180</v>
      </c>
      <c r="Z354" s="190" t="s">
        <v>3180</v>
      </c>
    </row>
    <row r="355" spans="1:26" x14ac:dyDescent="0.3">
      <c r="A355" s="190">
        <v>808809</v>
      </c>
      <c r="B355" s="190" t="s">
        <v>265</v>
      </c>
      <c r="D355" s="190" t="s">
        <v>3180</v>
      </c>
      <c r="H355" s="190" t="s">
        <v>3180</v>
      </c>
      <c r="O355" s="190" t="s">
        <v>3180</v>
      </c>
      <c r="Q355" s="190" t="s">
        <v>3180</v>
      </c>
      <c r="R355" s="190" t="s">
        <v>3180</v>
      </c>
    </row>
    <row r="356" spans="1:26" x14ac:dyDescent="0.3">
      <c r="A356" s="190">
        <v>808951</v>
      </c>
      <c r="B356" s="190" t="s">
        <v>265</v>
      </c>
      <c r="D356" s="190" t="s">
        <v>3180</v>
      </c>
      <c r="F356" s="190" t="s">
        <v>3180</v>
      </c>
      <c r="O356" s="190" t="s">
        <v>3180</v>
      </c>
      <c r="Q356" s="190" t="s">
        <v>3180</v>
      </c>
      <c r="R356" s="190" t="s">
        <v>3180</v>
      </c>
      <c r="S356" s="190" t="s">
        <v>3180</v>
      </c>
      <c r="V356" s="190" t="s">
        <v>3180</v>
      </c>
      <c r="W356" s="190" t="s">
        <v>3180</v>
      </c>
      <c r="Y356" s="190" t="s">
        <v>3180</v>
      </c>
      <c r="Z356" s="190" t="s">
        <v>3180</v>
      </c>
    </row>
    <row r="357" spans="1:26" x14ac:dyDescent="0.3">
      <c r="A357" s="190">
        <v>809012</v>
      </c>
      <c r="B357" s="190" t="s">
        <v>265</v>
      </c>
      <c r="D357" s="190" t="s">
        <v>3180</v>
      </c>
      <c r="E357" s="190" t="s">
        <v>3180</v>
      </c>
      <c r="J357" s="190" t="s">
        <v>3180</v>
      </c>
      <c r="L357" s="190" t="s">
        <v>3180</v>
      </c>
      <c r="O357" s="190" t="s">
        <v>3180</v>
      </c>
      <c r="Q357" s="190" t="s">
        <v>3180</v>
      </c>
      <c r="S357" s="190" t="s">
        <v>3180</v>
      </c>
      <c r="T357" s="190" t="s">
        <v>3180</v>
      </c>
      <c r="U357" s="190" t="s">
        <v>3180</v>
      </c>
      <c r="V357" s="190" t="s">
        <v>3180</v>
      </c>
      <c r="X357" s="190" t="s">
        <v>3180</v>
      </c>
      <c r="Y357" s="190" t="s">
        <v>3180</v>
      </c>
      <c r="Z357" s="190" t="s">
        <v>3180</v>
      </c>
    </row>
    <row r="358" spans="1:26" x14ac:dyDescent="0.3">
      <c r="A358" s="190">
        <v>809055</v>
      </c>
      <c r="B358" s="190" t="s">
        <v>265</v>
      </c>
      <c r="D358" s="190" t="s">
        <v>3180</v>
      </c>
      <c r="J358" s="190" t="s">
        <v>3180</v>
      </c>
      <c r="L358" s="190" t="s">
        <v>3180</v>
      </c>
      <c r="M358" s="190" t="s">
        <v>3180</v>
      </c>
      <c r="O358" s="190" t="s">
        <v>3180</v>
      </c>
      <c r="Q358" s="190" t="s">
        <v>3180</v>
      </c>
      <c r="R358" s="190" t="s">
        <v>3180</v>
      </c>
      <c r="S358" s="190" t="s">
        <v>3180</v>
      </c>
      <c r="T358" s="190" t="s">
        <v>3180</v>
      </c>
      <c r="U358" s="190" t="s">
        <v>3180</v>
      </c>
      <c r="W358" s="190" t="s">
        <v>3180</v>
      </c>
      <c r="X358" s="190" t="s">
        <v>3180</v>
      </c>
      <c r="Y358" s="190" t="s">
        <v>3180</v>
      </c>
      <c r="Z358" s="190" t="s">
        <v>3180</v>
      </c>
    </row>
    <row r="359" spans="1:26" x14ac:dyDescent="0.3">
      <c r="A359" s="190">
        <v>809085</v>
      </c>
      <c r="B359" s="190" t="s">
        <v>265</v>
      </c>
      <c r="K359" s="190" t="s">
        <v>3180</v>
      </c>
      <c r="L359" s="190" t="s">
        <v>3180</v>
      </c>
      <c r="O359" s="190" t="s">
        <v>3180</v>
      </c>
      <c r="R359" s="190" t="s">
        <v>3180</v>
      </c>
      <c r="V359" s="190" t="s">
        <v>3180</v>
      </c>
    </row>
    <row r="360" spans="1:26" x14ac:dyDescent="0.3">
      <c r="A360" s="190">
        <v>809089</v>
      </c>
      <c r="B360" s="190" t="s">
        <v>265</v>
      </c>
      <c r="O360" s="190" t="s">
        <v>3180</v>
      </c>
      <c r="R360" s="190" t="s">
        <v>3180</v>
      </c>
      <c r="S360" s="190" t="s">
        <v>3180</v>
      </c>
      <c r="V360" s="190" t="s">
        <v>3180</v>
      </c>
      <c r="W360" s="190" t="s">
        <v>3180</v>
      </c>
      <c r="X360" s="190" t="s">
        <v>3180</v>
      </c>
      <c r="Y360" s="190" t="s">
        <v>3180</v>
      </c>
    </row>
    <row r="361" spans="1:26" x14ac:dyDescent="0.3">
      <c r="A361" s="190">
        <v>809215</v>
      </c>
      <c r="B361" s="190" t="s">
        <v>265</v>
      </c>
      <c r="H361" s="190" t="s">
        <v>3180</v>
      </c>
      <c r="N361" s="190" t="s">
        <v>3180</v>
      </c>
      <c r="O361" s="190" t="s">
        <v>3180</v>
      </c>
      <c r="X361" s="190" t="s">
        <v>3180</v>
      </c>
      <c r="Z361" s="190" t="s">
        <v>3180</v>
      </c>
    </row>
    <row r="362" spans="1:26" x14ac:dyDescent="0.3">
      <c r="A362" s="190">
        <v>809418</v>
      </c>
      <c r="B362" s="190" t="s">
        <v>265</v>
      </c>
      <c r="E362" s="190" t="s">
        <v>3180</v>
      </c>
      <c r="I362" s="190" t="s">
        <v>3180</v>
      </c>
      <c r="N362" s="190" t="s">
        <v>3180</v>
      </c>
      <c r="O362" s="190" t="s">
        <v>3180</v>
      </c>
      <c r="T362" s="190" t="s">
        <v>3180</v>
      </c>
      <c r="U362" s="190" t="s">
        <v>3180</v>
      </c>
      <c r="X362" s="190" t="s">
        <v>3180</v>
      </c>
      <c r="Y362" s="190" t="s">
        <v>3180</v>
      </c>
      <c r="Z362" s="190" t="s">
        <v>3180</v>
      </c>
    </row>
    <row r="363" spans="1:26" x14ac:dyDescent="0.3">
      <c r="A363" s="190">
        <v>809453</v>
      </c>
      <c r="B363" s="190" t="s">
        <v>265</v>
      </c>
      <c r="I363" s="190" t="s">
        <v>3180</v>
      </c>
      <c r="J363" s="190" t="s">
        <v>3180</v>
      </c>
      <c r="K363" s="190" t="s">
        <v>3180</v>
      </c>
      <c r="L363" s="190" t="s">
        <v>3180</v>
      </c>
      <c r="O363" s="190" t="s">
        <v>3180</v>
      </c>
      <c r="P363" s="190" t="s">
        <v>3180</v>
      </c>
      <c r="Q363" s="190" t="s">
        <v>3180</v>
      </c>
      <c r="R363" s="190" t="s">
        <v>3180</v>
      </c>
      <c r="S363" s="190" t="s">
        <v>3180</v>
      </c>
      <c r="U363" s="190" t="s">
        <v>3180</v>
      </c>
      <c r="V363" s="190" t="s">
        <v>3180</v>
      </c>
      <c r="X363" s="190" t="s">
        <v>3180</v>
      </c>
      <c r="Y363" s="190" t="s">
        <v>3180</v>
      </c>
      <c r="Z363" s="190" t="s">
        <v>3180</v>
      </c>
    </row>
    <row r="364" spans="1:26" x14ac:dyDescent="0.3">
      <c r="A364" s="190">
        <v>809462</v>
      </c>
      <c r="B364" s="190" t="s">
        <v>265</v>
      </c>
      <c r="H364" s="190" t="s">
        <v>3180</v>
      </c>
      <c r="J364" s="190" t="s">
        <v>3180</v>
      </c>
      <c r="N364" s="190" t="s">
        <v>3180</v>
      </c>
      <c r="O364" s="190" t="s">
        <v>3180</v>
      </c>
      <c r="R364" s="190" t="s">
        <v>3180</v>
      </c>
      <c r="T364" s="190" t="s">
        <v>3180</v>
      </c>
      <c r="U364" s="190" t="s">
        <v>3180</v>
      </c>
      <c r="V364" s="190" t="s">
        <v>3180</v>
      </c>
      <c r="W364" s="190" t="s">
        <v>3180</v>
      </c>
      <c r="X364" s="190" t="s">
        <v>3180</v>
      </c>
      <c r="Y364" s="190" t="s">
        <v>3180</v>
      </c>
      <c r="Z364" s="190" t="s">
        <v>3180</v>
      </c>
    </row>
    <row r="365" spans="1:26" x14ac:dyDescent="0.3">
      <c r="A365" s="190">
        <v>809600</v>
      </c>
      <c r="B365" s="190" t="s">
        <v>265</v>
      </c>
      <c r="H365" s="190" t="s">
        <v>3180</v>
      </c>
      <c r="J365" s="190" t="s">
        <v>3180</v>
      </c>
      <c r="K365" s="190" t="s">
        <v>3180</v>
      </c>
      <c r="O365" s="190" t="s">
        <v>3180</v>
      </c>
      <c r="P365" s="190" t="s">
        <v>3180</v>
      </c>
      <c r="Q365" s="190" t="s">
        <v>3180</v>
      </c>
      <c r="R365" s="190" t="s">
        <v>3180</v>
      </c>
      <c r="S365" s="190" t="s">
        <v>3180</v>
      </c>
      <c r="T365" s="190" t="s">
        <v>3180</v>
      </c>
      <c r="U365" s="190" t="s">
        <v>3180</v>
      </c>
      <c r="V365" s="190" t="s">
        <v>3180</v>
      </c>
      <c r="W365" s="190" t="s">
        <v>3180</v>
      </c>
      <c r="X365" s="190" t="s">
        <v>3180</v>
      </c>
      <c r="Y365" s="190" t="s">
        <v>3180</v>
      </c>
      <c r="Z365" s="190" t="s">
        <v>3180</v>
      </c>
    </row>
    <row r="366" spans="1:26" x14ac:dyDescent="0.3">
      <c r="A366" s="190">
        <v>809711</v>
      </c>
      <c r="B366" s="190" t="s">
        <v>265</v>
      </c>
      <c r="F366" s="190" t="s">
        <v>3180</v>
      </c>
      <c r="K366" s="190" t="s">
        <v>3180</v>
      </c>
      <c r="O366" s="190" t="s">
        <v>3180</v>
      </c>
      <c r="R366" s="190" t="s">
        <v>3180</v>
      </c>
      <c r="S366" s="190" t="s">
        <v>3180</v>
      </c>
      <c r="V366" s="190" t="s">
        <v>3180</v>
      </c>
      <c r="Y366" s="190" t="s">
        <v>3180</v>
      </c>
      <c r="Z366" s="190" t="s">
        <v>3180</v>
      </c>
    </row>
    <row r="367" spans="1:26" x14ac:dyDescent="0.3">
      <c r="A367" s="190">
        <v>809718</v>
      </c>
      <c r="B367" s="190" t="s">
        <v>265</v>
      </c>
      <c r="C367" s="190" t="s">
        <v>3180</v>
      </c>
      <c r="J367" s="190" t="s">
        <v>3180</v>
      </c>
      <c r="M367" s="190" t="s">
        <v>3180</v>
      </c>
      <c r="O367" s="190" t="s">
        <v>3180</v>
      </c>
      <c r="R367" s="190" t="s">
        <v>3180</v>
      </c>
      <c r="S367" s="190" t="s">
        <v>3180</v>
      </c>
      <c r="T367" s="190" t="s">
        <v>3180</v>
      </c>
      <c r="U367" s="190" t="s">
        <v>3180</v>
      </c>
      <c r="V367" s="190" t="s">
        <v>3180</v>
      </c>
      <c r="W367" s="190" t="s">
        <v>3180</v>
      </c>
      <c r="X367" s="190" t="s">
        <v>3180</v>
      </c>
      <c r="Y367" s="190" t="s">
        <v>3180</v>
      </c>
      <c r="Z367" s="190" t="s">
        <v>3180</v>
      </c>
    </row>
    <row r="368" spans="1:26" x14ac:dyDescent="0.3">
      <c r="A368" s="190">
        <v>809747</v>
      </c>
      <c r="B368" s="190" t="s">
        <v>265</v>
      </c>
      <c r="K368" s="190" t="s">
        <v>3180</v>
      </c>
      <c r="O368" s="190" t="s">
        <v>3180</v>
      </c>
      <c r="R368" s="190" t="s">
        <v>3180</v>
      </c>
      <c r="V368" s="190" t="s">
        <v>3180</v>
      </c>
      <c r="X368" s="190" t="s">
        <v>3180</v>
      </c>
    </row>
    <row r="369" spans="1:26" x14ac:dyDescent="0.3">
      <c r="A369" s="190">
        <v>809751</v>
      </c>
      <c r="B369" s="190" t="s">
        <v>265</v>
      </c>
      <c r="I369" s="190" t="s">
        <v>3180</v>
      </c>
      <c r="K369" s="190" t="s">
        <v>3180</v>
      </c>
      <c r="O369" s="190" t="s">
        <v>3180</v>
      </c>
      <c r="R369" s="190" t="s">
        <v>3180</v>
      </c>
      <c r="T369" s="190" t="s">
        <v>3180</v>
      </c>
      <c r="U369" s="190" t="s">
        <v>3180</v>
      </c>
      <c r="V369" s="190" t="s">
        <v>3180</v>
      </c>
      <c r="W369" s="190" t="s">
        <v>3180</v>
      </c>
      <c r="X369" s="190" t="s">
        <v>3180</v>
      </c>
      <c r="Z369" s="190" t="s">
        <v>3180</v>
      </c>
    </row>
    <row r="370" spans="1:26" x14ac:dyDescent="0.3">
      <c r="A370" s="190">
        <v>809771</v>
      </c>
      <c r="B370" s="190" t="s">
        <v>265</v>
      </c>
      <c r="E370" s="190" t="s">
        <v>3180</v>
      </c>
      <c r="N370" s="190" t="s">
        <v>3180</v>
      </c>
      <c r="O370" s="190" t="s">
        <v>3180</v>
      </c>
      <c r="U370" s="190" t="s">
        <v>3180</v>
      </c>
      <c r="Y370" s="190" t="s">
        <v>3180</v>
      </c>
    </row>
    <row r="371" spans="1:26" x14ac:dyDescent="0.3">
      <c r="A371" s="190">
        <v>809803</v>
      </c>
      <c r="B371" s="190" t="s">
        <v>265</v>
      </c>
      <c r="D371" s="190" t="s">
        <v>3180</v>
      </c>
      <c r="E371" s="190" t="s">
        <v>3180</v>
      </c>
      <c r="L371" s="190" t="s">
        <v>3180</v>
      </c>
      <c r="O371" s="190" t="s">
        <v>3180</v>
      </c>
      <c r="P371" s="190" t="s">
        <v>3180</v>
      </c>
      <c r="Q371" s="190" t="s">
        <v>3180</v>
      </c>
      <c r="R371" s="190" t="s">
        <v>3180</v>
      </c>
      <c r="S371" s="190" t="s">
        <v>3180</v>
      </c>
      <c r="U371" s="190" t="s">
        <v>3180</v>
      </c>
      <c r="V371" s="190" t="s">
        <v>3180</v>
      </c>
      <c r="W371" s="190" t="s">
        <v>3180</v>
      </c>
      <c r="X371" s="190" t="s">
        <v>3180</v>
      </c>
      <c r="Y371" s="190" t="s">
        <v>3180</v>
      </c>
    </row>
    <row r="372" spans="1:26" x14ac:dyDescent="0.3">
      <c r="A372" s="190">
        <v>809825</v>
      </c>
      <c r="B372" s="190" t="s">
        <v>265</v>
      </c>
      <c r="I372" s="190" t="s">
        <v>3180</v>
      </c>
      <c r="L372" s="190" t="s">
        <v>3180</v>
      </c>
      <c r="N372" s="190" t="s">
        <v>3180</v>
      </c>
      <c r="O372" s="190" t="s">
        <v>3180</v>
      </c>
      <c r="R372" s="190" t="s">
        <v>3180</v>
      </c>
      <c r="U372" s="190" t="s">
        <v>3180</v>
      </c>
      <c r="V372" s="190" t="s">
        <v>3180</v>
      </c>
      <c r="Y372" s="190" t="s">
        <v>3180</v>
      </c>
    </row>
    <row r="373" spans="1:26" x14ac:dyDescent="0.3">
      <c r="A373" s="190">
        <v>809915</v>
      </c>
      <c r="B373" s="190" t="s">
        <v>265</v>
      </c>
      <c r="J373" s="190" t="s">
        <v>3180</v>
      </c>
      <c r="O373" s="190" t="s">
        <v>3180</v>
      </c>
      <c r="R373" s="190" t="s">
        <v>3180</v>
      </c>
      <c r="V373" s="190" t="s">
        <v>3180</v>
      </c>
      <c r="Z373" s="190" t="s">
        <v>3180</v>
      </c>
    </row>
    <row r="374" spans="1:26" x14ac:dyDescent="0.3">
      <c r="A374" s="190">
        <v>810163</v>
      </c>
      <c r="B374" s="190" t="s">
        <v>265</v>
      </c>
      <c r="I374" s="190" t="s">
        <v>3180</v>
      </c>
      <c r="J374" s="190" t="s">
        <v>3180</v>
      </c>
      <c r="L374" s="190" t="s">
        <v>3180</v>
      </c>
      <c r="M374" s="190" t="s">
        <v>3180</v>
      </c>
      <c r="O374" s="190" t="s">
        <v>3180</v>
      </c>
      <c r="V374" s="190" t="s">
        <v>3180</v>
      </c>
      <c r="Y374" s="190" t="s">
        <v>3180</v>
      </c>
      <c r="Z374" s="190" t="s">
        <v>3180</v>
      </c>
    </row>
    <row r="375" spans="1:26" x14ac:dyDescent="0.3">
      <c r="A375" s="190">
        <v>810212</v>
      </c>
      <c r="B375" s="190" t="s">
        <v>265</v>
      </c>
      <c r="O375" s="190" t="s">
        <v>3180</v>
      </c>
      <c r="U375" s="190" t="s">
        <v>3180</v>
      </c>
      <c r="V375" s="190" t="s">
        <v>3180</v>
      </c>
      <c r="W375" s="190" t="s">
        <v>3180</v>
      </c>
      <c r="Y375" s="190" t="s">
        <v>3180</v>
      </c>
      <c r="Z375" s="190" t="s">
        <v>3180</v>
      </c>
    </row>
    <row r="376" spans="1:26" x14ac:dyDescent="0.3">
      <c r="A376" s="190">
        <v>810282</v>
      </c>
      <c r="B376" s="190" t="s">
        <v>265</v>
      </c>
      <c r="H376" s="190" t="s">
        <v>3180</v>
      </c>
      <c r="N376" s="190" t="s">
        <v>3180</v>
      </c>
      <c r="O376" s="190" t="s">
        <v>3180</v>
      </c>
      <c r="R376" s="190" t="s">
        <v>3180</v>
      </c>
      <c r="V376" s="190" t="s">
        <v>3180</v>
      </c>
      <c r="Y376" s="190" t="s">
        <v>3180</v>
      </c>
      <c r="Z376" s="190" t="s">
        <v>3180</v>
      </c>
    </row>
    <row r="377" spans="1:26" x14ac:dyDescent="0.3">
      <c r="A377" s="190">
        <v>810310</v>
      </c>
      <c r="B377" s="190" t="s">
        <v>265</v>
      </c>
      <c r="E377" s="190" t="s">
        <v>3180</v>
      </c>
      <c r="K377" s="190" t="s">
        <v>3180</v>
      </c>
      <c r="N377" s="190" t="s">
        <v>3180</v>
      </c>
      <c r="O377" s="190" t="s">
        <v>3180</v>
      </c>
      <c r="R377" s="190" t="s">
        <v>3180</v>
      </c>
      <c r="W377" s="190" t="s">
        <v>3180</v>
      </c>
      <c r="Y377" s="190" t="s">
        <v>3180</v>
      </c>
    </row>
    <row r="378" spans="1:26" x14ac:dyDescent="0.3">
      <c r="A378" s="190">
        <v>810311</v>
      </c>
      <c r="B378" s="190" t="s">
        <v>265</v>
      </c>
      <c r="C378" s="190" t="s">
        <v>3180</v>
      </c>
      <c r="D378" s="190" t="s">
        <v>3180</v>
      </c>
      <c r="E378" s="190" t="s">
        <v>3180</v>
      </c>
      <c r="O378" s="190" t="s">
        <v>3180</v>
      </c>
      <c r="P378" s="190" t="s">
        <v>3180</v>
      </c>
      <c r="R378" s="190" t="s">
        <v>3180</v>
      </c>
      <c r="S378" s="190" t="s">
        <v>3180</v>
      </c>
      <c r="U378" s="190" t="s">
        <v>3180</v>
      </c>
      <c r="V378" s="190" t="s">
        <v>3180</v>
      </c>
      <c r="W378" s="190" t="s">
        <v>3180</v>
      </c>
      <c r="X378" s="190" t="s">
        <v>3180</v>
      </c>
      <c r="Y378" s="190" t="s">
        <v>3180</v>
      </c>
      <c r="Z378" s="190" t="s">
        <v>3180</v>
      </c>
    </row>
    <row r="379" spans="1:26" x14ac:dyDescent="0.3">
      <c r="A379" s="190">
        <v>810313</v>
      </c>
      <c r="B379" s="190" t="s">
        <v>265</v>
      </c>
      <c r="E379" s="190" t="s">
        <v>3180</v>
      </c>
      <c r="O379" s="190" t="s">
        <v>3180</v>
      </c>
      <c r="V379" s="190" t="s">
        <v>3180</v>
      </c>
      <c r="X379" s="190" t="s">
        <v>3180</v>
      </c>
      <c r="Z379" s="190" t="s">
        <v>3180</v>
      </c>
    </row>
    <row r="380" spans="1:26" x14ac:dyDescent="0.3">
      <c r="A380" s="190">
        <v>810440</v>
      </c>
      <c r="B380" s="190" t="s">
        <v>265</v>
      </c>
      <c r="D380" s="190" t="s">
        <v>3180</v>
      </c>
      <c r="K380" s="190" t="s">
        <v>3180</v>
      </c>
      <c r="L380" s="190" t="s">
        <v>3180</v>
      </c>
      <c r="O380" s="190" t="s">
        <v>3180</v>
      </c>
      <c r="Q380" s="190" t="s">
        <v>3180</v>
      </c>
      <c r="R380" s="190" t="s">
        <v>3180</v>
      </c>
      <c r="S380" s="190" t="s">
        <v>3180</v>
      </c>
      <c r="T380" s="190" t="s">
        <v>3180</v>
      </c>
      <c r="U380" s="190" t="s">
        <v>3180</v>
      </c>
      <c r="V380" s="190" t="s">
        <v>3180</v>
      </c>
      <c r="W380" s="190" t="s">
        <v>3180</v>
      </c>
      <c r="Y380" s="190" t="s">
        <v>3180</v>
      </c>
      <c r="Z380" s="190" t="s">
        <v>3180</v>
      </c>
    </row>
    <row r="381" spans="1:26" x14ac:dyDescent="0.3">
      <c r="A381" s="190">
        <v>810517</v>
      </c>
      <c r="B381" s="190" t="s">
        <v>265</v>
      </c>
      <c r="D381" s="190" t="s">
        <v>3180</v>
      </c>
      <c r="L381" s="190" t="s">
        <v>3180</v>
      </c>
      <c r="M381" s="190" t="s">
        <v>3180</v>
      </c>
      <c r="O381" s="190" t="s">
        <v>3180</v>
      </c>
      <c r="P381" s="190" t="s">
        <v>3180</v>
      </c>
      <c r="Q381" s="190" t="s">
        <v>3180</v>
      </c>
      <c r="R381" s="190" t="s">
        <v>3180</v>
      </c>
      <c r="S381" s="190" t="s">
        <v>3180</v>
      </c>
      <c r="T381" s="190" t="s">
        <v>3180</v>
      </c>
      <c r="U381" s="190" t="s">
        <v>3180</v>
      </c>
      <c r="V381" s="190" t="s">
        <v>3180</v>
      </c>
      <c r="W381" s="190" t="s">
        <v>3180</v>
      </c>
      <c r="X381" s="190" t="s">
        <v>3180</v>
      </c>
      <c r="Y381" s="190" t="s">
        <v>3180</v>
      </c>
      <c r="Z381" s="190" t="s">
        <v>3180</v>
      </c>
    </row>
    <row r="382" spans="1:26" x14ac:dyDescent="0.3">
      <c r="A382" s="190">
        <v>810615</v>
      </c>
      <c r="B382" s="190" t="s">
        <v>265</v>
      </c>
      <c r="J382" s="190" t="s">
        <v>3180</v>
      </c>
      <c r="P382" s="190" t="s">
        <v>3180</v>
      </c>
      <c r="Q382" s="190" t="s">
        <v>3180</v>
      </c>
      <c r="R382" s="190" t="s">
        <v>3180</v>
      </c>
      <c r="S382" s="190" t="s">
        <v>3180</v>
      </c>
      <c r="T382" s="190" t="s">
        <v>3180</v>
      </c>
      <c r="U382" s="190" t="s">
        <v>3180</v>
      </c>
      <c r="V382" s="190" t="s">
        <v>3180</v>
      </c>
      <c r="W382" s="190" t="s">
        <v>3180</v>
      </c>
      <c r="X382" s="190" t="s">
        <v>3180</v>
      </c>
      <c r="Y382" s="190" t="s">
        <v>3180</v>
      </c>
      <c r="Z382" s="190" t="s">
        <v>3180</v>
      </c>
    </row>
    <row r="383" spans="1:26" x14ac:dyDescent="0.3">
      <c r="A383" s="190">
        <v>810658</v>
      </c>
      <c r="B383" s="190" t="s">
        <v>265</v>
      </c>
      <c r="M383" s="190" t="s">
        <v>3180</v>
      </c>
      <c r="O383" s="190" t="s">
        <v>3180</v>
      </c>
      <c r="T383" s="190" t="s">
        <v>3180</v>
      </c>
      <c r="V383" s="190" t="s">
        <v>3180</v>
      </c>
      <c r="Y383" s="190" t="s">
        <v>3180</v>
      </c>
      <c r="Z383" s="190" t="s">
        <v>3180</v>
      </c>
    </row>
    <row r="384" spans="1:26" x14ac:dyDescent="0.3">
      <c r="A384" s="190">
        <v>810708</v>
      </c>
      <c r="B384" s="190" t="s">
        <v>265</v>
      </c>
      <c r="D384" s="190" t="s">
        <v>3180</v>
      </c>
      <c r="I384" s="190" t="s">
        <v>3180</v>
      </c>
      <c r="L384" s="190" t="s">
        <v>3180</v>
      </c>
      <c r="O384" s="190" t="s">
        <v>3180</v>
      </c>
      <c r="V384" s="190" t="s">
        <v>3180</v>
      </c>
    </row>
    <row r="385" spans="1:26" x14ac:dyDescent="0.3">
      <c r="A385" s="190">
        <v>810733</v>
      </c>
      <c r="B385" s="190" t="s">
        <v>265</v>
      </c>
      <c r="E385" s="190" t="s">
        <v>3180</v>
      </c>
      <c r="I385" s="190" t="s">
        <v>3180</v>
      </c>
      <c r="J385" s="190" t="s">
        <v>3180</v>
      </c>
      <c r="O385" s="190" t="s">
        <v>3180</v>
      </c>
      <c r="Q385" s="190" t="s">
        <v>3180</v>
      </c>
      <c r="R385" s="190" t="s">
        <v>3180</v>
      </c>
      <c r="V385" s="190" t="s">
        <v>3180</v>
      </c>
      <c r="W385" s="190" t="s">
        <v>3180</v>
      </c>
      <c r="Y385" s="190" t="s">
        <v>3180</v>
      </c>
      <c r="Z385" s="190" t="s">
        <v>3180</v>
      </c>
    </row>
    <row r="386" spans="1:26" x14ac:dyDescent="0.3">
      <c r="A386" s="190">
        <v>810737</v>
      </c>
      <c r="B386" s="190" t="s">
        <v>265</v>
      </c>
      <c r="D386" s="190" t="s">
        <v>3180</v>
      </c>
      <c r="E386" s="190" t="s">
        <v>3180</v>
      </c>
      <c r="L386" s="190" t="s">
        <v>3180</v>
      </c>
      <c r="O386" s="190" t="s">
        <v>3180</v>
      </c>
      <c r="Q386" s="190" t="s">
        <v>3180</v>
      </c>
      <c r="S386" s="190" t="s">
        <v>3180</v>
      </c>
      <c r="T386" s="190" t="s">
        <v>3180</v>
      </c>
      <c r="U386" s="190" t="s">
        <v>3180</v>
      </c>
      <c r="V386" s="190" t="s">
        <v>3180</v>
      </c>
      <c r="X386" s="190" t="s">
        <v>3180</v>
      </c>
      <c r="Z386" s="190" t="s">
        <v>3180</v>
      </c>
    </row>
    <row r="387" spans="1:26" x14ac:dyDescent="0.3">
      <c r="A387" s="190">
        <v>810746</v>
      </c>
      <c r="B387" s="190" t="s">
        <v>265</v>
      </c>
      <c r="D387" s="190" t="s">
        <v>3180</v>
      </c>
      <c r="J387" s="190" t="s">
        <v>3180</v>
      </c>
      <c r="K387" s="190" t="s">
        <v>3180</v>
      </c>
      <c r="L387" s="190" t="s">
        <v>3180</v>
      </c>
      <c r="O387" s="190" t="s">
        <v>3180</v>
      </c>
      <c r="Q387" s="190" t="s">
        <v>3180</v>
      </c>
      <c r="R387" s="190" t="s">
        <v>3180</v>
      </c>
      <c r="T387" s="190" t="s">
        <v>3180</v>
      </c>
      <c r="Y387" s="190" t="s">
        <v>3180</v>
      </c>
      <c r="Z387" s="190" t="s">
        <v>3180</v>
      </c>
    </row>
    <row r="388" spans="1:26" x14ac:dyDescent="0.3">
      <c r="A388" s="190">
        <v>810766</v>
      </c>
      <c r="B388" s="190" t="s">
        <v>265</v>
      </c>
      <c r="C388" s="190" t="s">
        <v>3180</v>
      </c>
      <c r="D388" s="190" t="s">
        <v>3180</v>
      </c>
      <c r="I388" s="190" t="s">
        <v>3180</v>
      </c>
      <c r="L388" s="190" t="s">
        <v>3180</v>
      </c>
      <c r="O388" s="190" t="s">
        <v>3180</v>
      </c>
      <c r="R388" s="190" t="s">
        <v>3180</v>
      </c>
      <c r="S388" s="190" t="s">
        <v>3180</v>
      </c>
      <c r="T388" s="190" t="s">
        <v>3180</v>
      </c>
      <c r="U388" s="190" t="s">
        <v>3180</v>
      </c>
      <c r="V388" s="190" t="s">
        <v>3180</v>
      </c>
      <c r="W388" s="190" t="s">
        <v>3180</v>
      </c>
      <c r="X388" s="190" t="s">
        <v>3180</v>
      </c>
      <c r="Y388" s="190" t="s">
        <v>3180</v>
      </c>
      <c r="Z388" s="190" t="s">
        <v>3180</v>
      </c>
    </row>
    <row r="389" spans="1:26" x14ac:dyDescent="0.3">
      <c r="A389" s="190">
        <v>810771</v>
      </c>
      <c r="B389" s="190" t="s">
        <v>265</v>
      </c>
      <c r="D389" s="190" t="s">
        <v>3180</v>
      </c>
      <c r="J389" s="190" t="s">
        <v>3180</v>
      </c>
      <c r="L389" s="190" t="s">
        <v>3180</v>
      </c>
      <c r="O389" s="190" t="s">
        <v>3180</v>
      </c>
      <c r="P389" s="190" t="s">
        <v>3180</v>
      </c>
      <c r="Q389" s="190" t="s">
        <v>3180</v>
      </c>
      <c r="R389" s="190" t="s">
        <v>3180</v>
      </c>
      <c r="S389" s="190" t="s">
        <v>3180</v>
      </c>
      <c r="T389" s="190" t="s">
        <v>3180</v>
      </c>
      <c r="U389" s="190" t="s">
        <v>3180</v>
      </c>
      <c r="V389" s="190" t="s">
        <v>3180</v>
      </c>
      <c r="W389" s="190" t="s">
        <v>3180</v>
      </c>
      <c r="X389" s="190" t="s">
        <v>3180</v>
      </c>
      <c r="Y389" s="190" t="s">
        <v>3180</v>
      </c>
      <c r="Z389" s="190" t="s">
        <v>3180</v>
      </c>
    </row>
    <row r="390" spans="1:26" x14ac:dyDescent="0.3">
      <c r="A390" s="190">
        <v>810787</v>
      </c>
      <c r="B390" s="190" t="s">
        <v>265</v>
      </c>
      <c r="D390" s="190" t="s">
        <v>3180</v>
      </c>
      <c r="O390" s="190" t="s">
        <v>3180</v>
      </c>
      <c r="R390" s="190" t="s">
        <v>3180</v>
      </c>
      <c r="V390" s="190" t="s">
        <v>3180</v>
      </c>
      <c r="W390" s="190" t="s">
        <v>3180</v>
      </c>
      <c r="X390" s="190" t="s">
        <v>3180</v>
      </c>
      <c r="Y390" s="190" t="s">
        <v>3180</v>
      </c>
      <c r="Z390" s="190" t="s">
        <v>3180</v>
      </c>
    </row>
    <row r="391" spans="1:26" x14ac:dyDescent="0.3">
      <c r="A391" s="190">
        <v>810789</v>
      </c>
      <c r="B391" s="190" t="s">
        <v>265</v>
      </c>
      <c r="D391" s="190" t="s">
        <v>3180</v>
      </c>
      <c r="E391" s="190" t="s">
        <v>3180</v>
      </c>
      <c r="J391" s="190" t="s">
        <v>3180</v>
      </c>
      <c r="L391" s="190" t="s">
        <v>3180</v>
      </c>
      <c r="O391" s="190" t="s">
        <v>3180</v>
      </c>
      <c r="R391" s="190" t="s">
        <v>3180</v>
      </c>
      <c r="S391" s="190" t="s">
        <v>3180</v>
      </c>
      <c r="U391" s="190" t="s">
        <v>3180</v>
      </c>
      <c r="V391" s="190" t="s">
        <v>3180</v>
      </c>
      <c r="X391" s="190" t="s">
        <v>3180</v>
      </c>
      <c r="Y391" s="190" t="s">
        <v>3180</v>
      </c>
      <c r="Z391" s="190" t="s">
        <v>3180</v>
      </c>
    </row>
    <row r="392" spans="1:26" x14ac:dyDescent="0.3">
      <c r="A392" s="190">
        <v>810891</v>
      </c>
      <c r="B392" s="190" t="s">
        <v>265</v>
      </c>
      <c r="J392" s="190" t="s">
        <v>3180</v>
      </c>
      <c r="O392" s="190" t="s">
        <v>3180</v>
      </c>
      <c r="Q392" s="190" t="s">
        <v>3180</v>
      </c>
      <c r="R392" s="190" t="s">
        <v>3180</v>
      </c>
      <c r="S392" s="190" t="s">
        <v>3180</v>
      </c>
      <c r="W392" s="190" t="s">
        <v>3180</v>
      </c>
      <c r="X392" s="190" t="s">
        <v>3180</v>
      </c>
      <c r="Y392" s="190" t="s">
        <v>3180</v>
      </c>
      <c r="Z392" s="190" t="s">
        <v>3180</v>
      </c>
    </row>
    <row r="393" spans="1:26" x14ac:dyDescent="0.3">
      <c r="A393" s="190">
        <v>811041</v>
      </c>
      <c r="B393" s="190" t="s">
        <v>265</v>
      </c>
      <c r="E393" s="190" t="s">
        <v>3180</v>
      </c>
      <c r="J393" s="190" t="s">
        <v>3180</v>
      </c>
      <c r="L393" s="190" t="s">
        <v>3180</v>
      </c>
      <c r="O393" s="190" t="s">
        <v>3180</v>
      </c>
      <c r="Q393" s="190" t="s">
        <v>3180</v>
      </c>
      <c r="R393" s="190" t="s">
        <v>3180</v>
      </c>
      <c r="S393" s="190" t="s">
        <v>3180</v>
      </c>
      <c r="W393" s="190" t="s">
        <v>3180</v>
      </c>
      <c r="Y393" s="190" t="s">
        <v>3180</v>
      </c>
      <c r="Z393" s="190" t="s">
        <v>3180</v>
      </c>
    </row>
    <row r="394" spans="1:26" x14ac:dyDescent="0.3">
      <c r="A394" s="190">
        <v>811050</v>
      </c>
      <c r="B394" s="190" t="s">
        <v>265</v>
      </c>
      <c r="D394" s="190" t="s">
        <v>3180</v>
      </c>
      <c r="E394" s="190" t="s">
        <v>3180</v>
      </c>
      <c r="J394" s="190" t="s">
        <v>3180</v>
      </c>
      <c r="L394" s="190" t="s">
        <v>3180</v>
      </c>
      <c r="O394" s="190" t="s">
        <v>3180</v>
      </c>
      <c r="Q394" s="190" t="s">
        <v>3180</v>
      </c>
      <c r="R394" s="190" t="s">
        <v>3180</v>
      </c>
      <c r="S394" s="190" t="s">
        <v>3180</v>
      </c>
      <c r="W394" s="190" t="s">
        <v>3180</v>
      </c>
      <c r="X394" s="190" t="s">
        <v>3180</v>
      </c>
      <c r="Y394" s="190" t="s">
        <v>3180</v>
      </c>
      <c r="Z394" s="190" t="s">
        <v>3180</v>
      </c>
    </row>
    <row r="395" spans="1:26" x14ac:dyDescent="0.3">
      <c r="A395" s="190">
        <v>811139</v>
      </c>
      <c r="B395" s="190" t="s">
        <v>265</v>
      </c>
      <c r="I395" s="190" t="s">
        <v>3180</v>
      </c>
      <c r="K395" s="190" t="s">
        <v>3180</v>
      </c>
      <c r="O395" s="190" t="s">
        <v>3180</v>
      </c>
      <c r="R395" s="190" t="s">
        <v>3180</v>
      </c>
      <c r="Z395" s="190" t="s">
        <v>3180</v>
      </c>
    </row>
    <row r="396" spans="1:26" x14ac:dyDescent="0.3">
      <c r="A396" s="190">
        <v>811185</v>
      </c>
      <c r="B396" s="190" t="s">
        <v>265</v>
      </c>
      <c r="D396" s="190" t="s">
        <v>3180</v>
      </c>
      <c r="E396" s="190" t="s">
        <v>3180</v>
      </c>
      <c r="J396" s="190" t="s">
        <v>3180</v>
      </c>
      <c r="L396" s="190" t="s">
        <v>3180</v>
      </c>
      <c r="O396" s="190" t="s">
        <v>3180</v>
      </c>
      <c r="Q396" s="190" t="s">
        <v>3180</v>
      </c>
      <c r="R396" s="190" t="s">
        <v>3180</v>
      </c>
      <c r="S396" s="190" t="s">
        <v>3180</v>
      </c>
      <c r="W396" s="190" t="s">
        <v>3180</v>
      </c>
      <c r="X396" s="190" t="s">
        <v>3180</v>
      </c>
      <c r="Y396" s="190" t="s">
        <v>3180</v>
      </c>
      <c r="Z396" s="190" t="s">
        <v>3180</v>
      </c>
    </row>
    <row r="397" spans="1:26" x14ac:dyDescent="0.3">
      <c r="A397" s="190">
        <v>811241</v>
      </c>
      <c r="B397" s="190" t="s">
        <v>265</v>
      </c>
      <c r="E397" s="190" t="s">
        <v>3180</v>
      </c>
      <c r="K397" s="190" t="s">
        <v>3180</v>
      </c>
      <c r="L397" s="190" t="s">
        <v>3180</v>
      </c>
      <c r="O397" s="190" t="s">
        <v>3180</v>
      </c>
      <c r="Q397" s="190" t="s">
        <v>3180</v>
      </c>
      <c r="R397" s="190" t="s">
        <v>3180</v>
      </c>
      <c r="S397" s="190" t="s">
        <v>3180</v>
      </c>
      <c r="T397" s="190" t="s">
        <v>3180</v>
      </c>
      <c r="U397" s="190" t="s">
        <v>3180</v>
      </c>
      <c r="V397" s="190" t="s">
        <v>3180</v>
      </c>
      <c r="W397" s="190" t="s">
        <v>3180</v>
      </c>
      <c r="Z397" s="190" t="s">
        <v>3180</v>
      </c>
    </row>
    <row r="398" spans="1:26" x14ac:dyDescent="0.3">
      <c r="A398" s="190">
        <v>811682</v>
      </c>
      <c r="B398" s="190" t="s">
        <v>265</v>
      </c>
      <c r="D398" s="190" t="s">
        <v>3180</v>
      </c>
      <c r="E398" s="190" t="s">
        <v>3180</v>
      </c>
      <c r="J398" s="190" t="s">
        <v>3180</v>
      </c>
      <c r="L398" s="190" t="s">
        <v>3180</v>
      </c>
      <c r="O398" s="190" t="s">
        <v>3180</v>
      </c>
      <c r="Q398" s="190" t="s">
        <v>3180</v>
      </c>
      <c r="R398" s="190" t="s">
        <v>3180</v>
      </c>
      <c r="S398" s="190" t="s">
        <v>3180</v>
      </c>
      <c r="W398" s="190" t="s">
        <v>3180</v>
      </c>
      <c r="X398" s="190" t="s">
        <v>3180</v>
      </c>
      <c r="Y398" s="190" t="s">
        <v>3180</v>
      </c>
      <c r="Z398" s="190" t="s">
        <v>3180</v>
      </c>
    </row>
    <row r="399" spans="1:26" x14ac:dyDescent="0.3">
      <c r="A399" s="190">
        <v>811803</v>
      </c>
      <c r="B399" s="190" t="s">
        <v>265</v>
      </c>
      <c r="L399" s="190" t="s">
        <v>3180</v>
      </c>
      <c r="M399" s="190" t="s">
        <v>3180</v>
      </c>
      <c r="O399" s="190" t="s">
        <v>3180</v>
      </c>
      <c r="Q399" s="190" t="s">
        <v>3180</v>
      </c>
      <c r="R399" s="190" t="s">
        <v>3180</v>
      </c>
      <c r="T399" s="190" t="s">
        <v>3180</v>
      </c>
      <c r="V399" s="190" t="s">
        <v>3180</v>
      </c>
      <c r="W399" s="190" t="s">
        <v>3180</v>
      </c>
      <c r="Y399" s="190" t="s">
        <v>3180</v>
      </c>
      <c r="Z399" s="190" t="s">
        <v>3180</v>
      </c>
    </row>
    <row r="400" spans="1:26" x14ac:dyDescent="0.3">
      <c r="A400" s="190">
        <v>811804</v>
      </c>
      <c r="B400" s="190" t="s">
        <v>265</v>
      </c>
      <c r="D400" s="190" t="s">
        <v>3180</v>
      </c>
      <c r="J400" s="190" t="s">
        <v>3180</v>
      </c>
      <c r="L400" s="190" t="s">
        <v>3180</v>
      </c>
      <c r="O400" s="190" t="s">
        <v>3180</v>
      </c>
      <c r="Q400" s="190" t="s">
        <v>3180</v>
      </c>
      <c r="R400" s="190" t="s">
        <v>3180</v>
      </c>
      <c r="S400" s="190" t="s">
        <v>3180</v>
      </c>
      <c r="T400" s="190" t="s">
        <v>3180</v>
      </c>
      <c r="U400" s="190" t="s">
        <v>3180</v>
      </c>
      <c r="W400" s="190" t="s">
        <v>3180</v>
      </c>
      <c r="X400" s="190" t="s">
        <v>3180</v>
      </c>
      <c r="Y400" s="190" t="s">
        <v>3180</v>
      </c>
      <c r="Z400" s="190" t="s">
        <v>3180</v>
      </c>
    </row>
    <row r="401" spans="1:26" x14ac:dyDescent="0.3">
      <c r="A401" s="190">
        <v>811806</v>
      </c>
      <c r="B401" s="190" t="s">
        <v>265</v>
      </c>
      <c r="D401" s="190" t="s">
        <v>3180</v>
      </c>
      <c r="E401" s="190" t="s">
        <v>3180</v>
      </c>
      <c r="L401" s="190" t="s">
        <v>3180</v>
      </c>
      <c r="O401" s="190" t="s">
        <v>3180</v>
      </c>
      <c r="Q401" s="190" t="s">
        <v>3180</v>
      </c>
      <c r="R401" s="190" t="s">
        <v>3180</v>
      </c>
      <c r="S401" s="190" t="s">
        <v>3180</v>
      </c>
      <c r="U401" s="190" t="s">
        <v>3180</v>
      </c>
      <c r="V401" s="190" t="s">
        <v>3180</v>
      </c>
      <c r="W401" s="190" t="s">
        <v>3180</v>
      </c>
      <c r="X401" s="190" t="s">
        <v>3180</v>
      </c>
      <c r="Y401" s="190" t="s">
        <v>3180</v>
      </c>
      <c r="Z401" s="190" t="s">
        <v>3180</v>
      </c>
    </row>
    <row r="402" spans="1:26" x14ac:dyDescent="0.3">
      <c r="A402" s="190">
        <v>811812</v>
      </c>
      <c r="B402" s="190" t="s">
        <v>265</v>
      </c>
      <c r="D402" s="190" t="s">
        <v>3180</v>
      </c>
      <c r="E402" s="190" t="s">
        <v>3180</v>
      </c>
      <c r="I402" s="190" t="s">
        <v>3180</v>
      </c>
      <c r="L402" s="190" t="s">
        <v>3180</v>
      </c>
      <c r="O402" s="190" t="s">
        <v>3180</v>
      </c>
      <c r="Q402" s="190" t="s">
        <v>3180</v>
      </c>
      <c r="S402" s="190" t="s">
        <v>3180</v>
      </c>
      <c r="T402" s="190" t="s">
        <v>3180</v>
      </c>
      <c r="U402" s="190" t="s">
        <v>3180</v>
      </c>
      <c r="V402" s="190" t="s">
        <v>3180</v>
      </c>
      <c r="W402" s="190" t="s">
        <v>3180</v>
      </c>
      <c r="X402" s="190" t="s">
        <v>3180</v>
      </c>
      <c r="Z402" s="190" t="s">
        <v>3180</v>
      </c>
    </row>
    <row r="403" spans="1:26" x14ac:dyDescent="0.3">
      <c r="A403" s="190">
        <v>811817</v>
      </c>
      <c r="B403" s="190" t="s">
        <v>265</v>
      </c>
      <c r="D403" s="190" t="s">
        <v>3180</v>
      </c>
      <c r="E403" s="190" t="s">
        <v>3180</v>
      </c>
      <c r="I403" s="190" t="s">
        <v>3180</v>
      </c>
      <c r="L403" s="190" t="s">
        <v>3180</v>
      </c>
      <c r="O403" s="190" t="s">
        <v>3180</v>
      </c>
      <c r="Q403" s="190" t="s">
        <v>3180</v>
      </c>
      <c r="S403" s="190" t="s">
        <v>3180</v>
      </c>
      <c r="T403" s="190" t="s">
        <v>3180</v>
      </c>
      <c r="U403" s="190" t="s">
        <v>3180</v>
      </c>
      <c r="V403" s="190" t="s">
        <v>3180</v>
      </c>
      <c r="W403" s="190" t="s">
        <v>3180</v>
      </c>
      <c r="X403" s="190" t="s">
        <v>3180</v>
      </c>
      <c r="Z403" s="190" t="s">
        <v>3180</v>
      </c>
    </row>
    <row r="404" spans="1:26" x14ac:dyDescent="0.3">
      <c r="A404" s="190">
        <v>811820</v>
      </c>
      <c r="B404" s="190" t="s">
        <v>265</v>
      </c>
      <c r="D404" s="190" t="s">
        <v>3180</v>
      </c>
      <c r="E404" s="190" t="s">
        <v>3180</v>
      </c>
      <c r="J404" s="190" t="s">
        <v>3180</v>
      </c>
      <c r="L404" s="190" t="s">
        <v>3180</v>
      </c>
      <c r="O404" s="190" t="s">
        <v>3180</v>
      </c>
      <c r="Q404" s="190" t="s">
        <v>3180</v>
      </c>
      <c r="R404" s="190" t="s">
        <v>3180</v>
      </c>
      <c r="S404" s="190" t="s">
        <v>3180</v>
      </c>
      <c r="U404" s="190" t="s">
        <v>3180</v>
      </c>
      <c r="V404" s="190" t="s">
        <v>3180</v>
      </c>
      <c r="W404" s="190" t="s">
        <v>3180</v>
      </c>
      <c r="X404" s="190" t="s">
        <v>3180</v>
      </c>
      <c r="Y404" s="190" t="s">
        <v>3180</v>
      </c>
      <c r="Z404" s="190" t="s">
        <v>3180</v>
      </c>
    </row>
    <row r="405" spans="1:26" x14ac:dyDescent="0.3">
      <c r="A405" s="190">
        <v>811822</v>
      </c>
      <c r="B405" s="190" t="s">
        <v>265</v>
      </c>
      <c r="E405" s="190" t="s">
        <v>3180</v>
      </c>
      <c r="J405" s="190" t="s">
        <v>3180</v>
      </c>
      <c r="L405" s="190" t="s">
        <v>3180</v>
      </c>
      <c r="O405" s="190" t="s">
        <v>3180</v>
      </c>
      <c r="Q405" s="190" t="s">
        <v>3180</v>
      </c>
      <c r="R405" s="190" t="s">
        <v>3180</v>
      </c>
      <c r="S405" s="190" t="s">
        <v>3180</v>
      </c>
      <c r="U405" s="190" t="s">
        <v>3180</v>
      </c>
      <c r="V405" s="190" t="s">
        <v>3180</v>
      </c>
      <c r="W405" s="190" t="s">
        <v>3180</v>
      </c>
      <c r="Y405" s="190" t="s">
        <v>3180</v>
      </c>
      <c r="Z405" s="190" t="s">
        <v>3180</v>
      </c>
    </row>
    <row r="406" spans="1:26" x14ac:dyDescent="0.3">
      <c r="A406" s="190">
        <v>811824</v>
      </c>
      <c r="B406" s="190" t="s">
        <v>265</v>
      </c>
      <c r="E406" s="190" t="s">
        <v>3180</v>
      </c>
      <c r="J406" s="190" t="s">
        <v>3180</v>
      </c>
      <c r="O406" s="190" t="s">
        <v>3180</v>
      </c>
      <c r="R406" s="190" t="s">
        <v>3180</v>
      </c>
      <c r="S406" s="190" t="s">
        <v>3180</v>
      </c>
      <c r="U406" s="190" t="s">
        <v>3180</v>
      </c>
      <c r="V406" s="190" t="s">
        <v>3180</v>
      </c>
      <c r="X406" s="190" t="s">
        <v>3180</v>
      </c>
      <c r="Y406" s="190" t="s">
        <v>3180</v>
      </c>
    </row>
    <row r="407" spans="1:26" x14ac:dyDescent="0.3">
      <c r="A407" s="190">
        <v>811825</v>
      </c>
      <c r="B407" s="190" t="s">
        <v>265</v>
      </c>
      <c r="D407" s="190" t="s">
        <v>3180</v>
      </c>
      <c r="E407" s="190" t="s">
        <v>3180</v>
      </c>
      <c r="J407" s="190" t="s">
        <v>3180</v>
      </c>
      <c r="O407" s="190" t="s">
        <v>3180</v>
      </c>
      <c r="Q407" s="190" t="s">
        <v>3180</v>
      </c>
      <c r="R407" s="190" t="s">
        <v>3180</v>
      </c>
      <c r="S407" s="190" t="s">
        <v>3180</v>
      </c>
      <c r="U407" s="190" t="s">
        <v>3180</v>
      </c>
      <c r="V407" s="190" t="s">
        <v>3180</v>
      </c>
      <c r="W407" s="190" t="s">
        <v>3180</v>
      </c>
      <c r="X407" s="190" t="s">
        <v>3180</v>
      </c>
      <c r="Y407" s="190" t="s">
        <v>3180</v>
      </c>
      <c r="Z407" s="190" t="s">
        <v>3180</v>
      </c>
    </row>
    <row r="408" spans="1:26" x14ac:dyDescent="0.3">
      <c r="A408" s="190">
        <v>811827</v>
      </c>
      <c r="B408" s="190" t="s">
        <v>265</v>
      </c>
      <c r="D408" s="190" t="s">
        <v>3180</v>
      </c>
      <c r="L408" s="190" t="s">
        <v>3180</v>
      </c>
      <c r="M408" s="190" t="s">
        <v>3180</v>
      </c>
      <c r="O408" s="190" t="s">
        <v>3180</v>
      </c>
      <c r="Q408" s="190" t="s">
        <v>3180</v>
      </c>
      <c r="R408" s="190" t="s">
        <v>3180</v>
      </c>
      <c r="T408" s="190" t="s">
        <v>3180</v>
      </c>
      <c r="U408" s="190" t="s">
        <v>3180</v>
      </c>
      <c r="V408" s="190" t="s">
        <v>3180</v>
      </c>
      <c r="W408" s="190" t="s">
        <v>3180</v>
      </c>
      <c r="X408" s="190" t="s">
        <v>3180</v>
      </c>
      <c r="Y408" s="190" t="s">
        <v>3180</v>
      </c>
      <c r="Z408" s="190" t="s">
        <v>3180</v>
      </c>
    </row>
    <row r="409" spans="1:26" x14ac:dyDescent="0.3">
      <c r="A409" s="190">
        <v>811828</v>
      </c>
      <c r="B409" s="190" t="s">
        <v>265</v>
      </c>
      <c r="D409" s="190" t="s">
        <v>3180</v>
      </c>
      <c r="E409" s="190" t="s">
        <v>3180</v>
      </c>
      <c r="K409" s="190" t="s">
        <v>3180</v>
      </c>
      <c r="L409" s="190" t="s">
        <v>3180</v>
      </c>
      <c r="O409" s="190" t="s">
        <v>3180</v>
      </c>
      <c r="R409" s="190" t="s">
        <v>3180</v>
      </c>
      <c r="S409" s="190" t="s">
        <v>3180</v>
      </c>
      <c r="T409" s="190" t="s">
        <v>3180</v>
      </c>
      <c r="W409" s="190" t="s">
        <v>3180</v>
      </c>
      <c r="X409" s="190" t="s">
        <v>3180</v>
      </c>
      <c r="Y409" s="190" t="s">
        <v>3180</v>
      </c>
      <c r="Z409" s="190" t="s">
        <v>3180</v>
      </c>
    </row>
    <row r="410" spans="1:26" x14ac:dyDescent="0.3">
      <c r="A410" s="190">
        <v>811829</v>
      </c>
      <c r="B410" s="190" t="s">
        <v>265</v>
      </c>
      <c r="D410" s="190" t="s">
        <v>3180</v>
      </c>
      <c r="E410" s="190" t="s">
        <v>3180</v>
      </c>
      <c r="O410" s="190" t="s">
        <v>3180</v>
      </c>
      <c r="R410" s="190" t="s">
        <v>3180</v>
      </c>
      <c r="S410" s="190" t="s">
        <v>3180</v>
      </c>
      <c r="T410" s="190" t="s">
        <v>3180</v>
      </c>
      <c r="U410" s="190" t="s">
        <v>3180</v>
      </c>
      <c r="W410" s="190" t="s">
        <v>3180</v>
      </c>
      <c r="X410" s="190" t="s">
        <v>3180</v>
      </c>
      <c r="Z410" s="190" t="s">
        <v>3180</v>
      </c>
    </row>
    <row r="411" spans="1:26" x14ac:dyDescent="0.3">
      <c r="A411" s="190">
        <v>811830</v>
      </c>
      <c r="B411" s="190" t="s">
        <v>265</v>
      </c>
      <c r="D411" s="190" t="s">
        <v>3180</v>
      </c>
      <c r="L411" s="190" t="s">
        <v>3180</v>
      </c>
      <c r="M411" s="190" t="s">
        <v>3180</v>
      </c>
      <c r="O411" s="190" t="s">
        <v>3180</v>
      </c>
      <c r="Q411" s="190" t="s">
        <v>3180</v>
      </c>
      <c r="R411" s="190" t="s">
        <v>3180</v>
      </c>
      <c r="S411" s="190" t="s">
        <v>3180</v>
      </c>
      <c r="T411" s="190" t="s">
        <v>3180</v>
      </c>
      <c r="U411" s="190" t="s">
        <v>3180</v>
      </c>
      <c r="V411" s="190" t="s">
        <v>3180</v>
      </c>
      <c r="W411" s="190" t="s">
        <v>3180</v>
      </c>
      <c r="X411" s="190" t="s">
        <v>3180</v>
      </c>
      <c r="Y411" s="190" t="s">
        <v>3180</v>
      </c>
      <c r="Z411" s="190" t="s">
        <v>3180</v>
      </c>
    </row>
    <row r="412" spans="1:26" x14ac:dyDescent="0.3">
      <c r="A412" s="190">
        <v>811836</v>
      </c>
      <c r="B412" s="190" t="s">
        <v>265</v>
      </c>
      <c r="D412" s="190" t="s">
        <v>3180</v>
      </c>
      <c r="E412" s="190" t="s">
        <v>3180</v>
      </c>
      <c r="J412" s="190" t="s">
        <v>3180</v>
      </c>
      <c r="L412" s="190" t="s">
        <v>3180</v>
      </c>
      <c r="O412" s="190" t="s">
        <v>3180</v>
      </c>
      <c r="Q412" s="190" t="s">
        <v>3180</v>
      </c>
      <c r="R412" s="190" t="s">
        <v>3180</v>
      </c>
      <c r="S412" s="190" t="s">
        <v>3180</v>
      </c>
      <c r="U412" s="190" t="s">
        <v>3180</v>
      </c>
      <c r="V412" s="190" t="s">
        <v>3180</v>
      </c>
      <c r="W412" s="190" t="s">
        <v>3180</v>
      </c>
      <c r="X412" s="190" t="s">
        <v>3180</v>
      </c>
      <c r="Y412" s="190" t="s">
        <v>3180</v>
      </c>
      <c r="Z412" s="190" t="s">
        <v>3180</v>
      </c>
    </row>
    <row r="413" spans="1:26" x14ac:dyDescent="0.3">
      <c r="A413" s="190">
        <v>811839</v>
      </c>
      <c r="B413" s="190" t="s">
        <v>265</v>
      </c>
      <c r="J413" s="190" t="s">
        <v>3180</v>
      </c>
      <c r="O413" s="190" t="s">
        <v>3180</v>
      </c>
      <c r="Q413" s="190" t="s">
        <v>3180</v>
      </c>
      <c r="R413" s="190" t="s">
        <v>3180</v>
      </c>
      <c r="S413" s="190" t="s">
        <v>3180</v>
      </c>
      <c r="V413" s="190" t="s">
        <v>3180</v>
      </c>
      <c r="W413" s="190" t="s">
        <v>3180</v>
      </c>
      <c r="Y413" s="190" t="s">
        <v>3180</v>
      </c>
      <c r="Z413" s="190" t="s">
        <v>3180</v>
      </c>
    </row>
    <row r="414" spans="1:26" x14ac:dyDescent="0.3">
      <c r="A414" s="190">
        <v>811841</v>
      </c>
      <c r="B414" s="190" t="s">
        <v>265</v>
      </c>
      <c r="D414" s="190" t="s">
        <v>3180</v>
      </c>
      <c r="E414" s="190" t="s">
        <v>3180</v>
      </c>
      <c r="O414" s="190" t="s">
        <v>3180</v>
      </c>
      <c r="Q414" s="190" t="s">
        <v>3180</v>
      </c>
      <c r="S414" s="190" t="s">
        <v>3180</v>
      </c>
      <c r="U414" s="190" t="s">
        <v>3180</v>
      </c>
      <c r="V414" s="190" t="s">
        <v>3180</v>
      </c>
      <c r="W414" s="190" t="s">
        <v>3180</v>
      </c>
      <c r="Z414" s="190" t="s">
        <v>3180</v>
      </c>
    </row>
    <row r="415" spans="1:26" x14ac:dyDescent="0.3">
      <c r="A415" s="190">
        <v>811844</v>
      </c>
      <c r="B415" s="190" t="s">
        <v>265</v>
      </c>
      <c r="D415" s="190" t="s">
        <v>3180</v>
      </c>
      <c r="L415" s="190" t="s">
        <v>3180</v>
      </c>
      <c r="M415" s="190" t="s">
        <v>3180</v>
      </c>
      <c r="O415" s="190" t="s">
        <v>3180</v>
      </c>
      <c r="R415" s="190" t="s">
        <v>3180</v>
      </c>
      <c r="T415" s="190" t="s">
        <v>3180</v>
      </c>
      <c r="V415" s="190" t="s">
        <v>3180</v>
      </c>
      <c r="W415" s="190" t="s">
        <v>3180</v>
      </c>
      <c r="Y415" s="190" t="s">
        <v>3180</v>
      </c>
      <c r="Z415" s="190" t="s">
        <v>3180</v>
      </c>
    </row>
    <row r="416" spans="1:26" x14ac:dyDescent="0.3">
      <c r="A416" s="190">
        <v>811853</v>
      </c>
      <c r="B416" s="190" t="s">
        <v>265</v>
      </c>
      <c r="J416" s="190" t="s">
        <v>3180</v>
      </c>
      <c r="O416" s="190" t="s">
        <v>3180</v>
      </c>
      <c r="Q416" s="190" t="s">
        <v>3180</v>
      </c>
      <c r="V416" s="190" t="s">
        <v>3180</v>
      </c>
      <c r="W416" s="190" t="s">
        <v>3180</v>
      </c>
      <c r="Z416" s="190" t="s">
        <v>3180</v>
      </c>
    </row>
    <row r="417" spans="1:26" x14ac:dyDescent="0.3">
      <c r="A417" s="190">
        <v>811857</v>
      </c>
      <c r="B417" s="190" t="s">
        <v>265</v>
      </c>
      <c r="D417" s="190" t="s">
        <v>3180</v>
      </c>
      <c r="E417" s="190" t="s">
        <v>3180</v>
      </c>
      <c r="I417" s="190" t="s">
        <v>3180</v>
      </c>
      <c r="L417" s="190" t="s">
        <v>3180</v>
      </c>
      <c r="O417" s="190" t="s">
        <v>3180</v>
      </c>
      <c r="Q417" s="190" t="s">
        <v>3180</v>
      </c>
      <c r="S417" s="190" t="s">
        <v>3180</v>
      </c>
      <c r="T417" s="190" t="s">
        <v>3180</v>
      </c>
      <c r="U417" s="190" t="s">
        <v>3180</v>
      </c>
      <c r="V417" s="190" t="s">
        <v>3180</v>
      </c>
      <c r="W417" s="190" t="s">
        <v>3180</v>
      </c>
      <c r="X417" s="190" t="s">
        <v>3180</v>
      </c>
      <c r="Z417" s="190" t="s">
        <v>3180</v>
      </c>
    </row>
    <row r="418" spans="1:26" x14ac:dyDescent="0.3">
      <c r="A418" s="190">
        <v>811862</v>
      </c>
      <c r="B418" s="190" t="s">
        <v>265</v>
      </c>
      <c r="D418" s="190" t="s">
        <v>3180</v>
      </c>
      <c r="E418" s="190" t="s">
        <v>3180</v>
      </c>
      <c r="I418" s="190" t="s">
        <v>3180</v>
      </c>
      <c r="L418" s="190" t="s">
        <v>3180</v>
      </c>
      <c r="O418" s="190" t="s">
        <v>3180</v>
      </c>
      <c r="Q418" s="190" t="s">
        <v>3180</v>
      </c>
      <c r="S418" s="190" t="s">
        <v>3180</v>
      </c>
      <c r="T418" s="190" t="s">
        <v>3180</v>
      </c>
      <c r="U418" s="190" t="s">
        <v>3180</v>
      </c>
      <c r="V418" s="190" t="s">
        <v>3180</v>
      </c>
      <c r="W418" s="190" t="s">
        <v>3180</v>
      </c>
      <c r="X418" s="190" t="s">
        <v>3180</v>
      </c>
      <c r="Z418" s="190" t="s">
        <v>3180</v>
      </c>
    </row>
    <row r="419" spans="1:26" x14ac:dyDescent="0.3">
      <c r="A419" s="190">
        <v>811867</v>
      </c>
      <c r="B419" s="190" t="s">
        <v>265</v>
      </c>
      <c r="D419" s="190" t="s">
        <v>3180</v>
      </c>
      <c r="J419" s="190" t="s">
        <v>3180</v>
      </c>
      <c r="L419" s="190" t="s">
        <v>3180</v>
      </c>
      <c r="O419" s="190" t="s">
        <v>3180</v>
      </c>
      <c r="Q419" s="190" t="s">
        <v>3180</v>
      </c>
      <c r="R419" s="190" t="s">
        <v>3180</v>
      </c>
      <c r="S419" s="190" t="s">
        <v>3180</v>
      </c>
      <c r="T419" s="190" t="s">
        <v>3180</v>
      </c>
      <c r="U419" s="190" t="s">
        <v>3180</v>
      </c>
      <c r="W419" s="190" t="s">
        <v>3180</v>
      </c>
      <c r="X419" s="190" t="s">
        <v>3180</v>
      </c>
      <c r="Y419" s="190" t="s">
        <v>3180</v>
      </c>
      <c r="Z419" s="190" t="s">
        <v>3180</v>
      </c>
    </row>
    <row r="420" spans="1:26" x14ac:dyDescent="0.3">
      <c r="A420" s="190">
        <v>811869</v>
      </c>
      <c r="B420" s="190" t="s">
        <v>265</v>
      </c>
      <c r="L420" s="190" t="s">
        <v>3180</v>
      </c>
      <c r="M420" s="190" t="s">
        <v>3180</v>
      </c>
      <c r="O420" s="190" t="s">
        <v>3180</v>
      </c>
      <c r="R420" s="190" t="s">
        <v>3180</v>
      </c>
      <c r="V420" s="190" t="s">
        <v>3180</v>
      </c>
      <c r="Y420" s="190" t="s">
        <v>3180</v>
      </c>
    </row>
    <row r="421" spans="1:26" x14ac:dyDescent="0.3">
      <c r="A421" s="190">
        <v>811872</v>
      </c>
      <c r="B421" s="190" t="s">
        <v>265</v>
      </c>
      <c r="D421" s="190" t="s">
        <v>3180</v>
      </c>
      <c r="E421" s="190" t="s">
        <v>3180</v>
      </c>
      <c r="J421" s="190" t="s">
        <v>3180</v>
      </c>
      <c r="L421" s="190" t="s">
        <v>3180</v>
      </c>
      <c r="O421" s="190" t="s">
        <v>3180</v>
      </c>
      <c r="P421" s="190" t="s">
        <v>3180</v>
      </c>
      <c r="Q421" s="190" t="s">
        <v>3180</v>
      </c>
      <c r="R421" s="190" t="s">
        <v>3180</v>
      </c>
      <c r="S421" s="190" t="s">
        <v>3180</v>
      </c>
      <c r="W421" s="190" t="s">
        <v>3180</v>
      </c>
      <c r="X421" s="190" t="s">
        <v>3180</v>
      </c>
      <c r="Y421" s="190" t="s">
        <v>3180</v>
      </c>
    </row>
    <row r="422" spans="1:26" x14ac:dyDescent="0.3">
      <c r="A422" s="190">
        <v>811875</v>
      </c>
      <c r="B422" s="190" t="s">
        <v>265</v>
      </c>
      <c r="D422" s="190" t="s">
        <v>3180</v>
      </c>
      <c r="E422" s="190" t="s">
        <v>3180</v>
      </c>
      <c r="J422" s="190" t="s">
        <v>3180</v>
      </c>
      <c r="L422" s="190" t="s">
        <v>3180</v>
      </c>
      <c r="O422" s="190" t="s">
        <v>3180</v>
      </c>
      <c r="Q422" s="190" t="s">
        <v>3180</v>
      </c>
      <c r="R422" s="190" t="s">
        <v>3180</v>
      </c>
      <c r="S422" s="190" t="s">
        <v>3180</v>
      </c>
      <c r="U422" s="190" t="s">
        <v>3180</v>
      </c>
      <c r="V422" s="190" t="s">
        <v>3180</v>
      </c>
      <c r="W422" s="190" t="s">
        <v>3180</v>
      </c>
      <c r="X422" s="190" t="s">
        <v>3180</v>
      </c>
      <c r="Y422" s="190" t="s">
        <v>3180</v>
      </c>
      <c r="Z422" s="190" t="s">
        <v>3180</v>
      </c>
    </row>
    <row r="423" spans="1:26" x14ac:dyDescent="0.3">
      <c r="A423" s="190">
        <v>811880</v>
      </c>
      <c r="B423" s="190" t="s">
        <v>265</v>
      </c>
      <c r="D423" s="190" t="s">
        <v>3180</v>
      </c>
      <c r="E423" s="190" t="s">
        <v>3180</v>
      </c>
      <c r="J423" s="190" t="s">
        <v>3180</v>
      </c>
      <c r="L423" s="190" t="s">
        <v>3180</v>
      </c>
      <c r="O423" s="190" t="s">
        <v>3180</v>
      </c>
      <c r="Q423" s="190" t="s">
        <v>3180</v>
      </c>
      <c r="R423" s="190" t="s">
        <v>3180</v>
      </c>
      <c r="S423" s="190" t="s">
        <v>3180</v>
      </c>
      <c r="U423" s="190" t="s">
        <v>3180</v>
      </c>
      <c r="V423" s="190" t="s">
        <v>3180</v>
      </c>
      <c r="W423" s="190" t="s">
        <v>3180</v>
      </c>
      <c r="X423" s="190" t="s">
        <v>3180</v>
      </c>
      <c r="Y423" s="190" t="s">
        <v>3180</v>
      </c>
      <c r="Z423" s="190" t="s">
        <v>3180</v>
      </c>
    </row>
    <row r="424" spans="1:26" x14ac:dyDescent="0.3">
      <c r="A424" s="190">
        <v>811881</v>
      </c>
      <c r="B424" s="190" t="s">
        <v>265</v>
      </c>
      <c r="D424" s="190" t="s">
        <v>3180</v>
      </c>
      <c r="E424" s="190" t="s">
        <v>3180</v>
      </c>
      <c r="J424" s="190" t="s">
        <v>3180</v>
      </c>
      <c r="L424" s="190" t="s">
        <v>3180</v>
      </c>
      <c r="O424" s="190" t="s">
        <v>3180</v>
      </c>
      <c r="P424" s="190" t="s">
        <v>3180</v>
      </c>
      <c r="Q424" s="190" t="s">
        <v>3180</v>
      </c>
      <c r="R424" s="190" t="s">
        <v>3180</v>
      </c>
      <c r="S424" s="190" t="s">
        <v>3180</v>
      </c>
      <c r="W424" s="190" t="s">
        <v>3180</v>
      </c>
      <c r="X424" s="190" t="s">
        <v>3180</v>
      </c>
      <c r="Y424" s="190" t="s">
        <v>3180</v>
      </c>
    </row>
    <row r="425" spans="1:26" x14ac:dyDescent="0.3">
      <c r="A425" s="190">
        <v>811883</v>
      </c>
      <c r="B425" s="190" t="s">
        <v>265</v>
      </c>
      <c r="D425" s="190" t="s">
        <v>3180</v>
      </c>
      <c r="E425" s="190" t="s">
        <v>3180</v>
      </c>
      <c r="J425" s="190" t="s">
        <v>3180</v>
      </c>
      <c r="L425" s="190" t="s">
        <v>3180</v>
      </c>
      <c r="O425" s="190" t="s">
        <v>3180</v>
      </c>
      <c r="Q425" s="190" t="s">
        <v>3180</v>
      </c>
      <c r="R425" s="190" t="s">
        <v>3180</v>
      </c>
      <c r="S425" s="190" t="s">
        <v>3180</v>
      </c>
      <c r="U425" s="190" t="s">
        <v>3180</v>
      </c>
      <c r="V425" s="190" t="s">
        <v>3180</v>
      </c>
      <c r="W425" s="190" t="s">
        <v>3180</v>
      </c>
      <c r="X425" s="190" t="s">
        <v>3180</v>
      </c>
      <c r="Y425" s="190" t="s">
        <v>3180</v>
      </c>
      <c r="Z425" s="190" t="s">
        <v>3180</v>
      </c>
    </row>
    <row r="426" spans="1:26" x14ac:dyDescent="0.3">
      <c r="A426" s="190">
        <v>811884</v>
      </c>
      <c r="B426" s="190" t="s">
        <v>265</v>
      </c>
      <c r="D426" s="190" t="s">
        <v>3180</v>
      </c>
      <c r="E426" s="190" t="s">
        <v>3180</v>
      </c>
      <c r="I426" s="190" t="s">
        <v>3180</v>
      </c>
      <c r="L426" s="190" t="s">
        <v>3180</v>
      </c>
      <c r="O426" s="190" t="s">
        <v>3180</v>
      </c>
      <c r="Q426" s="190" t="s">
        <v>3180</v>
      </c>
      <c r="S426" s="190" t="s">
        <v>3180</v>
      </c>
      <c r="T426" s="190" t="s">
        <v>3180</v>
      </c>
      <c r="U426" s="190" t="s">
        <v>3180</v>
      </c>
      <c r="V426" s="190" t="s">
        <v>3180</v>
      </c>
      <c r="W426" s="190" t="s">
        <v>3180</v>
      </c>
      <c r="X426" s="190" t="s">
        <v>3180</v>
      </c>
      <c r="Z426" s="190" t="s">
        <v>3180</v>
      </c>
    </row>
    <row r="427" spans="1:26" x14ac:dyDescent="0.3">
      <c r="A427" s="190">
        <v>811887</v>
      </c>
      <c r="B427" s="190" t="s">
        <v>265</v>
      </c>
      <c r="J427" s="190" t="s">
        <v>3180</v>
      </c>
      <c r="O427" s="190" t="s">
        <v>3180</v>
      </c>
      <c r="Q427" s="190" t="s">
        <v>3180</v>
      </c>
      <c r="V427" s="190" t="s">
        <v>3180</v>
      </c>
      <c r="W427" s="190" t="s">
        <v>3180</v>
      </c>
      <c r="Z427" s="190" t="s">
        <v>3180</v>
      </c>
    </row>
    <row r="428" spans="1:26" x14ac:dyDescent="0.3">
      <c r="A428" s="190">
        <v>811888</v>
      </c>
      <c r="B428" s="190" t="s">
        <v>265</v>
      </c>
      <c r="D428" s="190" t="s">
        <v>3180</v>
      </c>
      <c r="E428" s="190" t="s">
        <v>3180</v>
      </c>
      <c r="J428" s="190" t="s">
        <v>3180</v>
      </c>
      <c r="L428" s="190" t="s">
        <v>3180</v>
      </c>
      <c r="O428" s="190" t="s">
        <v>3180</v>
      </c>
      <c r="R428" s="190" t="s">
        <v>3180</v>
      </c>
      <c r="S428" s="190" t="s">
        <v>3180</v>
      </c>
      <c r="U428" s="190" t="s">
        <v>3180</v>
      </c>
      <c r="V428" s="190" t="s">
        <v>3180</v>
      </c>
      <c r="W428" s="190" t="s">
        <v>3180</v>
      </c>
      <c r="X428" s="190" t="s">
        <v>3180</v>
      </c>
      <c r="Y428" s="190" t="s">
        <v>3180</v>
      </c>
      <c r="Z428" s="190" t="s">
        <v>3180</v>
      </c>
    </row>
    <row r="429" spans="1:26" x14ac:dyDescent="0.3">
      <c r="A429" s="190">
        <v>811889</v>
      </c>
      <c r="B429" s="190" t="s">
        <v>265</v>
      </c>
      <c r="D429" s="190" t="s">
        <v>3180</v>
      </c>
      <c r="E429" s="190" t="s">
        <v>3180</v>
      </c>
      <c r="J429" s="190" t="s">
        <v>3180</v>
      </c>
      <c r="L429" s="190" t="s">
        <v>3180</v>
      </c>
      <c r="O429" s="190" t="s">
        <v>3180</v>
      </c>
      <c r="Q429" s="190" t="s">
        <v>3180</v>
      </c>
      <c r="R429" s="190" t="s">
        <v>3180</v>
      </c>
      <c r="S429" s="190" t="s">
        <v>3180</v>
      </c>
      <c r="U429" s="190" t="s">
        <v>3180</v>
      </c>
      <c r="V429" s="190" t="s">
        <v>3180</v>
      </c>
      <c r="W429" s="190" t="s">
        <v>3180</v>
      </c>
      <c r="X429" s="190" t="s">
        <v>3180</v>
      </c>
      <c r="Y429" s="190" t="s">
        <v>3180</v>
      </c>
      <c r="Z429" s="190" t="s">
        <v>3180</v>
      </c>
    </row>
    <row r="430" spans="1:26" x14ac:dyDescent="0.3">
      <c r="A430" s="190">
        <v>811891</v>
      </c>
      <c r="B430" s="190" t="s">
        <v>265</v>
      </c>
      <c r="D430" s="190" t="s">
        <v>3180</v>
      </c>
      <c r="E430" s="190" t="s">
        <v>3180</v>
      </c>
      <c r="J430" s="190" t="s">
        <v>3180</v>
      </c>
      <c r="L430" s="190" t="s">
        <v>3180</v>
      </c>
      <c r="O430" s="190" t="s">
        <v>3180</v>
      </c>
      <c r="S430" s="190" t="s">
        <v>3180</v>
      </c>
      <c r="W430" s="190" t="s">
        <v>3180</v>
      </c>
      <c r="X430" s="190" t="s">
        <v>3180</v>
      </c>
      <c r="Y430" s="190" t="s">
        <v>3180</v>
      </c>
      <c r="Z430" s="190" t="s">
        <v>3180</v>
      </c>
    </row>
    <row r="431" spans="1:26" x14ac:dyDescent="0.3">
      <c r="A431" s="190">
        <v>811896</v>
      </c>
      <c r="B431" s="190" t="s">
        <v>265</v>
      </c>
      <c r="D431" s="190" t="s">
        <v>3180</v>
      </c>
      <c r="E431" s="190" t="s">
        <v>3180</v>
      </c>
      <c r="J431" s="190" t="s">
        <v>3180</v>
      </c>
      <c r="L431" s="190" t="s">
        <v>3180</v>
      </c>
      <c r="O431" s="190" t="s">
        <v>3180</v>
      </c>
      <c r="R431" s="190" t="s">
        <v>3180</v>
      </c>
      <c r="S431" s="190" t="s">
        <v>3180</v>
      </c>
      <c r="V431" s="190" t="s">
        <v>3180</v>
      </c>
      <c r="W431" s="190" t="s">
        <v>3180</v>
      </c>
      <c r="Y431" s="190" t="s">
        <v>3180</v>
      </c>
      <c r="Z431" s="190" t="s">
        <v>3180</v>
      </c>
    </row>
    <row r="432" spans="1:26" x14ac:dyDescent="0.3">
      <c r="A432" s="190">
        <v>811898</v>
      </c>
      <c r="B432" s="190" t="s">
        <v>265</v>
      </c>
      <c r="D432" s="190" t="s">
        <v>3180</v>
      </c>
      <c r="L432" s="190" t="s">
        <v>3180</v>
      </c>
      <c r="M432" s="190" t="s">
        <v>3180</v>
      </c>
      <c r="O432" s="190" t="s">
        <v>3180</v>
      </c>
      <c r="Q432" s="190" t="s">
        <v>3180</v>
      </c>
      <c r="R432" s="190" t="s">
        <v>3180</v>
      </c>
      <c r="S432" s="190" t="s">
        <v>3180</v>
      </c>
      <c r="T432" s="190" t="s">
        <v>3180</v>
      </c>
      <c r="U432" s="190" t="s">
        <v>3180</v>
      </c>
      <c r="V432" s="190" t="s">
        <v>3180</v>
      </c>
      <c r="W432" s="190" t="s">
        <v>3180</v>
      </c>
      <c r="X432" s="190" t="s">
        <v>3180</v>
      </c>
      <c r="Y432" s="190" t="s">
        <v>3180</v>
      </c>
      <c r="Z432" s="190" t="s">
        <v>3180</v>
      </c>
    </row>
    <row r="433" spans="1:26" x14ac:dyDescent="0.3">
      <c r="A433" s="190">
        <v>811902</v>
      </c>
      <c r="B433" s="190" t="s">
        <v>265</v>
      </c>
      <c r="D433" s="190" t="s">
        <v>3180</v>
      </c>
      <c r="E433" s="190" t="s">
        <v>3180</v>
      </c>
      <c r="I433" s="190" t="s">
        <v>3180</v>
      </c>
      <c r="L433" s="190" t="s">
        <v>3180</v>
      </c>
      <c r="O433" s="190" t="s">
        <v>3180</v>
      </c>
      <c r="Q433" s="190" t="s">
        <v>3180</v>
      </c>
      <c r="S433" s="190" t="s">
        <v>3180</v>
      </c>
      <c r="U433" s="190" t="s">
        <v>3180</v>
      </c>
      <c r="V433" s="190" t="s">
        <v>3180</v>
      </c>
      <c r="W433" s="190" t="s">
        <v>3180</v>
      </c>
      <c r="X433" s="190" t="s">
        <v>3180</v>
      </c>
      <c r="Z433" s="190" t="s">
        <v>3180</v>
      </c>
    </row>
    <row r="434" spans="1:26" x14ac:dyDescent="0.3">
      <c r="A434" s="190">
        <v>811908</v>
      </c>
      <c r="B434" s="190" t="s">
        <v>265</v>
      </c>
      <c r="D434" s="190" t="s">
        <v>3180</v>
      </c>
      <c r="E434" s="190" t="s">
        <v>3180</v>
      </c>
      <c r="J434" s="190" t="s">
        <v>3180</v>
      </c>
      <c r="L434" s="190" t="s">
        <v>3180</v>
      </c>
      <c r="O434" s="190" t="s">
        <v>3180</v>
      </c>
      <c r="R434" s="190" t="s">
        <v>3180</v>
      </c>
      <c r="S434" s="190" t="s">
        <v>3180</v>
      </c>
      <c r="U434" s="190" t="s">
        <v>3180</v>
      </c>
      <c r="V434" s="190" t="s">
        <v>3180</v>
      </c>
      <c r="W434" s="190" t="s">
        <v>3180</v>
      </c>
      <c r="X434" s="190" t="s">
        <v>3180</v>
      </c>
      <c r="Y434" s="190" t="s">
        <v>3180</v>
      </c>
      <c r="Z434" s="190" t="s">
        <v>3180</v>
      </c>
    </row>
    <row r="435" spans="1:26" x14ac:dyDescent="0.3">
      <c r="A435" s="190">
        <v>811909</v>
      </c>
      <c r="B435" s="190" t="s">
        <v>265</v>
      </c>
      <c r="D435" s="190" t="s">
        <v>3180</v>
      </c>
      <c r="E435" s="190" t="s">
        <v>3180</v>
      </c>
      <c r="J435" s="190" t="s">
        <v>3180</v>
      </c>
      <c r="L435" s="190" t="s">
        <v>3180</v>
      </c>
      <c r="O435" s="190" t="s">
        <v>3180</v>
      </c>
      <c r="Q435" s="190" t="s">
        <v>3180</v>
      </c>
      <c r="R435" s="190" t="s">
        <v>3180</v>
      </c>
      <c r="U435" s="190" t="s">
        <v>3180</v>
      </c>
      <c r="V435" s="190" t="s">
        <v>3180</v>
      </c>
      <c r="W435" s="190" t="s">
        <v>3180</v>
      </c>
      <c r="Y435" s="190" t="s">
        <v>3180</v>
      </c>
      <c r="Z435" s="190" t="s">
        <v>3180</v>
      </c>
    </row>
    <row r="436" spans="1:26" x14ac:dyDescent="0.3">
      <c r="A436" s="190">
        <v>811912</v>
      </c>
      <c r="B436" s="190" t="s">
        <v>265</v>
      </c>
      <c r="D436" s="190" t="s">
        <v>3180</v>
      </c>
      <c r="L436" s="190" t="s">
        <v>3180</v>
      </c>
      <c r="M436" s="190" t="s">
        <v>3180</v>
      </c>
      <c r="O436" s="190" t="s">
        <v>3180</v>
      </c>
      <c r="Q436" s="190" t="s">
        <v>3180</v>
      </c>
      <c r="R436" s="190" t="s">
        <v>3180</v>
      </c>
      <c r="T436" s="190" t="s">
        <v>3180</v>
      </c>
      <c r="U436" s="190" t="s">
        <v>3180</v>
      </c>
      <c r="V436" s="190" t="s">
        <v>3180</v>
      </c>
      <c r="W436" s="190" t="s">
        <v>3180</v>
      </c>
      <c r="Y436" s="190" t="s">
        <v>3180</v>
      </c>
      <c r="Z436" s="190" t="s">
        <v>3180</v>
      </c>
    </row>
    <row r="437" spans="1:26" x14ac:dyDescent="0.3">
      <c r="A437" s="190">
        <v>811914</v>
      </c>
      <c r="B437" s="190" t="s">
        <v>265</v>
      </c>
      <c r="D437" s="190" t="s">
        <v>3180</v>
      </c>
      <c r="L437" s="190" t="s">
        <v>3180</v>
      </c>
      <c r="M437" s="190" t="s">
        <v>3180</v>
      </c>
      <c r="O437" s="190" t="s">
        <v>3180</v>
      </c>
      <c r="Q437" s="190" t="s">
        <v>3180</v>
      </c>
      <c r="R437" s="190" t="s">
        <v>3180</v>
      </c>
      <c r="S437" s="190" t="s">
        <v>3180</v>
      </c>
      <c r="U437" s="190" t="s">
        <v>3180</v>
      </c>
      <c r="V437" s="190" t="s">
        <v>3180</v>
      </c>
      <c r="W437" s="190" t="s">
        <v>3180</v>
      </c>
      <c r="Y437" s="190" t="s">
        <v>3180</v>
      </c>
    </row>
    <row r="438" spans="1:26" x14ac:dyDescent="0.3">
      <c r="A438" s="190">
        <v>811925</v>
      </c>
      <c r="B438" s="190" t="s">
        <v>265</v>
      </c>
      <c r="D438" s="190" t="s">
        <v>3180</v>
      </c>
      <c r="E438" s="190" t="s">
        <v>3180</v>
      </c>
      <c r="J438" s="190" t="s">
        <v>3180</v>
      </c>
      <c r="L438" s="190" t="s">
        <v>3180</v>
      </c>
      <c r="O438" s="190" t="s">
        <v>3180</v>
      </c>
      <c r="Q438" s="190" t="s">
        <v>3180</v>
      </c>
      <c r="R438" s="190" t="s">
        <v>3180</v>
      </c>
      <c r="S438" s="190" t="s">
        <v>3180</v>
      </c>
      <c r="U438" s="190" t="s">
        <v>3180</v>
      </c>
      <c r="V438" s="190" t="s">
        <v>3180</v>
      </c>
      <c r="W438" s="190" t="s">
        <v>3180</v>
      </c>
      <c r="X438" s="190" t="s">
        <v>3180</v>
      </c>
      <c r="Y438" s="190" t="s">
        <v>3180</v>
      </c>
      <c r="Z438" s="190" t="s">
        <v>3180</v>
      </c>
    </row>
    <row r="439" spans="1:26" x14ac:dyDescent="0.3">
      <c r="A439" s="190">
        <v>811926</v>
      </c>
      <c r="B439" s="190" t="s">
        <v>265</v>
      </c>
      <c r="D439" s="190" t="s">
        <v>3180</v>
      </c>
      <c r="E439" s="190" t="s">
        <v>3180</v>
      </c>
      <c r="J439" s="190" t="s">
        <v>3180</v>
      </c>
      <c r="L439" s="190" t="s">
        <v>3180</v>
      </c>
      <c r="O439" s="190" t="s">
        <v>3180</v>
      </c>
      <c r="Q439" s="190" t="s">
        <v>3180</v>
      </c>
      <c r="R439" s="190" t="s">
        <v>3180</v>
      </c>
      <c r="S439" s="190" t="s">
        <v>3180</v>
      </c>
      <c r="U439" s="190" t="s">
        <v>3180</v>
      </c>
      <c r="V439" s="190" t="s">
        <v>3180</v>
      </c>
      <c r="W439" s="190" t="s">
        <v>3180</v>
      </c>
      <c r="X439" s="190" t="s">
        <v>3180</v>
      </c>
      <c r="Y439" s="190" t="s">
        <v>3180</v>
      </c>
      <c r="Z439" s="190" t="s">
        <v>3180</v>
      </c>
    </row>
    <row r="440" spans="1:26" x14ac:dyDescent="0.3">
      <c r="A440" s="190">
        <v>800215</v>
      </c>
      <c r="B440" s="190" t="s">
        <v>265</v>
      </c>
      <c r="K440" s="190" t="s">
        <v>3180</v>
      </c>
      <c r="M440" s="190" t="s">
        <v>3180</v>
      </c>
      <c r="O440" s="190" t="s">
        <v>3180</v>
      </c>
      <c r="Q440" s="190" t="s">
        <v>3180</v>
      </c>
      <c r="R440" s="190" t="s">
        <v>3180</v>
      </c>
      <c r="V440" s="190" t="s">
        <v>3180</v>
      </c>
      <c r="Z440" s="190" t="s">
        <v>3180</v>
      </c>
    </row>
    <row r="441" spans="1:26" x14ac:dyDescent="0.3">
      <c r="A441" s="190">
        <v>800558</v>
      </c>
      <c r="B441" s="190" t="s">
        <v>265</v>
      </c>
      <c r="N441" s="190" t="s">
        <v>3180</v>
      </c>
      <c r="O441" s="190" t="s">
        <v>3180</v>
      </c>
      <c r="P441" s="190" t="s">
        <v>3180</v>
      </c>
      <c r="S441" s="190" t="s">
        <v>3180</v>
      </c>
      <c r="T441" s="190" t="s">
        <v>3180</v>
      </c>
      <c r="Z441" s="190" t="s">
        <v>3180</v>
      </c>
    </row>
    <row r="442" spans="1:26" x14ac:dyDescent="0.3">
      <c r="A442" s="190">
        <v>800796</v>
      </c>
      <c r="B442" s="190" t="s">
        <v>265</v>
      </c>
      <c r="J442" s="190" t="s">
        <v>3180</v>
      </c>
      <c r="M442" s="190" t="s">
        <v>3180</v>
      </c>
      <c r="N442" s="190" t="s">
        <v>3180</v>
      </c>
      <c r="O442" s="190" t="s">
        <v>3180</v>
      </c>
      <c r="Q442" s="190" t="s">
        <v>3180</v>
      </c>
      <c r="T442" s="190" t="s">
        <v>3180</v>
      </c>
      <c r="V442" s="190" t="s">
        <v>3180</v>
      </c>
      <c r="W442" s="190" t="s">
        <v>3180</v>
      </c>
      <c r="Y442" s="190" t="s">
        <v>3180</v>
      </c>
      <c r="Z442" s="190" t="s">
        <v>3180</v>
      </c>
    </row>
    <row r="443" spans="1:26" x14ac:dyDescent="0.3">
      <c r="A443" s="190">
        <v>801182</v>
      </c>
      <c r="B443" s="190" t="s">
        <v>265</v>
      </c>
      <c r="K443" s="190" t="s">
        <v>3180</v>
      </c>
      <c r="O443" s="190" t="s">
        <v>3180</v>
      </c>
      <c r="R443" s="190" t="s">
        <v>3180</v>
      </c>
      <c r="T443" s="190" t="s">
        <v>3180</v>
      </c>
      <c r="U443" s="190" t="s">
        <v>3180</v>
      </c>
      <c r="V443" s="190" t="s">
        <v>3180</v>
      </c>
      <c r="W443" s="190" t="s">
        <v>3180</v>
      </c>
      <c r="X443" s="190" t="s">
        <v>3180</v>
      </c>
      <c r="Y443" s="190" t="s">
        <v>3180</v>
      </c>
      <c r="Z443" s="190" t="s">
        <v>3180</v>
      </c>
    </row>
    <row r="444" spans="1:26" x14ac:dyDescent="0.3">
      <c r="A444" s="190">
        <v>801346</v>
      </c>
      <c r="B444" s="190" t="s">
        <v>265</v>
      </c>
      <c r="H444" s="190" t="s">
        <v>3180</v>
      </c>
      <c r="I444" s="190" t="s">
        <v>3180</v>
      </c>
      <c r="L444" s="190" t="s">
        <v>3180</v>
      </c>
      <c r="M444" s="190" t="s">
        <v>3180</v>
      </c>
      <c r="O444" s="190" t="s">
        <v>3180</v>
      </c>
      <c r="P444" s="190" t="s">
        <v>3180</v>
      </c>
      <c r="R444" s="190" t="s">
        <v>3180</v>
      </c>
      <c r="T444" s="190" t="s">
        <v>3180</v>
      </c>
      <c r="U444" s="190" t="s">
        <v>3180</v>
      </c>
      <c r="V444" s="190" t="s">
        <v>3180</v>
      </c>
      <c r="W444" s="190" t="s">
        <v>3180</v>
      </c>
      <c r="Y444" s="190" t="s">
        <v>3180</v>
      </c>
      <c r="Z444" s="190" t="s">
        <v>3180</v>
      </c>
    </row>
    <row r="445" spans="1:26" x14ac:dyDescent="0.3">
      <c r="A445" s="190">
        <v>801462</v>
      </c>
      <c r="B445" s="190" t="s">
        <v>265</v>
      </c>
      <c r="J445" s="190" t="s">
        <v>3180</v>
      </c>
      <c r="K445" s="190" t="s">
        <v>3180</v>
      </c>
      <c r="L445" s="190" t="s">
        <v>3180</v>
      </c>
      <c r="O445" s="190" t="s">
        <v>3180</v>
      </c>
      <c r="R445" s="190" t="s">
        <v>3180</v>
      </c>
      <c r="U445" s="190" t="s">
        <v>3180</v>
      </c>
      <c r="V445" s="190" t="s">
        <v>3180</v>
      </c>
      <c r="W445" s="190" t="s">
        <v>3180</v>
      </c>
      <c r="X445" s="190" t="s">
        <v>3180</v>
      </c>
      <c r="Y445" s="190" t="s">
        <v>3180</v>
      </c>
      <c r="Z445" s="190" t="s">
        <v>3180</v>
      </c>
    </row>
    <row r="446" spans="1:26" x14ac:dyDescent="0.3">
      <c r="A446" s="190">
        <v>802074</v>
      </c>
      <c r="B446" s="190" t="s">
        <v>265</v>
      </c>
      <c r="C446" s="190" t="s">
        <v>3180</v>
      </c>
      <c r="E446" s="190" t="s">
        <v>3180</v>
      </c>
      <c r="N446" s="190" t="s">
        <v>3180</v>
      </c>
      <c r="O446" s="190" t="s">
        <v>3180</v>
      </c>
      <c r="P446" s="190" t="s">
        <v>3180</v>
      </c>
      <c r="R446" s="190" t="s">
        <v>3180</v>
      </c>
      <c r="T446" s="190" t="s">
        <v>3180</v>
      </c>
      <c r="V446" s="190" t="s">
        <v>3180</v>
      </c>
      <c r="X446" s="190" t="s">
        <v>3180</v>
      </c>
      <c r="Y446" s="190" t="s">
        <v>3180</v>
      </c>
      <c r="Z446" s="190" t="s">
        <v>3180</v>
      </c>
    </row>
    <row r="447" spans="1:26" x14ac:dyDescent="0.3">
      <c r="A447" s="190">
        <v>802373</v>
      </c>
      <c r="B447" s="190" t="s">
        <v>265</v>
      </c>
      <c r="K447" s="190" t="s">
        <v>3180</v>
      </c>
      <c r="N447" s="190" t="s">
        <v>3180</v>
      </c>
      <c r="O447" s="190" t="s">
        <v>3180</v>
      </c>
      <c r="R447" s="190" t="s">
        <v>3180</v>
      </c>
      <c r="Z447" s="190" t="s">
        <v>3180</v>
      </c>
    </row>
    <row r="448" spans="1:26" x14ac:dyDescent="0.3">
      <c r="A448" s="190">
        <v>803940</v>
      </c>
      <c r="B448" s="190" t="s">
        <v>265</v>
      </c>
      <c r="C448" s="190" t="s">
        <v>3180</v>
      </c>
      <c r="L448" s="190" t="s">
        <v>3180</v>
      </c>
      <c r="N448" s="190" t="s">
        <v>3180</v>
      </c>
      <c r="O448" s="190" t="s">
        <v>3180</v>
      </c>
      <c r="S448" s="190" t="s">
        <v>3180</v>
      </c>
      <c r="Y448" s="190" t="s">
        <v>3180</v>
      </c>
    </row>
    <row r="449" spans="1:26" x14ac:dyDescent="0.3">
      <c r="A449" s="190">
        <v>804009</v>
      </c>
      <c r="B449" s="190" t="s">
        <v>265</v>
      </c>
      <c r="C449" s="190" t="s">
        <v>3180</v>
      </c>
      <c r="L449" s="190" t="s">
        <v>3180</v>
      </c>
      <c r="O449" s="190" t="s">
        <v>3180</v>
      </c>
      <c r="Y449" s="190" t="s">
        <v>3180</v>
      </c>
      <c r="Z449" s="190" t="s">
        <v>3180</v>
      </c>
    </row>
    <row r="450" spans="1:26" x14ac:dyDescent="0.3">
      <c r="A450" s="190">
        <v>804670</v>
      </c>
      <c r="B450" s="190" t="s">
        <v>265</v>
      </c>
      <c r="D450" s="190" t="s">
        <v>3180</v>
      </c>
      <c r="E450" s="190" t="s">
        <v>3180</v>
      </c>
      <c r="O450" s="190" t="s">
        <v>3180</v>
      </c>
      <c r="V450" s="190" t="s">
        <v>3180</v>
      </c>
      <c r="W450" s="190" t="s">
        <v>3180</v>
      </c>
      <c r="X450" s="190" t="s">
        <v>3180</v>
      </c>
      <c r="Y450" s="190" t="s">
        <v>3180</v>
      </c>
    </row>
    <row r="451" spans="1:26" x14ac:dyDescent="0.3">
      <c r="A451" s="190">
        <v>804751</v>
      </c>
      <c r="B451" s="190" t="s">
        <v>265</v>
      </c>
      <c r="O451" s="190" t="s">
        <v>3180</v>
      </c>
      <c r="P451" s="190" t="s">
        <v>3180</v>
      </c>
      <c r="Q451" s="190" t="s">
        <v>3180</v>
      </c>
      <c r="R451" s="190" t="s">
        <v>3180</v>
      </c>
      <c r="T451" s="190" t="s">
        <v>3180</v>
      </c>
      <c r="V451" s="190" t="s">
        <v>3180</v>
      </c>
      <c r="W451" s="190" t="s">
        <v>3180</v>
      </c>
      <c r="Y451" s="190" t="s">
        <v>3180</v>
      </c>
      <c r="Z451" s="190" t="s">
        <v>3180</v>
      </c>
    </row>
    <row r="452" spans="1:26" x14ac:dyDescent="0.3">
      <c r="A452" s="190">
        <v>805078</v>
      </c>
      <c r="B452" s="190" t="s">
        <v>265</v>
      </c>
      <c r="O452" s="190" t="s">
        <v>3180</v>
      </c>
      <c r="R452" s="190" t="s">
        <v>3180</v>
      </c>
      <c r="U452" s="190" t="s">
        <v>3180</v>
      </c>
      <c r="W452" s="190" t="s">
        <v>3180</v>
      </c>
      <c r="X452" s="190" t="s">
        <v>3180</v>
      </c>
      <c r="Z452" s="190" t="s">
        <v>3180</v>
      </c>
    </row>
    <row r="453" spans="1:26" x14ac:dyDescent="0.3">
      <c r="A453" s="190">
        <v>805170</v>
      </c>
      <c r="B453" s="190" t="s">
        <v>265</v>
      </c>
      <c r="D453" s="190" t="s">
        <v>3180</v>
      </c>
      <c r="E453" s="190" t="s">
        <v>3180</v>
      </c>
      <c r="J453" s="190" t="s">
        <v>3180</v>
      </c>
      <c r="L453" s="190" t="s">
        <v>3180</v>
      </c>
      <c r="P453" s="190" t="s">
        <v>3180</v>
      </c>
      <c r="R453" s="190" t="s">
        <v>3180</v>
      </c>
      <c r="U453" s="190" t="s">
        <v>3180</v>
      </c>
      <c r="X453" s="190" t="s">
        <v>3180</v>
      </c>
    </row>
    <row r="454" spans="1:26" x14ac:dyDescent="0.3">
      <c r="A454" s="190">
        <v>805199</v>
      </c>
      <c r="B454" s="190" t="s">
        <v>265</v>
      </c>
      <c r="J454" s="190" t="s">
        <v>3180</v>
      </c>
      <c r="O454" s="190" t="s">
        <v>3180</v>
      </c>
      <c r="R454" s="190" t="s">
        <v>3180</v>
      </c>
      <c r="V454" s="190" t="s">
        <v>3180</v>
      </c>
      <c r="W454" s="190" t="s">
        <v>3180</v>
      </c>
      <c r="Y454" s="190" t="s">
        <v>3180</v>
      </c>
    </row>
    <row r="455" spans="1:26" x14ac:dyDescent="0.3">
      <c r="A455" s="190">
        <v>805439</v>
      </c>
      <c r="B455" s="190" t="s">
        <v>265</v>
      </c>
      <c r="L455" s="190" t="s">
        <v>3180</v>
      </c>
      <c r="O455" s="190" t="s">
        <v>3180</v>
      </c>
      <c r="P455" s="190" t="s">
        <v>3180</v>
      </c>
      <c r="Q455" s="190" t="s">
        <v>3180</v>
      </c>
      <c r="R455" s="190" t="s">
        <v>3180</v>
      </c>
      <c r="U455" s="190" t="s">
        <v>3180</v>
      </c>
      <c r="W455" s="190" t="s">
        <v>3180</v>
      </c>
      <c r="Y455" s="190" t="s">
        <v>3180</v>
      </c>
    </row>
    <row r="456" spans="1:26" x14ac:dyDescent="0.3">
      <c r="A456" s="190">
        <v>805448</v>
      </c>
      <c r="B456" s="190" t="s">
        <v>265</v>
      </c>
      <c r="D456" s="190" t="s">
        <v>3180</v>
      </c>
      <c r="K456" s="190" t="s">
        <v>3180</v>
      </c>
      <c r="L456" s="190" t="s">
        <v>3180</v>
      </c>
      <c r="O456" s="190" t="s">
        <v>3180</v>
      </c>
      <c r="V456" s="190" t="s">
        <v>3180</v>
      </c>
    </row>
    <row r="457" spans="1:26" x14ac:dyDescent="0.3">
      <c r="A457" s="190">
        <v>805454</v>
      </c>
      <c r="B457" s="190" t="s">
        <v>265</v>
      </c>
      <c r="E457" s="190" t="s">
        <v>3180</v>
      </c>
      <c r="O457" s="190" t="s">
        <v>3180</v>
      </c>
      <c r="Q457" s="190" t="s">
        <v>3180</v>
      </c>
      <c r="R457" s="190" t="s">
        <v>3180</v>
      </c>
      <c r="S457" s="190" t="s">
        <v>3180</v>
      </c>
      <c r="T457" s="190" t="s">
        <v>3180</v>
      </c>
      <c r="V457" s="190" t="s">
        <v>3180</v>
      </c>
      <c r="W457" s="190" t="s">
        <v>3180</v>
      </c>
      <c r="Y457" s="190" t="s">
        <v>3180</v>
      </c>
      <c r="Z457" s="190" t="s">
        <v>3180</v>
      </c>
    </row>
    <row r="458" spans="1:26" x14ac:dyDescent="0.3">
      <c r="A458" s="190">
        <v>805484</v>
      </c>
      <c r="B458" s="190" t="s">
        <v>265</v>
      </c>
      <c r="F458" s="190" t="s">
        <v>3180</v>
      </c>
      <c r="H458" s="190" t="s">
        <v>3180</v>
      </c>
      <c r="M458" s="190" t="s">
        <v>3180</v>
      </c>
      <c r="N458" s="190" t="s">
        <v>3180</v>
      </c>
      <c r="O458" s="190" t="s">
        <v>3180</v>
      </c>
      <c r="R458" s="190" t="s">
        <v>3180</v>
      </c>
      <c r="T458" s="190" t="s">
        <v>3180</v>
      </c>
      <c r="Y458" s="190" t="s">
        <v>3180</v>
      </c>
      <c r="Z458" s="190" t="s">
        <v>3180</v>
      </c>
    </row>
    <row r="459" spans="1:26" x14ac:dyDescent="0.3">
      <c r="A459" s="190">
        <v>805485</v>
      </c>
      <c r="B459" s="190" t="s">
        <v>265</v>
      </c>
      <c r="J459" s="190" t="s">
        <v>3180</v>
      </c>
      <c r="K459" s="190" t="s">
        <v>3180</v>
      </c>
      <c r="O459" s="190" t="s">
        <v>3180</v>
      </c>
      <c r="R459" s="190" t="s">
        <v>3180</v>
      </c>
      <c r="T459" s="190" t="s">
        <v>3180</v>
      </c>
      <c r="V459" s="190" t="s">
        <v>3180</v>
      </c>
      <c r="W459" s="190" t="s">
        <v>3180</v>
      </c>
    </row>
    <row r="460" spans="1:26" x14ac:dyDescent="0.3">
      <c r="A460" s="190">
        <v>805486</v>
      </c>
      <c r="B460" s="190" t="s">
        <v>265</v>
      </c>
      <c r="G460" s="190" t="s">
        <v>3180</v>
      </c>
      <c r="K460" s="190" t="s">
        <v>3180</v>
      </c>
      <c r="L460" s="190" t="s">
        <v>3180</v>
      </c>
      <c r="O460" s="190" t="s">
        <v>3180</v>
      </c>
      <c r="R460" s="190" t="s">
        <v>3180</v>
      </c>
    </row>
    <row r="461" spans="1:26" x14ac:dyDescent="0.3">
      <c r="A461" s="190">
        <v>805571</v>
      </c>
      <c r="B461" s="190" t="s">
        <v>265</v>
      </c>
      <c r="E461" s="190" t="s">
        <v>3180</v>
      </c>
      <c r="J461" s="190" t="s">
        <v>3180</v>
      </c>
      <c r="L461" s="190" t="s">
        <v>3180</v>
      </c>
      <c r="O461" s="190" t="s">
        <v>3180</v>
      </c>
      <c r="R461" s="190" t="s">
        <v>3180</v>
      </c>
      <c r="W461" s="190" t="s">
        <v>3180</v>
      </c>
      <c r="Z461" s="190" t="s">
        <v>3180</v>
      </c>
    </row>
    <row r="462" spans="1:26" x14ac:dyDescent="0.3">
      <c r="A462" s="190">
        <v>805618</v>
      </c>
      <c r="B462" s="190" t="s">
        <v>265</v>
      </c>
      <c r="F462" s="190" t="s">
        <v>3180</v>
      </c>
      <c r="L462" s="190" t="s">
        <v>3180</v>
      </c>
      <c r="N462" s="190" t="s">
        <v>3180</v>
      </c>
      <c r="O462" s="190" t="s">
        <v>3180</v>
      </c>
      <c r="Q462" s="190" t="s">
        <v>3180</v>
      </c>
      <c r="R462" s="190" t="s">
        <v>3180</v>
      </c>
      <c r="Y462" s="190" t="s">
        <v>3180</v>
      </c>
    </row>
    <row r="463" spans="1:26" x14ac:dyDescent="0.3">
      <c r="A463" s="190">
        <v>805648</v>
      </c>
      <c r="B463" s="190" t="s">
        <v>265</v>
      </c>
      <c r="E463" s="190" t="s">
        <v>3180</v>
      </c>
      <c r="J463" s="190" t="s">
        <v>3180</v>
      </c>
      <c r="K463" s="190" t="s">
        <v>3180</v>
      </c>
      <c r="L463" s="190" t="s">
        <v>3180</v>
      </c>
      <c r="O463" s="190" t="s">
        <v>3180</v>
      </c>
      <c r="P463" s="190" t="s">
        <v>3180</v>
      </c>
      <c r="R463" s="190" t="s">
        <v>3180</v>
      </c>
      <c r="V463" s="190" t="s">
        <v>3180</v>
      </c>
      <c r="X463" s="190" t="s">
        <v>3180</v>
      </c>
      <c r="Z463" s="190" t="s">
        <v>3180</v>
      </c>
    </row>
    <row r="464" spans="1:26" x14ac:dyDescent="0.3">
      <c r="A464" s="190">
        <v>805650</v>
      </c>
      <c r="B464" s="190" t="s">
        <v>265</v>
      </c>
      <c r="K464" s="190" t="s">
        <v>3180</v>
      </c>
      <c r="M464" s="190" t="s">
        <v>3180</v>
      </c>
      <c r="O464" s="190" t="s">
        <v>3180</v>
      </c>
      <c r="P464" s="190" t="s">
        <v>3180</v>
      </c>
      <c r="R464" s="190" t="s">
        <v>3180</v>
      </c>
      <c r="V464" s="190" t="s">
        <v>3180</v>
      </c>
      <c r="W464" s="190" t="s">
        <v>3180</v>
      </c>
      <c r="Y464" s="190" t="s">
        <v>3180</v>
      </c>
      <c r="Z464" s="190" t="s">
        <v>3180</v>
      </c>
    </row>
    <row r="465" spans="1:26" x14ac:dyDescent="0.3">
      <c r="A465" s="190">
        <v>805712</v>
      </c>
      <c r="B465" s="190" t="s">
        <v>265</v>
      </c>
      <c r="H465" s="190" t="s">
        <v>3180</v>
      </c>
      <c r="M465" s="190" t="s">
        <v>3180</v>
      </c>
      <c r="N465" s="190" t="s">
        <v>3180</v>
      </c>
      <c r="O465" s="190" t="s">
        <v>3180</v>
      </c>
      <c r="Y465" s="190" t="s">
        <v>3180</v>
      </c>
    </row>
    <row r="466" spans="1:26" x14ac:dyDescent="0.3">
      <c r="A466" s="190">
        <v>805740</v>
      </c>
      <c r="B466" s="190" t="s">
        <v>265</v>
      </c>
      <c r="J466" s="190" t="s">
        <v>3180</v>
      </c>
      <c r="L466" s="190" t="s">
        <v>3180</v>
      </c>
      <c r="Q466" s="190" t="s">
        <v>3180</v>
      </c>
      <c r="W466" s="190" t="s">
        <v>3180</v>
      </c>
      <c r="Y466" s="190" t="s">
        <v>3180</v>
      </c>
    </row>
    <row r="467" spans="1:26" x14ac:dyDescent="0.3">
      <c r="A467" s="190">
        <v>805751</v>
      </c>
      <c r="B467" s="190" t="s">
        <v>265</v>
      </c>
      <c r="O467" s="190" t="s">
        <v>3180</v>
      </c>
      <c r="Q467" s="190" t="s">
        <v>3180</v>
      </c>
      <c r="R467" s="190" t="s">
        <v>3180</v>
      </c>
      <c r="V467" s="190" t="s">
        <v>3180</v>
      </c>
      <c r="W467" s="190" t="s">
        <v>3180</v>
      </c>
      <c r="Z467" s="190" t="s">
        <v>3180</v>
      </c>
    </row>
    <row r="468" spans="1:26" x14ac:dyDescent="0.3">
      <c r="A468" s="190">
        <v>805871</v>
      </c>
      <c r="B468" s="190" t="s">
        <v>265</v>
      </c>
      <c r="E468" s="190" t="s">
        <v>3180</v>
      </c>
      <c r="J468" s="190" t="s">
        <v>3180</v>
      </c>
      <c r="L468" s="190" t="s">
        <v>3180</v>
      </c>
      <c r="O468" s="190" t="s">
        <v>3180</v>
      </c>
      <c r="P468" s="190" t="s">
        <v>3180</v>
      </c>
      <c r="Q468" s="190" t="s">
        <v>3180</v>
      </c>
      <c r="R468" s="190" t="s">
        <v>3180</v>
      </c>
      <c r="T468" s="190" t="s">
        <v>3180</v>
      </c>
      <c r="Z468" s="190" t="s">
        <v>3180</v>
      </c>
    </row>
    <row r="469" spans="1:26" x14ac:dyDescent="0.3">
      <c r="A469" s="190">
        <v>805873</v>
      </c>
      <c r="B469" s="190" t="s">
        <v>265</v>
      </c>
      <c r="D469" s="190" t="s">
        <v>3180</v>
      </c>
      <c r="M469" s="190" t="s">
        <v>3180</v>
      </c>
      <c r="O469" s="190" t="s">
        <v>3180</v>
      </c>
      <c r="Q469" s="190" t="s">
        <v>3180</v>
      </c>
      <c r="R469" s="190" t="s">
        <v>3180</v>
      </c>
      <c r="S469" s="190" t="s">
        <v>3180</v>
      </c>
      <c r="X469" s="190" t="s">
        <v>3180</v>
      </c>
    </row>
    <row r="470" spans="1:26" x14ac:dyDescent="0.3">
      <c r="A470" s="190">
        <v>806010</v>
      </c>
      <c r="B470" s="190" t="s">
        <v>265</v>
      </c>
      <c r="C470" s="190" t="s">
        <v>3180</v>
      </c>
      <c r="E470" s="190" t="s">
        <v>3180</v>
      </c>
      <c r="K470" s="190" t="s">
        <v>3180</v>
      </c>
      <c r="O470" s="190" t="s">
        <v>3180</v>
      </c>
      <c r="R470" s="190" t="s">
        <v>3180</v>
      </c>
      <c r="U470" s="190" t="s">
        <v>3180</v>
      </c>
      <c r="V470" s="190" t="s">
        <v>3180</v>
      </c>
      <c r="Y470" s="190" t="s">
        <v>3180</v>
      </c>
      <c r="Z470" s="190" t="s">
        <v>3180</v>
      </c>
    </row>
    <row r="471" spans="1:26" x14ac:dyDescent="0.3">
      <c r="A471" s="190">
        <v>806174</v>
      </c>
      <c r="B471" s="190" t="s">
        <v>265</v>
      </c>
      <c r="D471" s="190" t="s">
        <v>3180</v>
      </c>
      <c r="K471" s="190" t="s">
        <v>3180</v>
      </c>
      <c r="M471" s="190" t="s">
        <v>3180</v>
      </c>
      <c r="O471" s="190" t="s">
        <v>3180</v>
      </c>
      <c r="R471" s="190" t="s">
        <v>3180</v>
      </c>
    </row>
    <row r="472" spans="1:26" x14ac:dyDescent="0.3">
      <c r="A472" s="190">
        <v>806284</v>
      </c>
      <c r="B472" s="190" t="s">
        <v>265</v>
      </c>
      <c r="K472" s="190" t="s">
        <v>3180</v>
      </c>
      <c r="L472" s="190" t="s">
        <v>3180</v>
      </c>
      <c r="M472" s="190" t="s">
        <v>3180</v>
      </c>
      <c r="N472" s="190" t="s">
        <v>3180</v>
      </c>
      <c r="O472" s="190" t="s">
        <v>3180</v>
      </c>
      <c r="P472" s="190" t="s">
        <v>3180</v>
      </c>
      <c r="Q472" s="190" t="s">
        <v>3180</v>
      </c>
      <c r="R472" s="190" t="s">
        <v>3180</v>
      </c>
      <c r="Y472" s="190" t="s">
        <v>3180</v>
      </c>
    </row>
    <row r="473" spans="1:26" x14ac:dyDescent="0.3">
      <c r="A473" s="190">
        <v>806357</v>
      </c>
      <c r="B473" s="190" t="s">
        <v>265</v>
      </c>
      <c r="H473" s="190" t="s">
        <v>3180</v>
      </c>
      <c r="J473" s="190" t="s">
        <v>3180</v>
      </c>
      <c r="O473" s="190" t="s">
        <v>3180</v>
      </c>
      <c r="Q473" s="190" t="s">
        <v>3180</v>
      </c>
      <c r="V473" s="190" t="s">
        <v>3180</v>
      </c>
      <c r="Z473" s="190" t="s">
        <v>3180</v>
      </c>
    </row>
    <row r="474" spans="1:26" x14ac:dyDescent="0.3">
      <c r="A474" s="190">
        <v>806540</v>
      </c>
      <c r="B474" s="190" t="s">
        <v>265</v>
      </c>
      <c r="C474" s="190" t="s">
        <v>3180</v>
      </c>
      <c r="D474" s="190" t="s">
        <v>3180</v>
      </c>
      <c r="E474" s="190" t="s">
        <v>3180</v>
      </c>
      <c r="L474" s="190" t="s">
        <v>3180</v>
      </c>
      <c r="O474" s="190" t="s">
        <v>3180</v>
      </c>
      <c r="V474" s="190" t="s">
        <v>3180</v>
      </c>
      <c r="Y474" s="190" t="s">
        <v>3180</v>
      </c>
    </row>
    <row r="475" spans="1:26" x14ac:dyDescent="0.3">
      <c r="A475" s="190">
        <v>806579</v>
      </c>
      <c r="B475" s="190" t="s">
        <v>265</v>
      </c>
      <c r="D475" s="190" t="s">
        <v>3180</v>
      </c>
      <c r="L475" s="190" t="s">
        <v>3180</v>
      </c>
      <c r="O475" s="190" t="s">
        <v>3180</v>
      </c>
      <c r="R475" s="190" t="s">
        <v>3180</v>
      </c>
      <c r="T475" s="190" t="s">
        <v>3180</v>
      </c>
      <c r="U475" s="190" t="s">
        <v>3180</v>
      </c>
      <c r="V475" s="190" t="s">
        <v>3180</v>
      </c>
      <c r="W475" s="190" t="s">
        <v>3180</v>
      </c>
      <c r="X475" s="190" t="s">
        <v>3180</v>
      </c>
      <c r="Y475" s="190" t="s">
        <v>3180</v>
      </c>
      <c r="Z475" s="190" t="s">
        <v>3180</v>
      </c>
    </row>
    <row r="476" spans="1:26" x14ac:dyDescent="0.3">
      <c r="A476" s="190">
        <v>806670</v>
      </c>
      <c r="B476" s="190" t="s">
        <v>265</v>
      </c>
      <c r="D476" s="190" t="s">
        <v>3180</v>
      </c>
      <c r="H476" s="190" t="s">
        <v>3180</v>
      </c>
      <c r="J476" s="190" t="s">
        <v>3180</v>
      </c>
      <c r="K476" s="190" t="s">
        <v>3180</v>
      </c>
      <c r="O476" s="190" t="s">
        <v>3180</v>
      </c>
      <c r="R476" s="190" t="s">
        <v>3180</v>
      </c>
      <c r="Y476" s="190" t="s">
        <v>3180</v>
      </c>
      <c r="Z476" s="190" t="s">
        <v>3180</v>
      </c>
    </row>
    <row r="477" spans="1:26" x14ac:dyDescent="0.3">
      <c r="A477" s="190">
        <v>806708</v>
      </c>
      <c r="B477" s="190" t="s">
        <v>265</v>
      </c>
      <c r="D477" s="190" t="s">
        <v>3180</v>
      </c>
      <c r="E477" s="190" t="s">
        <v>3180</v>
      </c>
      <c r="L477" s="190" t="s">
        <v>3180</v>
      </c>
      <c r="O477" s="190" t="s">
        <v>3180</v>
      </c>
      <c r="P477" s="190" t="s">
        <v>3180</v>
      </c>
      <c r="Q477" s="190" t="s">
        <v>3180</v>
      </c>
      <c r="R477" s="190" t="s">
        <v>3180</v>
      </c>
      <c r="Y477" s="190" t="s">
        <v>3180</v>
      </c>
    </row>
    <row r="478" spans="1:26" x14ac:dyDescent="0.3">
      <c r="A478" s="190">
        <v>806812</v>
      </c>
      <c r="B478" s="190" t="s">
        <v>265</v>
      </c>
      <c r="I478" s="190" t="s">
        <v>3180</v>
      </c>
      <c r="J478" s="190" t="s">
        <v>3180</v>
      </c>
      <c r="M478" s="190" t="s">
        <v>3180</v>
      </c>
      <c r="O478" s="190" t="s">
        <v>3180</v>
      </c>
      <c r="R478" s="190" t="s">
        <v>3180</v>
      </c>
      <c r="U478" s="190" t="s">
        <v>3180</v>
      </c>
      <c r="V478" s="190" t="s">
        <v>3180</v>
      </c>
      <c r="X478" s="190" t="s">
        <v>3180</v>
      </c>
      <c r="Z478" s="190" t="s">
        <v>3180</v>
      </c>
    </row>
    <row r="479" spans="1:26" x14ac:dyDescent="0.3">
      <c r="A479" s="190">
        <v>806879</v>
      </c>
      <c r="B479" s="190" t="s">
        <v>265</v>
      </c>
      <c r="F479" s="190" t="s">
        <v>3180</v>
      </c>
      <c r="G479" s="190" t="s">
        <v>3180</v>
      </c>
      <c r="K479" s="190" t="s">
        <v>3180</v>
      </c>
      <c r="O479" s="190" t="s">
        <v>3180</v>
      </c>
      <c r="P479" s="190" t="s">
        <v>3180</v>
      </c>
      <c r="R479" s="190" t="s">
        <v>3180</v>
      </c>
      <c r="S479" s="190" t="s">
        <v>3180</v>
      </c>
      <c r="Y479" s="190" t="s">
        <v>3180</v>
      </c>
    </row>
    <row r="480" spans="1:26" x14ac:dyDescent="0.3">
      <c r="A480" s="190">
        <v>807036</v>
      </c>
      <c r="B480" s="190" t="s">
        <v>265</v>
      </c>
      <c r="O480" s="190" t="s">
        <v>3180</v>
      </c>
      <c r="T480" s="190" t="s">
        <v>3180</v>
      </c>
      <c r="U480" s="190" t="s">
        <v>3180</v>
      </c>
      <c r="V480" s="190" t="s">
        <v>3180</v>
      </c>
      <c r="Y480" s="190" t="s">
        <v>3180</v>
      </c>
      <c r="Z480" s="190" t="s">
        <v>3180</v>
      </c>
    </row>
    <row r="481" spans="1:26" x14ac:dyDescent="0.3">
      <c r="A481" s="190">
        <v>807079</v>
      </c>
      <c r="B481" s="190" t="s">
        <v>265</v>
      </c>
      <c r="C481" s="190" t="s">
        <v>3180</v>
      </c>
      <c r="L481" s="190" t="s">
        <v>3180</v>
      </c>
      <c r="O481" s="190" t="s">
        <v>3180</v>
      </c>
      <c r="T481" s="190" t="s">
        <v>3180</v>
      </c>
      <c r="V481" s="190" t="s">
        <v>3180</v>
      </c>
      <c r="Y481" s="190" t="s">
        <v>3180</v>
      </c>
      <c r="Z481" s="190" t="s">
        <v>3180</v>
      </c>
    </row>
    <row r="482" spans="1:26" x14ac:dyDescent="0.3">
      <c r="A482" s="190">
        <v>807166</v>
      </c>
      <c r="B482" s="190" t="s">
        <v>265</v>
      </c>
      <c r="J482" s="190" t="s">
        <v>3180</v>
      </c>
      <c r="K482" s="190" t="s">
        <v>3180</v>
      </c>
      <c r="O482" s="190" t="s">
        <v>3180</v>
      </c>
      <c r="R482" s="190" t="s">
        <v>3180</v>
      </c>
      <c r="V482" s="190" t="s">
        <v>3180</v>
      </c>
      <c r="W482" s="190" t="s">
        <v>3180</v>
      </c>
      <c r="Z482" s="190" t="s">
        <v>3180</v>
      </c>
    </row>
    <row r="483" spans="1:26" x14ac:dyDescent="0.3">
      <c r="A483" s="190">
        <v>807232</v>
      </c>
      <c r="B483" s="190" t="s">
        <v>265</v>
      </c>
      <c r="J483" s="190" t="s">
        <v>3180</v>
      </c>
      <c r="K483" s="190" t="s">
        <v>3180</v>
      </c>
      <c r="L483" s="190" t="s">
        <v>3180</v>
      </c>
      <c r="R483" s="190" t="s">
        <v>3180</v>
      </c>
      <c r="Y483" s="190" t="s">
        <v>3180</v>
      </c>
    </row>
    <row r="484" spans="1:26" x14ac:dyDescent="0.3">
      <c r="A484" s="190">
        <v>807255</v>
      </c>
      <c r="B484" s="190" t="s">
        <v>265</v>
      </c>
      <c r="D484" s="190" t="s">
        <v>3180</v>
      </c>
      <c r="H484" s="190" t="s">
        <v>3180</v>
      </c>
      <c r="R484" s="190" t="s">
        <v>3180</v>
      </c>
      <c r="Y484" s="190" t="s">
        <v>3180</v>
      </c>
      <c r="Z484" s="190" t="s">
        <v>3180</v>
      </c>
    </row>
    <row r="485" spans="1:26" x14ac:dyDescent="0.3">
      <c r="A485" s="190">
        <v>807321</v>
      </c>
      <c r="B485" s="190" t="s">
        <v>265</v>
      </c>
      <c r="D485" s="190" t="s">
        <v>3180</v>
      </c>
      <c r="I485" s="190" t="s">
        <v>3180</v>
      </c>
      <c r="M485" s="190" t="s">
        <v>3180</v>
      </c>
      <c r="V485" s="190" t="s">
        <v>3180</v>
      </c>
      <c r="W485" s="190" t="s">
        <v>3180</v>
      </c>
    </row>
    <row r="486" spans="1:26" x14ac:dyDescent="0.3">
      <c r="A486" s="190">
        <v>807369</v>
      </c>
      <c r="B486" s="190" t="s">
        <v>265</v>
      </c>
      <c r="L486" s="190" t="s">
        <v>3180</v>
      </c>
      <c r="O486" s="190" t="s">
        <v>3180</v>
      </c>
      <c r="R486" s="190" t="s">
        <v>3180</v>
      </c>
      <c r="U486" s="190" t="s">
        <v>3180</v>
      </c>
      <c r="V486" s="190" t="s">
        <v>3180</v>
      </c>
      <c r="X486" s="190" t="s">
        <v>3180</v>
      </c>
      <c r="Y486" s="190" t="s">
        <v>3180</v>
      </c>
      <c r="Z486" s="190" t="s">
        <v>3180</v>
      </c>
    </row>
    <row r="487" spans="1:26" x14ac:dyDescent="0.3">
      <c r="A487" s="190">
        <v>807386</v>
      </c>
      <c r="B487" s="190" t="s">
        <v>265</v>
      </c>
      <c r="C487" s="190" t="s">
        <v>3180</v>
      </c>
      <c r="J487" s="190" t="s">
        <v>3180</v>
      </c>
      <c r="N487" s="190" t="s">
        <v>3180</v>
      </c>
      <c r="O487" s="190" t="s">
        <v>3180</v>
      </c>
      <c r="R487" s="190" t="s">
        <v>3180</v>
      </c>
      <c r="T487" s="190" t="s">
        <v>3180</v>
      </c>
      <c r="Y487" s="190" t="s">
        <v>3180</v>
      </c>
      <c r="Z487" s="190" t="s">
        <v>3180</v>
      </c>
    </row>
    <row r="488" spans="1:26" x14ac:dyDescent="0.3">
      <c r="A488" s="190">
        <v>807387</v>
      </c>
      <c r="B488" s="190" t="s">
        <v>265</v>
      </c>
      <c r="D488" s="190" t="s">
        <v>3180</v>
      </c>
      <c r="N488" s="190" t="s">
        <v>3180</v>
      </c>
      <c r="O488" s="190" t="s">
        <v>3180</v>
      </c>
      <c r="R488" s="190" t="s">
        <v>3180</v>
      </c>
      <c r="Y488" s="190" t="s">
        <v>3180</v>
      </c>
    </row>
    <row r="489" spans="1:26" x14ac:dyDescent="0.3">
      <c r="A489" s="190">
        <v>807560</v>
      </c>
      <c r="B489" s="190" t="s">
        <v>265</v>
      </c>
      <c r="J489" s="190" t="s">
        <v>3180</v>
      </c>
      <c r="K489" s="190" t="s">
        <v>3180</v>
      </c>
      <c r="O489" s="190" t="s">
        <v>3180</v>
      </c>
      <c r="R489" s="190" t="s">
        <v>3180</v>
      </c>
      <c r="V489" s="190" t="s">
        <v>3180</v>
      </c>
    </row>
    <row r="490" spans="1:26" x14ac:dyDescent="0.3">
      <c r="A490" s="190">
        <v>807577</v>
      </c>
      <c r="B490" s="190" t="s">
        <v>265</v>
      </c>
      <c r="C490" s="190" t="s">
        <v>3180</v>
      </c>
      <c r="L490" s="190" t="s">
        <v>3180</v>
      </c>
      <c r="M490" s="190" t="s">
        <v>3180</v>
      </c>
      <c r="O490" s="190" t="s">
        <v>3180</v>
      </c>
      <c r="Q490" s="190" t="s">
        <v>3180</v>
      </c>
      <c r="W490" s="190" t="s">
        <v>3180</v>
      </c>
      <c r="X490" s="190" t="s">
        <v>3180</v>
      </c>
      <c r="Y490" s="190" t="s">
        <v>3180</v>
      </c>
      <c r="Z490" s="190" t="s">
        <v>3180</v>
      </c>
    </row>
    <row r="491" spans="1:26" x14ac:dyDescent="0.3">
      <c r="A491" s="190">
        <v>807585</v>
      </c>
      <c r="B491" s="190" t="s">
        <v>265</v>
      </c>
      <c r="D491" s="190" t="s">
        <v>3180</v>
      </c>
      <c r="R491" s="190" t="s">
        <v>3180</v>
      </c>
      <c r="T491" s="190" t="s">
        <v>3180</v>
      </c>
      <c r="V491" s="190" t="s">
        <v>3180</v>
      </c>
      <c r="Y491" s="190" t="s">
        <v>3180</v>
      </c>
    </row>
    <row r="492" spans="1:26" x14ac:dyDescent="0.3">
      <c r="A492" s="190">
        <v>807611</v>
      </c>
      <c r="B492" s="190" t="s">
        <v>265</v>
      </c>
      <c r="J492" s="190" t="s">
        <v>3180</v>
      </c>
      <c r="M492" s="190" t="s">
        <v>3180</v>
      </c>
      <c r="O492" s="190" t="s">
        <v>3180</v>
      </c>
      <c r="P492" s="190" t="s">
        <v>3180</v>
      </c>
      <c r="R492" s="190" t="s">
        <v>3180</v>
      </c>
      <c r="V492" s="190" t="s">
        <v>3180</v>
      </c>
      <c r="Z492" s="190" t="s">
        <v>3180</v>
      </c>
    </row>
    <row r="493" spans="1:26" x14ac:dyDescent="0.3">
      <c r="A493" s="190">
        <v>807632</v>
      </c>
      <c r="B493" s="190" t="s">
        <v>265</v>
      </c>
      <c r="D493" s="190" t="s">
        <v>3180</v>
      </c>
      <c r="H493" s="190" t="s">
        <v>3180</v>
      </c>
      <c r="L493" s="190" t="s">
        <v>3180</v>
      </c>
      <c r="O493" s="190" t="s">
        <v>3180</v>
      </c>
      <c r="Q493" s="190" t="s">
        <v>3180</v>
      </c>
      <c r="R493" s="190" t="s">
        <v>3180</v>
      </c>
      <c r="T493" s="190" t="s">
        <v>3180</v>
      </c>
      <c r="V493" s="190" t="s">
        <v>3180</v>
      </c>
      <c r="W493" s="190" t="s">
        <v>3180</v>
      </c>
      <c r="Z493" s="190" t="s">
        <v>3180</v>
      </c>
    </row>
    <row r="494" spans="1:26" x14ac:dyDescent="0.3">
      <c r="A494" s="190">
        <v>807647</v>
      </c>
      <c r="B494" s="190" t="s">
        <v>265</v>
      </c>
      <c r="D494" s="190" t="s">
        <v>3180</v>
      </c>
      <c r="K494" s="190" t="s">
        <v>3180</v>
      </c>
      <c r="O494" s="190" t="s">
        <v>3180</v>
      </c>
      <c r="P494" s="190" t="s">
        <v>3180</v>
      </c>
      <c r="R494" s="190" t="s">
        <v>3180</v>
      </c>
      <c r="Z494" s="190" t="s">
        <v>3180</v>
      </c>
    </row>
    <row r="495" spans="1:26" x14ac:dyDescent="0.3">
      <c r="A495" s="190">
        <v>807658</v>
      </c>
      <c r="B495" s="190" t="s">
        <v>265</v>
      </c>
      <c r="J495" s="190" t="s">
        <v>3180</v>
      </c>
      <c r="N495" s="190" t="s">
        <v>3180</v>
      </c>
      <c r="O495" s="190" t="s">
        <v>3180</v>
      </c>
      <c r="Y495" s="190" t="s">
        <v>3180</v>
      </c>
      <c r="Z495" s="190" t="s">
        <v>3180</v>
      </c>
    </row>
    <row r="496" spans="1:26" x14ac:dyDescent="0.3">
      <c r="A496" s="190">
        <v>807714</v>
      </c>
      <c r="B496" s="190" t="s">
        <v>265</v>
      </c>
      <c r="G496" s="190" t="s">
        <v>3180</v>
      </c>
      <c r="J496" s="190" t="s">
        <v>3180</v>
      </c>
      <c r="K496" s="190" t="s">
        <v>3180</v>
      </c>
      <c r="O496" s="190" t="s">
        <v>3180</v>
      </c>
      <c r="R496" s="190" t="s">
        <v>3180</v>
      </c>
    </row>
    <row r="497" spans="1:26" x14ac:dyDescent="0.3">
      <c r="A497" s="190">
        <v>807765</v>
      </c>
      <c r="B497" s="190" t="s">
        <v>265</v>
      </c>
      <c r="H497" s="190" t="s">
        <v>3180</v>
      </c>
      <c r="O497" s="190" t="s">
        <v>3180</v>
      </c>
      <c r="P497" s="190" t="s">
        <v>3180</v>
      </c>
      <c r="V497" s="190" t="s">
        <v>3180</v>
      </c>
      <c r="Y497" s="190" t="s">
        <v>3180</v>
      </c>
    </row>
    <row r="498" spans="1:26" x14ac:dyDescent="0.3">
      <c r="A498" s="190">
        <v>807768</v>
      </c>
      <c r="B498" s="190" t="s">
        <v>265</v>
      </c>
      <c r="C498" s="190" t="s">
        <v>3180</v>
      </c>
      <c r="L498" s="190" t="s">
        <v>3180</v>
      </c>
      <c r="O498" s="190" t="s">
        <v>3180</v>
      </c>
      <c r="V498" s="190" t="s">
        <v>3180</v>
      </c>
      <c r="Y498" s="190" t="s">
        <v>3180</v>
      </c>
    </row>
    <row r="499" spans="1:26" x14ac:dyDescent="0.3">
      <c r="A499" s="190">
        <v>807828</v>
      </c>
      <c r="B499" s="190" t="s">
        <v>265</v>
      </c>
      <c r="D499" s="190" t="s">
        <v>3180</v>
      </c>
      <c r="L499" s="190" t="s">
        <v>3180</v>
      </c>
      <c r="O499" s="190" t="s">
        <v>3180</v>
      </c>
      <c r="T499" s="190" t="s">
        <v>3180</v>
      </c>
      <c r="Y499" s="190" t="s">
        <v>3180</v>
      </c>
    </row>
    <row r="500" spans="1:26" x14ac:dyDescent="0.3">
      <c r="A500" s="190">
        <v>807924</v>
      </c>
      <c r="B500" s="190" t="s">
        <v>265</v>
      </c>
      <c r="L500" s="190" t="s">
        <v>3180</v>
      </c>
      <c r="N500" s="190" t="s">
        <v>3180</v>
      </c>
      <c r="O500" s="190" t="s">
        <v>3180</v>
      </c>
      <c r="T500" s="190" t="s">
        <v>3180</v>
      </c>
      <c r="Z500" s="190" t="s">
        <v>3180</v>
      </c>
    </row>
    <row r="501" spans="1:26" x14ac:dyDescent="0.3">
      <c r="A501" s="190">
        <v>808098</v>
      </c>
      <c r="B501" s="190" t="s">
        <v>265</v>
      </c>
      <c r="O501" s="190" t="s">
        <v>3180</v>
      </c>
      <c r="V501" s="190" t="s">
        <v>3180</v>
      </c>
      <c r="W501" s="190" t="s">
        <v>3180</v>
      </c>
      <c r="Y501" s="190" t="s">
        <v>3180</v>
      </c>
      <c r="Z501" s="190" t="s">
        <v>3180</v>
      </c>
    </row>
    <row r="502" spans="1:26" x14ac:dyDescent="0.3">
      <c r="A502" s="190">
        <v>808124</v>
      </c>
      <c r="B502" s="190" t="s">
        <v>265</v>
      </c>
      <c r="D502" s="190" t="s">
        <v>3180</v>
      </c>
      <c r="G502" s="190" t="s">
        <v>3180</v>
      </c>
      <c r="L502" s="190" t="s">
        <v>3180</v>
      </c>
      <c r="M502" s="190" t="s">
        <v>3180</v>
      </c>
      <c r="O502" s="190" t="s">
        <v>3180</v>
      </c>
      <c r="P502" s="190" t="s">
        <v>3180</v>
      </c>
      <c r="R502" s="190" t="s">
        <v>3180</v>
      </c>
      <c r="V502" s="190" t="s">
        <v>3180</v>
      </c>
      <c r="Y502" s="190" t="s">
        <v>3180</v>
      </c>
    </row>
    <row r="503" spans="1:26" x14ac:dyDescent="0.3">
      <c r="A503" s="190">
        <v>808130</v>
      </c>
      <c r="B503" s="190" t="s">
        <v>265</v>
      </c>
      <c r="C503" s="190" t="s">
        <v>3180</v>
      </c>
      <c r="D503" s="190" t="s">
        <v>3180</v>
      </c>
      <c r="N503" s="190" t="s">
        <v>3180</v>
      </c>
      <c r="O503" s="190" t="s">
        <v>3180</v>
      </c>
      <c r="P503" s="190" t="s">
        <v>3180</v>
      </c>
      <c r="R503" s="190" t="s">
        <v>3180</v>
      </c>
      <c r="S503" s="190" t="s">
        <v>3180</v>
      </c>
      <c r="U503" s="190" t="s">
        <v>3180</v>
      </c>
      <c r="V503" s="190" t="s">
        <v>3180</v>
      </c>
      <c r="W503" s="190" t="s">
        <v>3180</v>
      </c>
      <c r="X503" s="190" t="s">
        <v>3180</v>
      </c>
      <c r="Y503" s="190" t="s">
        <v>3180</v>
      </c>
      <c r="Z503" s="190" t="s">
        <v>3180</v>
      </c>
    </row>
    <row r="504" spans="1:26" x14ac:dyDescent="0.3">
      <c r="A504" s="190">
        <v>808208</v>
      </c>
      <c r="B504" s="190" t="s">
        <v>265</v>
      </c>
      <c r="D504" s="190" t="s">
        <v>3180</v>
      </c>
      <c r="O504" s="190" t="s">
        <v>3180</v>
      </c>
      <c r="R504" s="190" t="s">
        <v>3180</v>
      </c>
      <c r="T504" s="190" t="s">
        <v>3180</v>
      </c>
      <c r="V504" s="190" t="s">
        <v>3180</v>
      </c>
      <c r="Z504" s="190" t="s">
        <v>3180</v>
      </c>
    </row>
    <row r="505" spans="1:26" x14ac:dyDescent="0.3">
      <c r="A505" s="190">
        <v>808300</v>
      </c>
      <c r="B505" s="190" t="s">
        <v>265</v>
      </c>
      <c r="H505" s="190" t="s">
        <v>3180</v>
      </c>
      <c r="J505" s="190" t="s">
        <v>3180</v>
      </c>
      <c r="N505" s="190" t="s">
        <v>3180</v>
      </c>
      <c r="O505" s="190" t="s">
        <v>3180</v>
      </c>
      <c r="R505" s="190" t="s">
        <v>3180</v>
      </c>
      <c r="Y505" s="190" t="s">
        <v>3180</v>
      </c>
      <c r="Z505" s="190" t="s">
        <v>3180</v>
      </c>
    </row>
    <row r="506" spans="1:26" x14ac:dyDescent="0.3">
      <c r="A506" s="190">
        <v>809107</v>
      </c>
      <c r="B506" s="190" t="s">
        <v>265</v>
      </c>
      <c r="O506" s="190" t="s">
        <v>3180</v>
      </c>
      <c r="R506" s="190" t="s">
        <v>3180</v>
      </c>
      <c r="V506" s="190" t="s">
        <v>3180</v>
      </c>
      <c r="Y506" s="190" t="s">
        <v>3180</v>
      </c>
      <c r="Z506" s="190" t="s">
        <v>3180</v>
      </c>
    </row>
    <row r="507" spans="1:26" x14ac:dyDescent="0.3">
      <c r="A507" s="190">
        <v>809158</v>
      </c>
      <c r="B507" s="190" t="s">
        <v>265</v>
      </c>
      <c r="L507" s="190" t="s">
        <v>3180</v>
      </c>
      <c r="O507" s="190" t="s">
        <v>3180</v>
      </c>
      <c r="R507" s="190" t="s">
        <v>3180</v>
      </c>
      <c r="V507" s="190" t="s">
        <v>3180</v>
      </c>
      <c r="Y507" s="190" t="s">
        <v>3180</v>
      </c>
    </row>
    <row r="508" spans="1:26" x14ac:dyDescent="0.3">
      <c r="A508" s="190">
        <v>809210</v>
      </c>
      <c r="B508" s="190" t="s">
        <v>265</v>
      </c>
      <c r="N508" s="190" t="s">
        <v>3180</v>
      </c>
      <c r="O508" s="190" t="s">
        <v>3180</v>
      </c>
      <c r="R508" s="190" t="s">
        <v>3180</v>
      </c>
      <c r="V508" s="190" t="s">
        <v>3180</v>
      </c>
      <c r="Z508" s="190" t="s">
        <v>3180</v>
      </c>
    </row>
    <row r="509" spans="1:26" x14ac:dyDescent="0.3">
      <c r="A509" s="190">
        <v>810219</v>
      </c>
      <c r="B509" s="190" t="s">
        <v>265</v>
      </c>
      <c r="G509" s="190" t="s">
        <v>3180</v>
      </c>
      <c r="K509" s="190" t="s">
        <v>3180</v>
      </c>
      <c r="L509" s="190" t="s">
        <v>3180</v>
      </c>
      <c r="O509" s="190" t="s">
        <v>3180</v>
      </c>
      <c r="R509" s="190" t="s">
        <v>3180</v>
      </c>
      <c r="V509" s="190" t="s">
        <v>3180</v>
      </c>
      <c r="Y509" s="190" t="s">
        <v>3180</v>
      </c>
      <c r="Z509" s="190" t="s">
        <v>3180</v>
      </c>
    </row>
    <row r="510" spans="1:26" x14ac:dyDescent="0.3">
      <c r="A510" s="190">
        <v>810373</v>
      </c>
      <c r="B510" s="190" t="s">
        <v>265</v>
      </c>
      <c r="D510" s="190" t="s">
        <v>3180</v>
      </c>
      <c r="J510" s="190" t="s">
        <v>3180</v>
      </c>
      <c r="L510" s="190" t="s">
        <v>3180</v>
      </c>
      <c r="O510" s="190" t="s">
        <v>3180</v>
      </c>
      <c r="V510" s="190" t="s">
        <v>3180</v>
      </c>
      <c r="Y510" s="190" t="s">
        <v>3180</v>
      </c>
      <c r="Z510" s="190" t="s">
        <v>3180</v>
      </c>
    </row>
    <row r="511" spans="1:26" x14ac:dyDescent="0.3">
      <c r="A511" s="190">
        <v>810679</v>
      </c>
      <c r="B511" s="190" t="s">
        <v>265</v>
      </c>
      <c r="J511" s="190" t="s">
        <v>3180</v>
      </c>
      <c r="L511" s="190" t="s">
        <v>3180</v>
      </c>
      <c r="O511" s="190" t="s">
        <v>3180</v>
      </c>
      <c r="R511" s="190" t="s">
        <v>3180</v>
      </c>
      <c r="V511" s="190" t="s">
        <v>3180</v>
      </c>
    </row>
    <row r="512" spans="1:26" x14ac:dyDescent="0.3">
      <c r="A512" s="190">
        <v>810699</v>
      </c>
      <c r="B512" s="190" t="s">
        <v>265</v>
      </c>
      <c r="J512" s="190" t="s">
        <v>3180</v>
      </c>
      <c r="L512" s="190" t="s">
        <v>3180</v>
      </c>
      <c r="M512" s="190" t="s">
        <v>3180</v>
      </c>
      <c r="O512" s="190" t="s">
        <v>3180</v>
      </c>
      <c r="R512" s="190" t="s">
        <v>3180</v>
      </c>
    </row>
    <row r="513" spans="1:26" x14ac:dyDescent="0.3">
      <c r="A513" s="190">
        <v>810709</v>
      </c>
      <c r="B513" s="190" t="s">
        <v>265</v>
      </c>
      <c r="D513" s="190" t="s">
        <v>3180</v>
      </c>
      <c r="E513" s="190" t="s">
        <v>3180</v>
      </c>
      <c r="J513" s="190" t="s">
        <v>3180</v>
      </c>
      <c r="L513" s="190" t="s">
        <v>3180</v>
      </c>
      <c r="O513" s="190" t="s">
        <v>3180</v>
      </c>
      <c r="Q513" s="190" t="s">
        <v>3180</v>
      </c>
      <c r="R513" s="190" t="s">
        <v>3180</v>
      </c>
      <c r="S513" s="190" t="s">
        <v>3180</v>
      </c>
      <c r="V513" s="190" t="s">
        <v>3180</v>
      </c>
      <c r="W513" s="190" t="s">
        <v>3180</v>
      </c>
      <c r="Y513" s="190" t="s">
        <v>3180</v>
      </c>
      <c r="Z513" s="190" t="s">
        <v>3180</v>
      </c>
    </row>
    <row r="514" spans="1:26" x14ac:dyDescent="0.3">
      <c r="A514" s="190">
        <v>810774</v>
      </c>
      <c r="B514" s="190" t="s">
        <v>265</v>
      </c>
      <c r="E514" s="190" t="s">
        <v>3180</v>
      </c>
      <c r="J514" s="190" t="s">
        <v>3180</v>
      </c>
      <c r="L514" s="190" t="s">
        <v>3180</v>
      </c>
      <c r="O514" s="190" t="s">
        <v>3180</v>
      </c>
      <c r="Q514" s="190" t="s">
        <v>3180</v>
      </c>
      <c r="R514" s="190" t="s">
        <v>3180</v>
      </c>
      <c r="U514" s="190" t="s">
        <v>3180</v>
      </c>
      <c r="W514" s="190" t="s">
        <v>3180</v>
      </c>
      <c r="X514" s="190" t="s">
        <v>3180</v>
      </c>
      <c r="Z514" s="190" t="s">
        <v>3180</v>
      </c>
    </row>
    <row r="515" spans="1:26" x14ac:dyDescent="0.3">
      <c r="A515" s="190">
        <v>810908</v>
      </c>
      <c r="B515" s="190" t="s">
        <v>265</v>
      </c>
      <c r="D515" s="190" t="s">
        <v>3180</v>
      </c>
      <c r="J515" s="190" t="s">
        <v>3180</v>
      </c>
      <c r="L515" s="190" t="s">
        <v>3180</v>
      </c>
      <c r="O515" s="190" t="s">
        <v>3180</v>
      </c>
      <c r="R515" s="190" t="s">
        <v>3180</v>
      </c>
      <c r="S515" s="190" t="s">
        <v>3180</v>
      </c>
      <c r="W515" s="190" t="s">
        <v>3180</v>
      </c>
      <c r="Y515" s="190" t="s">
        <v>3180</v>
      </c>
    </row>
    <row r="516" spans="1:26" x14ac:dyDescent="0.3">
      <c r="A516" s="190">
        <v>811065</v>
      </c>
      <c r="B516" s="190" t="s">
        <v>265</v>
      </c>
      <c r="D516" s="190" t="s">
        <v>3180</v>
      </c>
      <c r="J516" s="190" t="s">
        <v>3180</v>
      </c>
      <c r="L516" s="190" t="s">
        <v>3180</v>
      </c>
      <c r="O516" s="190" t="s">
        <v>3180</v>
      </c>
      <c r="Q516" s="190" t="s">
        <v>3180</v>
      </c>
      <c r="R516" s="190" t="s">
        <v>3180</v>
      </c>
      <c r="U516" s="190" t="s">
        <v>3180</v>
      </c>
      <c r="V516" s="190" t="s">
        <v>3180</v>
      </c>
      <c r="W516" s="190" t="s">
        <v>3180</v>
      </c>
      <c r="Y516" s="190" t="s">
        <v>3180</v>
      </c>
      <c r="Z516" s="190" t="s">
        <v>3180</v>
      </c>
    </row>
    <row r="517" spans="1:26" x14ac:dyDescent="0.3">
      <c r="A517" s="190">
        <v>811799</v>
      </c>
      <c r="B517" s="190" t="s">
        <v>265</v>
      </c>
      <c r="D517" s="190" t="s">
        <v>3180</v>
      </c>
      <c r="E517" s="190" t="s">
        <v>3180</v>
      </c>
      <c r="J517" s="190" t="s">
        <v>3180</v>
      </c>
      <c r="O517" s="190" t="s">
        <v>3180</v>
      </c>
      <c r="X517" s="190" t="s">
        <v>3180</v>
      </c>
      <c r="Y517" s="190" t="s">
        <v>3180</v>
      </c>
    </row>
    <row r="518" spans="1:26" x14ac:dyDescent="0.3">
      <c r="A518" s="190">
        <v>811800</v>
      </c>
      <c r="B518" s="190" t="s">
        <v>265</v>
      </c>
      <c r="M518" s="190" t="s">
        <v>3180</v>
      </c>
      <c r="O518" s="190" t="s">
        <v>3180</v>
      </c>
      <c r="R518" s="190" t="s">
        <v>3180</v>
      </c>
      <c r="W518" s="190" t="s">
        <v>3180</v>
      </c>
      <c r="Y518" s="190" t="s">
        <v>3180</v>
      </c>
    </row>
    <row r="519" spans="1:26" x14ac:dyDescent="0.3">
      <c r="A519" s="190">
        <v>811801</v>
      </c>
      <c r="B519" s="190" t="s">
        <v>265</v>
      </c>
      <c r="E519" s="190" t="s">
        <v>3180</v>
      </c>
      <c r="J519" s="190" t="s">
        <v>3180</v>
      </c>
      <c r="O519" s="190" t="s">
        <v>3180</v>
      </c>
      <c r="Q519" s="190" t="s">
        <v>3180</v>
      </c>
      <c r="W519" s="190" t="s">
        <v>3180</v>
      </c>
    </row>
    <row r="520" spans="1:26" x14ac:dyDescent="0.3">
      <c r="A520" s="190">
        <v>811810</v>
      </c>
      <c r="B520" s="190" t="s">
        <v>265</v>
      </c>
      <c r="D520" s="190" t="s">
        <v>3180</v>
      </c>
      <c r="E520" s="190" t="s">
        <v>3180</v>
      </c>
      <c r="J520" s="190" t="s">
        <v>3180</v>
      </c>
      <c r="L520" s="190" t="s">
        <v>3180</v>
      </c>
      <c r="O520" s="190" t="s">
        <v>3180</v>
      </c>
      <c r="Q520" s="190" t="s">
        <v>3180</v>
      </c>
      <c r="R520" s="190" t="s">
        <v>3180</v>
      </c>
      <c r="S520" s="190" t="s">
        <v>3180</v>
      </c>
      <c r="V520" s="190" t="s">
        <v>3180</v>
      </c>
      <c r="X520" s="190" t="s">
        <v>3180</v>
      </c>
      <c r="Y520" s="190" t="s">
        <v>3180</v>
      </c>
      <c r="Z520" s="190" t="s">
        <v>3180</v>
      </c>
    </row>
    <row r="521" spans="1:26" x14ac:dyDescent="0.3">
      <c r="A521" s="190">
        <v>811816</v>
      </c>
      <c r="B521" s="190" t="s">
        <v>265</v>
      </c>
      <c r="D521" s="190" t="s">
        <v>3180</v>
      </c>
      <c r="O521" s="190" t="s">
        <v>3180</v>
      </c>
      <c r="Q521" s="190" t="s">
        <v>3180</v>
      </c>
      <c r="V521" s="190" t="s">
        <v>3180</v>
      </c>
      <c r="Z521" s="190" t="s">
        <v>3180</v>
      </c>
    </row>
    <row r="522" spans="1:26" x14ac:dyDescent="0.3">
      <c r="A522" s="190">
        <v>811840</v>
      </c>
      <c r="B522" s="190" t="s">
        <v>265</v>
      </c>
      <c r="D522" s="190" t="s">
        <v>3180</v>
      </c>
      <c r="E522" s="190" t="s">
        <v>3180</v>
      </c>
      <c r="J522" s="190" t="s">
        <v>3180</v>
      </c>
      <c r="L522" s="190" t="s">
        <v>3180</v>
      </c>
      <c r="O522" s="190" t="s">
        <v>3180</v>
      </c>
      <c r="Q522" s="190" t="s">
        <v>3180</v>
      </c>
      <c r="R522" s="190" t="s">
        <v>3180</v>
      </c>
      <c r="S522" s="190" t="s">
        <v>3180</v>
      </c>
      <c r="U522" s="190" t="s">
        <v>3180</v>
      </c>
      <c r="V522" s="190" t="s">
        <v>3180</v>
      </c>
      <c r="Y522" s="190" t="s">
        <v>3180</v>
      </c>
    </row>
    <row r="523" spans="1:26" x14ac:dyDescent="0.3">
      <c r="A523" s="190">
        <v>811845</v>
      </c>
      <c r="B523" s="190" t="s">
        <v>265</v>
      </c>
      <c r="D523" s="190" t="s">
        <v>3180</v>
      </c>
      <c r="O523" s="190" t="s">
        <v>3180</v>
      </c>
      <c r="R523" s="190" t="s">
        <v>3180</v>
      </c>
      <c r="V523" s="190" t="s">
        <v>3180</v>
      </c>
      <c r="Y523" s="190" t="s">
        <v>3180</v>
      </c>
    </row>
    <row r="524" spans="1:26" x14ac:dyDescent="0.3">
      <c r="A524" s="190">
        <v>811847</v>
      </c>
      <c r="B524" s="190" t="s">
        <v>265</v>
      </c>
      <c r="D524" s="190" t="s">
        <v>3180</v>
      </c>
      <c r="E524" s="190" t="s">
        <v>3180</v>
      </c>
      <c r="K524" s="190" t="s">
        <v>3180</v>
      </c>
      <c r="O524" s="190" t="s">
        <v>3180</v>
      </c>
      <c r="R524" s="190" t="s">
        <v>3180</v>
      </c>
      <c r="T524" s="190" t="s">
        <v>3180</v>
      </c>
      <c r="W524" s="190" t="s">
        <v>3180</v>
      </c>
      <c r="Y524" s="190" t="s">
        <v>3180</v>
      </c>
      <c r="Z524" s="190" t="s">
        <v>3180</v>
      </c>
    </row>
    <row r="525" spans="1:26" x14ac:dyDescent="0.3">
      <c r="A525" s="190">
        <v>811866</v>
      </c>
      <c r="B525" s="190" t="s">
        <v>265</v>
      </c>
      <c r="E525" s="190" t="s">
        <v>3180</v>
      </c>
      <c r="O525" s="190" t="s">
        <v>3180</v>
      </c>
      <c r="Q525" s="190" t="s">
        <v>3180</v>
      </c>
      <c r="V525" s="190" t="s">
        <v>3180</v>
      </c>
      <c r="W525" s="190" t="s">
        <v>3180</v>
      </c>
      <c r="Z525" s="190" t="s">
        <v>3180</v>
      </c>
    </row>
    <row r="526" spans="1:26" x14ac:dyDescent="0.3">
      <c r="A526" s="190">
        <v>811874</v>
      </c>
      <c r="B526" s="190" t="s">
        <v>265</v>
      </c>
      <c r="D526" s="190" t="s">
        <v>3180</v>
      </c>
      <c r="E526" s="190" t="s">
        <v>3180</v>
      </c>
      <c r="L526" s="190" t="s">
        <v>3180</v>
      </c>
      <c r="O526" s="190" t="s">
        <v>3180</v>
      </c>
      <c r="S526" s="190" t="s">
        <v>3180</v>
      </c>
      <c r="Z526" s="190" t="s">
        <v>3180</v>
      </c>
    </row>
    <row r="527" spans="1:26" x14ac:dyDescent="0.3">
      <c r="A527" s="190">
        <v>811882</v>
      </c>
      <c r="B527" s="190" t="s">
        <v>265</v>
      </c>
      <c r="D527" s="190" t="s">
        <v>3180</v>
      </c>
      <c r="L527" s="190" t="s">
        <v>3180</v>
      </c>
      <c r="M527" s="190" t="s">
        <v>3180</v>
      </c>
      <c r="O527" s="190" t="s">
        <v>3180</v>
      </c>
      <c r="R527" s="190" t="s">
        <v>3180</v>
      </c>
    </row>
    <row r="528" spans="1:26" x14ac:dyDescent="0.3">
      <c r="A528" s="190">
        <v>811895</v>
      </c>
      <c r="B528" s="190" t="s">
        <v>265</v>
      </c>
      <c r="D528" s="190" t="s">
        <v>3180</v>
      </c>
      <c r="E528" s="190" t="s">
        <v>3180</v>
      </c>
      <c r="I528" s="190" t="s">
        <v>3180</v>
      </c>
      <c r="O528" s="190" t="s">
        <v>3180</v>
      </c>
      <c r="X528" s="190" t="s">
        <v>3180</v>
      </c>
      <c r="Z528" s="190" t="s">
        <v>3180</v>
      </c>
    </row>
    <row r="529" spans="1:26" x14ac:dyDescent="0.3">
      <c r="A529" s="190">
        <v>811956</v>
      </c>
      <c r="B529" s="190" t="s">
        <v>265</v>
      </c>
      <c r="J529" s="190" t="s">
        <v>3180</v>
      </c>
      <c r="O529" s="190" t="s">
        <v>3180</v>
      </c>
      <c r="P529" s="190" t="s">
        <v>3180</v>
      </c>
      <c r="Q529" s="190" t="s">
        <v>3180</v>
      </c>
      <c r="R529" s="190" t="s">
        <v>3180</v>
      </c>
    </row>
    <row r="530" spans="1:26" x14ac:dyDescent="0.3">
      <c r="A530" s="190">
        <v>800116</v>
      </c>
      <c r="B530" s="190" t="s">
        <v>265</v>
      </c>
      <c r="C530" s="190" t="s">
        <v>140</v>
      </c>
      <c r="I530" s="190" t="s">
        <v>140</v>
      </c>
      <c r="M530" s="190" t="s">
        <v>140</v>
      </c>
      <c r="N530" s="190" t="s">
        <v>141</v>
      </c>
      <c r="O530" s="190" t="s">
        <v>142</v>
      </c>
      <c r="S530" s="190" t="s">
        <v>140</v>
      </c>
      <c r="U530" s="190" t="s">
        <v>141</v>
      </c>
      <c r="V530" s="190" t="s">
        <v>142</v>
      </c>
      <c r="W530" s="190" t="s">
        <v>141</v>
      </c>
      <c r="X530" s="190" t="s">
        <v>141</v>
      </c>
      <c r="Y530" s="190" t="s">
        <v>141</v>
      </c>
      <c r="Z530" s="190" t="s">
        <v>142</v>
      </c>
    </row>
    <row r="531" spans="1:26" x14ac:dyDescent="0.3">
      <c r="A531" s="190">
        <v>800435</v>
      </c>
      <c r="B531" s="190" t="s">
        <v>265</v>
      </c>
      <c r="I531" s="190" t="s">
        <v>140</v>
      </c>
      <c r="K531" s="190" t="s">
        <v>140</v>
      </c>
      <c r="O531" s="190" t="s">
        <v>141</v>
      </c>
      <c r="P531" s="190" t="s">
        <v>141</v>
      </c>
      <c r="Q531" s="190" t="s">
        <v>141</v>
      </c>
      <c r="R531" s="190" t="s">
        <v>141</v>
      </c>
      <c r="S531" s="190" t="s">
        <v>141</v>
      </c>
      <c r="T531" s="190" t="s">
        <v>142</v>
      </c>
      <c r="U531" s="190" t="s">
        <v>141</v>
      </c>
      <c r="V531" s="190" t="s">
        <v>141</v>
      </c>
      <c r="W531" s="190" t="s">
        <v>141</v>
      </c>
      <c r="X531" s="190" t="s">
        <v>141</v>
      </c>
      <c r="Y531" s="190" t="s">
        <v>141</v>
      </c>
      <c r="Z531" s="190" t="s">
        <v>141</v>
      </c>
    </row>
    <row r="532" spans="1:26" x14ac:dyDescent="0.3">
      <c r="A532" s="190">
        <v>800584</v>
      </c>
      <c r="B532" s="190" t="s">
        <v>265</v>
      </c>
      <c r="F532" s="190" t="s">
        <v>140</v>
      </c>
      <c r="K532" s="190" t="s">
        <v>140</v>
      </c>
      <c r="O532" s="190" t="s">
        <v>140</v>
      </c>
      <c r="R532" s="190" t="s">
        <v>140</v>
      </c>
      <c r="Z532" s="190" t="s">
        <v>140</v>
      </c>
    </row>
    <row r="533" spans="1:26" x14ac:dyDescent="0.3">
      <c r="A533" s="190">
        <v>801218</v>
      </c>
      <c r="B533" s="190" t="s">
        <v>265</v>
      </c>
      <c r="H533" s="190" t="s">
        <v>141</v>
      </c>
      <c r="J533" s="190" t="s">
        <v>142</v>
      </c>
      <c r="M533" s="190" t="s">
        <v>142</v>
      </c>
      <c r="N533" s="190" t="s">
        <v>141</v>
      </c>
      <c r="O533" s="190" t="s">
        <v>141</v>
      </c>
      <c r="P533" s="190" t="s">
        <v>141</v>
      </c>
      <c r="Q533" s="190" t="s">
        <v>141</v>
      </c>
      <c r="R533" s="190" t="s">
        <v>141</v>
      </c>
      <c r="S533" s="190" t="s">
        <v>141</v>
      </c>
      <c r="T533" s="190" t="s">
        <v>141</v>
      </c>
      <c r="U533" s="190" t="s">
        <v>141</v>
      </c>
      <c r="V533" s="190" t="s">
        <v>141</v>
      </c>
      <c r="W533" s="190" t="s">
        <v>141</v>
      </c>
      <c r="X533" s="190" t="s">
        <v>141</v>
      </c>
      <c r="Y533" s="190" t="s">
        <v>141</v>
      </c>
      <c r="Z533" s="190" t="s">
        <v>141</v>
      </c>
    </row>
    <row r="534" spans="1:26" x14ac:dyDescent="0.3">
      <c r="A534" s="190">
        <v>801220</v>
      </c>
      <c r="B534" s="190" t="s">
        <v>265</v>
      </c>
      <c r="D534" s="190" t="s">
        <v>140</v>
      </c>
      <c r="F534" s="190" t="s">
        <v>140</v>
      </c>
      <c r="I534" s="190" t="s">
        <v>141</v>
      </c>
      <c r="O534" s="190" t="s">
        <v>142</v>
      </c>
      <c r="Q534" s="190" t="s">
        <v>141</v>
      </c>
      <c r="R534" s="190" t="s">
        <v>141</v>
      </c>
      <c r="S534" s="190" t="s">
        <v>141</v>
      </c>
      <c r="T534" s="190" t="s">
        <v>141</v>
      </c>
      <c r="U534" s="190" t="s">
        <v>141</v>
      </c>
      <c r="V534" s="190" t="s">
        <v>141</v>
      </c>
      <c r="W534" s="190" t="s">
        <v>141</v>
      </c>
      <c r="X534" s="190" t="s">
        <v>141</v>
      </c>
      <c r="Y534" s="190" t="s">
        <v>141</v>
      </c>
      <c r="Z534" s="190" t="s">
        <v>142</v>
      </c>
    </row>
    <row r="535" spans="1:26" x14ac:dyDescent="0.3">
      <c r="A535" s="190">
        <v>801226</v>
      </c>
      <c r="B535" s="190" t="s">
        <v>265</v>
      </c>
      <c r="H535" s="190" t="s">
        <v>140</v>
      </c>
      <c r="N535" s="190" t="s">
        <v>141</v>
      </c>
      <c r="O535" s="190" t="s">
        <v>141</v>
      </c>
      <c r="U535" s="190" t="s">
        <v>141</v>
      </c>
      <c r="V535" s="190" t="s">
        <v>141</v>
      </c>
      <c r="W535" s="190" t="s">
        <v>141</v>
      </c>
      <c r="X535" s="190" t="s">
        <v>141</v>
      </c>
      <c r="Y535" s="190" t="s">
        <v>141</v>
      </c>
      <c r="Z535" s="190" t="s">
        <v>141</v>
      </c>
    </row>
    <row r="536" spans="1:26" x14ac:dyDescent="0.3">
      <c r="A536" s="190">
        <v>801518</v>
      </c>
      <c r="B536" s="190" t="s">
        <v>265</v>
      </c>
      <c r="O536" s="190" t="s">
        <v>141</v>
      </c>
      <c r="Q536" s="190" t="s">
        <v>140</v>
      </c>
      <c r="S536" s="190" t="s">
        <v>142</v>
      </c>
      <c r="U536" s="190" t="s">
        <v>142</v>
      </c>
      <c r="W536" s="190" t="s">
        <v>140</v>
      </c>
      <c r="X536" s="190" t="s">
        <v>141</v>
      </c>
      <c r="Y536" s="190" t="s">
        <v>141</v>
      </c>
      <c r="Z536" s="190" t="s">
        <v>141</v>
      </c>
    </row>
    <row r="537" spans="1:26" x14ac:dyDescent="0.3">
      <c r="A537" s="190">
        <v>801656</v>
      </c>
      <c r="B537" s="190" t="s">
        <v>265</v>
      </c>
      <c r="K537" s="190" t="s">
        <v>140</v>
      </c>
      <c r="N537" s="190" t="s">
        <v>142</v>
      </c>
      <c r="O537" s="190" t="s">
        <v>142</v>
      </c>
      <c r="R537" s="190" t="s">
        <v>140</v>
      </c>
      <c r="U537" s="190" t="s">
        <v>142</v>
      </c>
      <c r="V537" s="190" t="s">
        <v>142</v>
      </c>
      <c r="W537" s="190" t="s">
        <v>141</v>
      </c>
      <c r="Y537" s="190" t="s">
        <v>142</v>
      </c>
      <c r="Z537" s="190" t="s">
        <v>142</v>
      </c>
    </row>
    <row r="538" spans="1:26" x14ac:dyDescent="0.3">
      <c r="A538" s="190">
        <v>802107</v>
      </c>
      <c r="B538" s="190" t="s">
        <v>265</v>
      </c>
      <c r="K538" s="190" t="s">
        <v>142</v>
      </c>
      <c r="O538" s="190" t="s">
        <v>141</v>
      </c>
      <c r="P538" s="190" t="s">
        <v>140</v>
      </c>
      <c r="R538" s="190" t="s">
        <v>140</v>
      </c>
      <c r="V538" s="190" t="s">
        <v>142</v>
      </c>
      <c r="W538" s="190" t="s">
        <v>141</v>
      </c>
    </row>
    <row r="539" spans="1:26" x14ac:dyDescent="0.3">
      <c r="A539" s="190">
        <v>802258</v>
      </c>
      <c r="B539" s="190" t="s">
        <v>265</v>
      </c>
      <c r="K539" s="190" t="s">
        <v>142</v>
      </c>
      <c r="L539" s="190" t="s">
        <v>142</v>
      </c>
      <c r="M539" s="190" t="s">
        <v>142</v>
      </c>
      <c r="N539" s="190" t="s">
        <v>142</v>
      </c>
      <c r="O539" s="190" t="s">
        <v>141</v>
      </c>
      <c r="P539" s="190" t="s">
        <v>142</v>
      </c>
      <c r="Q539" s="190" t="s">
        <v>142</v>
      </c>
      <c r="R539" s="190" t="s">
        <v>142</v>
      </c>
      <c r="T539" s="190" t="s">
        <v>141</v>
      </c>
      <c r="U539" s="190" t="s">
        <v>141</v>
      </c>
      <c r="V539" s="190" t="s">
        <v>141</v>
      </c>
      <c r="W539" s="190" t="s">
        <v>141</v>
      </c>
      <c r="X539" s="190" t="s">
        <v>141</v>
      </c>
      <c r="Y539" s="190" t="s">
        <v>141</v>
      </c>
      <c r="Z539" s="190" t="s">
        <v>141</v>
      </c>
    </row>
    <row r="540" spans="1:26" x14ac:dyDescent="0.3">
      <c r="A540" s="190">
        <v>802317</v>
      </c>
      <c r="B540" s="190" t="s">
        <v>265</v>
      </c>
      <c r="F540" s="190" t="s">
        <v>140</v>
      </c>
      <c r="H540" s="190" t="s">
        <v>140</v>
      </c>
      <c r="M540" s="190" t="s">
        <v>140</v>
      </c>
      <c r="N540" s="190" t="s">
        <v>141</v>
      </c>
      <c r="O540" s="190" t="s">
        <v>141</v>
      </c>
      <c r="P540" s="190" t="s">
        <v>141</v>
      </c>
      <c r="Q540" s="190" t="s">
        <v>140</v>
      </c>
      <c r="R540" s="190" t="s">
        <v>140</v>
      </c>
      <c r="S540" s="190" t="s">
        <v>140</v>
      </c>
      <c r="T540" s="190" t="s">
        <v>141</v>
      </c>
      <c r="U540" s="190" t="s">
        <v>141</v>
      </c>
      <c r="V540" s="190" t="s">
        <v>141</v>
      </c>
      <c r="W540" s="190" t="s">
        <v>142</v>
      </c>
      <c r="X540" s="190" t="s">
        <v>141</v>
      </c>
      <c r="Y540" s="190" t="s">
        <v>141</v>
      </c>
      <c r="Z540" s="190" t="s">
        <v>141</v>
      </c>
    </row>
    <row r="541" spans="1:26" x14ac:dyDescent="0.3">
      <c r="A541" s="190">
        <v>802499</v>
      </c>
      <c r="B541" s="190" t="s">
        <v>265</v>
      </c>
      <c r="L541" s="190" t="s">
        <v>140</v>
      </c>
      <c r="O541" s="190" t="s">
        <v>141</v>
      </c>
      <c r="P541" s="190" t="s">
        <v>142</v>
      </c>
      <c r="R541" s="190" t="s">
        <v>141</v>
      </c>
      <c r="W541" s="190" t="s">
        <v>141</v>
      </c>
      <c r="Y541" s="190" t="s">
        <v>140</v>
      </c>
      <c r="Z541" s="190" t="s">
        <v>140</v>
      </c>
    </row>
    <row r="542" spans="1:26" x14ac:dyDescent="0.3">
      <c r="A542" s="190">
        <v>802718</v>
      </c>
      <c r="B542" s="190" t="s">
        <v>265</v>
      </c>
      <c r="C542" s="190" t="s">
        <v>140</v>
      </c>
      <c r="E542" s="190" t="s">
        <v>140</v>
      </c>
      <c r="H542" s="190" t="s">
        <v>140</v>
      </c>
      <c r="M542" s="190" t="s">
        <v>140</v>
      </c>
      <c r="O542" s="190" t="s">
        <v>141</v>
      </c>
      <c r="P542" s="190" t="s">
        <v>142</v>
      </c>
      <c r="Q542" s="190" t="s">
        <v>141</v>
      </c>
      <c r="R542" s="190" t="s">
        <v>142</v>
      </c>
      <c r="S542" s="190" t="s">
        <v>142</v>
      </c>
      <c r="T542" s="190" t="s">
        <v>142</v>
      </c>
      <c r="U542" s="190" t="s">
        <v>141</v>
      </c>
      <c r="V542" s="190" t="s">
        <v>141</v>
      </c>
      <c r="W542" s="190" t="s">
        <v>141</v>
      </c>
      <c r="X542" s="190" t="s">
        <v>141</v>
      </c>
      <c r="Y542" s="190" t="s">
        <v>141</v>
      </c>
      <c r="Z542" s="190" t="s">
        <v>141</v>
      </c>
    </row>
    <row r="543" spans="1:26" x14ac:dyDescent="0.3">
      <c r="A543" s="190">
        <v>802731</v>
      </c>
      <c r="B543" s="190" t="s">
        <v>265</v>
      </c>
      <c r="D543" s="190" t="s">
        <v>140</v>
      </c>
      <c r="E543" s="190" t="s">
        <v>141</v>
      </c>
      <c r="O543" s="190" t="s">
        <v>141</v>
      </c>
      <c r="R543" s="190" t="s">
        <v>142</v>
      </c>
      <c r="S543" s="190" t="s">
        <v>141</v>
      </c>
      <c r="T543" s="190" t="s">
        <v>141</v>
      </c>
      <c r="U543" s="190" t="s">
        <v>141</v>
      </c>
      <c r="V543" s="190" t="s">
        <v>141</v>
      </c>
      <c r="W543" s="190" t="s">
        <v>141</v>
      </c>
      <c r="X543" s="190" t="s">
        <v>141</v>
      </c>
      <c r="Y543" s="190" t="s">
        <v>141</v>
      </c>
      <c r="Z543" s="190" t="s">
        <v>141</v>
      </c>
    </row>
    <row r="544" spans="1:26" x14ac:dyDescent="0.3">
      <c r="A544" s="190">
        <v>802860</v>
      </c>
      <c r="B544" s="190" t="s">
        <v>265</v>
      </c>
      <c r="D544" s="190" t="s">
        <v>140</v>
      </c>
      <c r="E544" s="190" t="s">
        <v>140</v>
      </c>
      <c r="J544" s="190" t="s">
        <v>140</v>
      </c>
      <c r="K544" s="190" t="s">
        <v>140</v>
      </c>
      <c r="O544" s="190" t="s">
        <v>141</v>
      </c>
      <c r="P544" s="190" t="s">
        <v>141</v>
      </c>
      <c r="Q544" s="190" t="s">
        <v>141</v>
      </c>
      <c r="R544" s="190" t="s">
        <v>142</v>
      </c>
      <c r="S544" s="190" t="s">
        <v>142</v>
      </c>
      <c r="U544" s="190" t="s">
        <v>141</v>
      </c>
      <c r="V544" s="190" t="s">
        <v>141</v>
      </c>
      <c r="W544" s="190" t="s">
        <v>141</v>
      </c>
      <c r="X544" s="190" t="s">
        <v>141</v>
      </c>
      <c r="Y544" s="190" t="s">
        <v>141</v>
      </c>
      <c r="Z544" s="190" t="s">
        <v>141</v>
      </c>
    </row>
    <row r="545" spans="1:26" x14ac:dyDescent="0.3">
      <c r="A545" s="190">
        <v>803088</v>
      </c>
      <c r="B545" s="190" t="s">
        <v>265</v>
      </c>
      <c r="J545" s="190" t="s">
        <v>140</v>
      </c>
      <c r="K545" s="190" t="s">
        <v>140</v>
      </c>
      <c r="M545" s="190" t="s">
        <v>140</v>
      </c>
      <c r="O545" s="190" t="s">
        <v>140</v>
      </c>
      <c r="V545" s="190" t="s">
        <v>140</v>
      </c>
      <c r="W545" s="190" t="s">
        <v>140</v>
      </c>
      <c r="X545" s="190" t="s">
        <v>140</v>
      </c>
    </row>
    <row r="546" spans="1:26" x14ac:dyDescent="0.3">
      <c r="A546" s="190">
        <v>803197</v>
      </c>
      <c r="B546" s="190" t="s">
        <v>265</v>
      </c>
      <c r="F546" s="190" t="s">
        <v>140</v>
      </c>
      <c r="G546" s="190" t="s">
        <v>142</v>
      </c>
      <c r="H546" s="190" t="s">
        <v>140</v>
      </c>
      <c r="K546" s="190" t="s">
        <v>140</v>
      </c>
      <c r="O546" s="190" t="s">
        <v>141</v>
      </c>
      <c r="P546" s="190" t="s">
        <v>142</v>
      </c>
      <c r="Q546" s="190" t="s">
        <v>141</v>
      </c>
      <c r="R546" s="190" t="s">
        <v>142</v>
      </c>
      <c r="S546" s="190" t="s">
        <v>141</v>
      </c>
      <c r="T546" s="190" t="s">
        <v>142</v>
      </c>
      <c r="U546" s="190" t="s">
        <v>141</v>
      </c>
      <c r="V546" s="190" t="s">
        <v>141</v>
      </c>
      <c r="W546" s="190" t="s">
        <v>141</v>
      </c>
      <c r="X546" s="190" t="s">
        <v>141</v>
      </c>
      <c r="Y546" s="190" t="s">
        <v>141</v>
      </c>
      <c r="Z546" s="190" t="s">
        <v>141</v>
      </c>
    </row>
    <row r="547" spans="1:26" x14ac:dyDescent="0.3">
      <c r="A547" s="190">
        <v>803233</v>
      </c>
      <c r="B547" s="190" t="s">
        <v>265</v>
      </c>
      <c r="N547" s="190" t="s">
        <v>140</v>
      </c>
      <c r="O547" s="190" t="s">
        <v>142</v>
      </c>
      <c r="Q547" s="190" t="s">
        <v>140</v>
      </c>
      <c r="R547" s="190" t="s">
        <v>140</v>
      </c>
      <c r="U547" s="190" t="s">
        <v>140</v>
      </c>
      <c r="V547" s="190" t="s">
        <v>140</v>
      </c>
      <c r="W547" s="190" t="s">
        <v>140</v>
      </c>
      <c r="X547" s="190" t="s">
        <v>140</v>
      </c>
      <c r="Y547" s="190" t="s">
        <v>140</v>
      </c>
      <c r="Z547" s="190" t="s">
        <v>141</v>
      </c>
    </row>
    <row r="548" spans="1:26" x14ac:dyDescent="0.3">
      <c r="A548" s="190">
        <v>803580</v>
      </c>
      <c r="B548" s="190" t="s">
        <v>265</v>
      </c>
      <c r="K548" s="190" t="s">
        <v>140</v>
      </c>
      <c r="O548" s="190" t="s">
        <v>141</v>
      </c>
      <c r="Q548" s="190" t="s">
        <v>140</v>
      </c>
      <c r="R548" s="190" t="s">
        <v>140</v>
      </c>
      <c r="V548" s="190" t="s">
        <v>142</v>
      </c>
      <c r="W548" s="190" t="s">
        <v>140</v>
      </c>
      <c r="X548" s="190" t="s">
        <v>140</v>
      </c>
    </row>
    <row r="549" spans="1:26" x14ac:dyDescent="0.3">
      <c r="A549" s="190">
        <v>803596</v>
      </c>
      <c r="B549" s="190" t="s">
        <v>265</v>
      </c>
      <c r="H549" s="190" t="s">
        <v>142</v>
      </c>
      <c r="K549" s="190" t="s">
        <v>142</v>
      </c>
      <c r="L549" s="190" t="s">
        <v>140</v>
      </c>
      <c r="N549" s="190" t="s">
        <v>141</v>
      </c>
      <c r="O549" s="190" t="s">
        <v>141</v>
      </c>
      <c r="Q549" s="190" t="s">
        <v>140</v>
      </c>
      <c r="R549" s="190" t="s">
        <v>142</v>
      </c>
      <c r="S549" s="190" t="s">
        <v>140</v>
      </c>
      <c r="T549" s="190" t="s">
        <v>140</v>
      </c>
      <c r="U549" s="190" t="s">
        <v>141</v>
      </c>
      <c r="V549" s="190" t="s">
        <v>141</v>
      </c>
      <c r="W549" s="190" t="s">
        <v>141</v>
      </c>
      <c r="X549" s="190" t="s">
        <v>141</v>
      </c>
      <c r="Y549" s="190" t="s">
        <v>141</v>
      </c>
      <c r="Z549" s="190" t="s">
        <v>141</v>
      </c>
    </row>
    <row r="550" spans="1:26" x14ac:dyDescent="0.3">
      <c r="A550" s="190">
        <v>803621</v>
      </c>
      <c r="B550" s="190" t="s">
        <v>265</v>
      </c>
      <c r="H550" s="190" t="s">
        <v>140</v>
      </c>
      <c r="K550" s="190" t="s">
        <v>142</v>
      </c>
      <c r="L550" s="190" t="s">
        <v>142</v>
      </c>
      <c r="N550" s="190" t="s">
        <v>140</v>
      </c>
      <c r="O550" s="190" t="s">
        <v>141</v>
      </c>
      <c r="P550" s="190" t="s">
        <v>142</v>
      </c>
      <c r="R550" s="190" t="s">
        <v>141</v>
      </c>
      <c r="U550" s="190" t="s">
        <v>142</v>
      </c>
      <c r="V550" s="190" t="s">
        <v>142</v>
      </c>
      <c r="Y550" s="190" t="s">
        <v>142</v>
      </c>
      <c r="Z550" s="190" t="s">
        <v>141</v>
      </c>
    </row>
    <row r="551" spans="1:26" x14ac:dyDescent="0.3">
      <c r="A551" s="190">
        <v>803672</v>
      </c>
      <c r="B551" s="190" t="s">
        <v>265</v>
      </c>
      <c r="G551" s="190" t="s">
        <v>140</v>
      </c>
      <c r="M551" s="190" t="s">
        <v>140</v>
      </c>
      <c r="N551" s="190" t="s">
        <v>141</v>
      </c>
      <c r="O551" s="190" t="s">
        <v>142</v>
      </c>
      <c r="P551" s="190" t="s">
        <v>142</v>
      </c>
      <c r="Q551" s="190" t="s">
        <v>142</v>
      </c>
      <c r="S551" s="190" t="s">
        <v>142</v>
      </c>
      <c r="T551" s="190" t="s">
        <v>142</v>
      </c>
      <c r="U551" s="190" t="s">
        <v>141</v>
      </c>
      <c r="V551" s="190" t="s">
        <v>141</v>
      </c>
      <c r="W551" s="190" t="s">
        <v>141</v>
      </c>
      <c r="X551" s="190" t="s">
        <v>141</v>
      </c>
      <c r="Y551" s="190" t="s">
        <v>141</v>
      </c>
      <c r="Z551" s="190" t="s">
        <v>141</v>
      </c>
    </row>
    <row r="552" spans="1:26" x14ac:dyDescent="0.3">
      <c r="A552" s="190">
        <v>803701</v>
      </c>
      <c r="B552" s="190" t="s">
        <v>265</v>
      </c>
      <c r="E552" s="190" t="s">
        <v>141</v>
      </c>
      <c r="K552" s="190" t="s">
        <v>141</v>
      </c>
      <c r="O552" s="190" t="s">
        <v>141</v>
      </c>
      <c r="P552" s="190" t="s">
        <v>140</v>
      </c>
      <c r="Q552" s="190" t="s">
        <v>142</v>
      </c>
      <c r="R552" s="190" t="s">
        <v>141</v>
      </c>
      <c r="S552" s="190" t="s">
        <v>142</v>
      </c>
      <c r="U552" s="190" t="s">
        <v>142</v>
      </c>
      <c r="V552" s="190" t="s">
        <v>142</v>
      </c>
      <c r="W552" s="190" t="s">
        <v>141</v>
      </c>
      <c r="X552" s="190" t="s">
        <v>141</v>
      </c>
      <c r="Y552" s="190" t="s">
        <v>141</v>
      </c>
      <c r="Z552" s="190" t="s">
        <v>141</v>
      </c>
    </row>
    <row r="553" spans="1:26" x14ac:dyDescent="0.3">
      <c r="A553" s="190">
        <v>803979</v>
      </c>
      <c r="B553" s="190" t="s">
        <v>265</v>
      </c>
      <c r="K553" s="190" t="s">
        <v>140</v>
      </c>
      <c r="Q553" s="190" t="s">
        <v>141</v>
      </c>
      <c r="R553" s="190" t="s">
        <v>141</v>
      </c>
      <c r="U553" s="190" t="s">
        <v>141</v>
      </c>
      <c r="V553" s="190" t="s">
        <v>141</v>
      </c>
      <c r="Y553" s="190" t="s">
        <v>142</v>
      </c>
      <c r="Z553" s="190" t="s">
        <v>142</v>
      </c>
    </row>
    <row r="554" spans="1:26" x14ac:dyDescent="0.3">
      <c r="A554" s="190">
        <v>803996</v>
      </c>
      <c r="B554" s="190" t="s">
        <v>265</v>
      </c>
      <c r="H554" s="190" t="s">
        <v>142</v>
      </c>
      <c r="M554" s="190" t="s">
        <v>142</v>
      </c>
      <c r="N554" s="190" t="s">
        <v>142</v>
      </c>
      <c r="O554" s="190" t="s">
        <v>142</v>
      </c>
      <c r="P554" s="190" t="s">
        <v>142</v>
      </c>
      <c r="Q554" s="190" t="s">
        <v>141</v>
      </c>
      <c r="R554" s="190" t="s">
        <v>142</v>
      </c>
      <c r="S554" s="190" t="s">
        <v>142</v>
      </c>
      <c r="T554" s="190" t="s">
        <v>142</v>
      </c>
      <c r="U554" s="190" t="s">
        <v>141</v>
      </c>
      <c r="V554" s="190" t="s">
        <v>142</v>
      </c>
      <c r="W554" s="190" t="s">
        <v>142</v>
      </c>
      <c r="X554" s="190" t="s">
        <v>142</v>
      </c>
      <c r="Y554" s="190" t="s">
        <v>141</v>
      </c>
      <c r="Z554" s="190" t="s">
        <v>141</v>
      </c>
    </row>
    <row r="555" spans="1:26" x14ac:dyDescent="0.3">
      <c r="A555" s="190">
        <v>804297</v>
      </c>
      <c r="B555" s="190" t="s">
        <v>265</v>
      </c>
      <c r="D555" s="190" t="s">
        <v>140</v>
      </c>
      <c r="F555" s="190" t="s">
        <v>140</v>
      </c>
      <c r="K555" s="190" t="s">
        <v>140</v>
      </c>
      <c r="L555" s="190" t="s">
        <v>140</v>
      </c>
      <c r="O555" s="190" t="s">
        <v>141</v>
      </c>
      <c r="R555" s="190" t="s">
        <v>141</v>
      </c>
      <c r="T555" s="190" t="s">
        <v>140</v>
      </c>
      <c r="U555" s="190" t="s">
        <v>141</v>
      </c>
      <c r="V555" s="190" t="s">
        <v>140</v>
      </c>
      <c r="W555" s="190" t="s">
        <v>141</v>
      </c>
      <c r="X555" s="190" t="s">
        <v>142</v>
      </c>
      <c r="Y555" s="190" t="s">
        <v>141</v>
      </c>
      <c r="Z555" s="190" t="s">
        <v>142</v>
      </c>
    </row>
    <row r="556" spans="1:26" x14ac:dyDescent="0.3">
      <c r="A556" s="190">
        <v>804418</v>
      </c>
      <c r="B556" s="190" t="s">
        <v>265</v>
      </c>
      <c r="C556" s="190" t="s">
        <v>140</v>
      </c>
      <c r="D556" s="190" t="s">
        <v>140</v>
      </c>
      <c r="O556" s="190" t="s">
        <v>141</v>
      </c>
      <c r="P556" s="190" t="s">
        <v>140</v>
      </c>
      <c r="Q556" s="190" t="s">
        <v>140</v>
      </c>
      <c r="S556" s="190" t="s">
        <v>140</v>
      </c>
      <c r="V556" s="190" t="s">
        <v>142</v>
      </c>
      <c r="X556" s="190" t="s">
        <v>142</v>
      </c>
      <c r="Y556" s="190" t="s">
        <v>142</v>
      </c>
      <c r="Z556" s="190" t="s">
        <v>141</v>
      </c>
    </row>
    <row r="557" spans="1:26" x14ac:dyDescent="0.3">
      <c r="A557" s="190">
        <v>804594</v>
      </c>
      <c r="B557" s="190" t="s">
        <v>265</v>
      </c>
      <c r="K557" s="190" t="s">
        <v>142</v>
      </c>
      <c r="L557" s="190" t="s">
        <v>142</v>
      </c>
      <c r="N557" s="190" t="s">
        <v>140</v>
      </c>
      <c r="O557" s="190" t="s">
        <v>142</v>
      </c>
      <c r="P557" s="190" t="s">
        <v>142</v>
      </c>
      <c r="Q557" s="190" t="s">
        <v>142</v>
      </c>
      <c r="R557" s="190" t="s">
        <v>141</v>
      </c>
      <c r="T557" s="190" t="s">
        <v>141</v>
      </c>
      <c r="U557" s="190" t="s">
        <v>141</v>
      </c>
      <c r="V557" s="190" t="s">
        <v>141</v>
      </c>
      <c r="W557" s="190" t="s">
        <v>141</v>
      </c>
      <c r="X557" s="190" t="s">
        <v>141</v>
      </c>
      <c r="Y557" s="190" t="s">
        <v>141</v>
      </c>
      <c r="Z557" s="190" t="s">
        <v>141</v>
      </c>
    </row>
    <row r="558" spans="1:26" x14ac:dyDescent="0.3">
      <c r="A558" s="190">
        <v>804615</v>
      </c>
      <c r="B558" s="190" t="s">
        <v>265</v>
      </c>
      <c r="H558" s="190" t="s">
        <v>140</v>
      </c>
      <c r="N558" s="190" t="s">
        <v>142</v>
      </c>
      <c r="O558" s="190" t="s">
        <v>141</v>
      </c>
      <c r="P558" s="190" t="s">
        <v>141</v>
      </c>
      <c r="Q558" s="190" t="s">
        <v>140</v>
      </c>
      <c r="R558" s="190" t="s">
        <v>140</v>
      </c>
      <c r="S558" s="190" t="s">
        <v>140</v>
      </c>
      <c r="U558" s="190" t="s">
        <v>141</v>
      </c>
      <c r="V558" s="190" t="s">
        <v>141</v>
      </c>
      <c r="W558" s="190" t="s">
        <v>141</v>
      </c>
      <c r="X558" s="190" t="s">
        <v>142</v>
      </c>
      <c r="Y558" s="190" t="s">
        <v>141</v>
      </c>
      <c r="Z558" s="190" t="s">
        <v>141</v>
      </c>
    </row>
    <row r="559" spans="1:26" x14ac:dyDescent="0.3">
      <c r="A559" s="190">
        <v>804624</v>
      </c>
      <c r="B559" s="190" t="s">
        <v>265</v>
      </c>
      <c r="H559" s="190" t="s">
        <v>142</v>
      </c>
      <c r="J559" s="190" t="s">
        <v>140</v>
      </c>
      <c r="L559" s="190" t="s">
        <v>140</v>
      </c>
      <c r="N559" s="190" t="s">
        <v>141</v>
      </c>
      <c r="O559" s="190" t="s">
        <v>141</v>
      </c>
      <c r="P559" s="190" t="s">
        <v>142</v>
      </c>
      <c r="Q559" s="190" t="s">
        <v>142</v>
      </c>
      <c r="R559" s="190" t="s">
        <v>141</v>
      </c>
      <c r="S559" s="190" t="s">
        <v>142</v>
      </c>
      <c r="T559" s="190" t="s">
        <v>142</v>
      </c>
      <c r="U559" s="190" t="s">
        <v>141</v>
      </c>
      <c r="V559" s="190" t="s">
        <v>141</v>
      </c>
      <c r="W559" s="190" t="s">
        <v>141</v>
      </c>
      <c r="X559" s="190" t="s">
        <v>141</v>
      </c>
      <c r="Y559" s="190" t="s">
        <v>141</v>
      </c>
      <c r="Z559" s="190" t="s">
        <v>141</v>
      </c>
    </row>
    <row r="560" spans="1:26" x14ac:dyDescent="0.3">
      <c r="A560" s="190">
        <v>804672</v>
      </c>
      <c r="B560" s="190" t="s">
        <v>265</v>
      </c>
      <c r="C560" s="190" t="s">
        <v>140</v>
      </c>
      <c r="H560" s="190" t="s">
        <v>140</v>
      </c>
      <c r="L560" s="190" t="s">
        <v>140</v>
      </c>
      <c r="M560" s="190" t="s">
        <v>142</v>
      </c>
      <c r="O560" s="190" t="s">
        <v>141</v>
      </c>
      <c r="P560" s="190" t="s">
        <v>141</v>
      </c>
      <c r="S560" s="190" t="s">
        <v>141</v>
      </c>
      <c r="T560" s="190" t="s">
        <v>141</v>
      </c>
      <c r="U560" s="190" t="s">
        <v>142</v>
      </c>
      <c r="V560" s="190" t="s">
        <v>142</v>
      </c>
      <c r="W560" s="190" t="s">
        <v>142</v>
      </c>
      <c r="X560" s="190" t="s">
        <v>142</v>
      </c>
      <c r="Z560" s="190" t="s">
        <v>141</v>
      </c>
    </row>
    <row r="561" spans="1:26" x14ac:dyDescent="0.3">
      <c r="A561" s="190">
        <v>804716</v>
      </c>
      <c r="B561" s="190" t="s">
        <v>265</v>
      </c>
      <c r="C561" s="190" t="s">
        <v>140</v>
      </c>
      <c r="D561" s="190" t="s">
        <v>142</v>
      </c>
      <c r="L561" s="190" t="s">
        <v>140</v>
      </c>
      <c r="M561" s="190" t="s">
        <v>142</v>
      </c>
      <c r="O561" s="190" t="s">
        <v>142</v>
      </c>
      <c r="P561" s="190" t="s">
        <v>140</v>
      </c>
      <c r="Q561" s="190" t="s">
        <v>142</v>
      </c>
      <c r="R561" s="190" t="s">
        <v>140</v>
      </c>
      <c r="S561" s="190" t="s">
        <v>141</v>
      </c>
      <c r="T561" s="190" t="s">
        <v>141</v>
      </c>
      <c r="U561" s="190" t="s">
        <v>141</v>
      </c>
      <c r="V561" s="190" t="s">
        <v>141</v>
      </c>
      <c r="W561" s="190" t="s">
        <v>141</v>
      </c>
      <c r="X561" s="190" t="s">
        <v>141</v>
      </c>
      <c r="Y561" s="190" t="s">
        <v>142</v>
      </c>
      <c r="Z561" s="190" t="s">
        <v>141</v>
      </c>
    </row>
    <row r="562" spans="1:26" x14ac:dyDescent="0.3">
      <c r="A562" s="190">
        <v>804793</v>
      </c>
      <c r="B562" s="190" t="s">
        <v>265</v>
      </c>
      <c r="D562" s="190" t="s">
        <v>140</v>
      </c>
      <c r="I562" s="190" t="s">
        <v>140</v>
      </c>
      <c r="K562" s="190" t="s">
        <v>140</v>
      </c>
      <c r="N562" s="190" t="s">
        <v>142</v>
      </c>
      <c r="O562" s="190" t="s">
        <v>142</v>
      </c>
      <c r="P562" s="190" t="s">
        <v>142</v>
      </c>
      <c r="Q562" s="190" t="s">
        <v>142</v>
      </c>
      <c r="R562" s="190" t="s">
        <v>142</v>
      </c>
      <c r="S562" s="190" t="s">
        <v>142</v>
      </c>
      <c r="T562" s="190" t="s">
        <v>142</v>
      </c>
      <c r="U562" s="190" t="s">
        <v>141</v>
      </c>
      <c r="V562" s="190" t="s">
        <v>141</v>
      </c>
      <c r="W562" s="190" t="s">
        <v>142</v>
      </c>
      <c r="X562" s="190" t="s">
        <v>142</v>
      </c>
      <c r="Y562" s="190" t="s">
        <v>142</v>
      </c>
      <c r="Z562" s="190" t="s">
        <v>141</v>
      </c>
    </row>
    <row r="563" spans="1:26" x14ac:dyDescent="0.3">
      <c r="A563" s="190">
        <v>804992</v>
      </c>
      <c r="B563" s="190" t="s">
        <v>265</v>
      </c>
      <c r="D563" s="190" t="s">
        <v>140</v>
      </c>
      <c r="H563" s="190" t="s">
        <v>140</v>
      </c>
      <c r="M563" s="190" t="s">
        <v>140</v>
      </c>
      <c r="N563" s="190" t="s">
        <v>142</v>
      </c>
      <c r="O563" s="190" t="s">
        <v>140</v>
      </c>
      <c r="P563" s="190" t="s">
        <v>140</v>
      </c>
      <c r="Q563" s="190" t="s">
        <v>140</v>
      </c>
      <c r="R563" s="190" t="s">
        <v>140</v>
      </c>
      <c r="S563" s="190" t="s">
        <v>140</v>
      </c>
      <c r="T563" s="190" t="s">
        <v>140</v>
      </c>
      <c r="U563" s="190" t="s">
        <v>142</v>
      </c>
      <c r="V563" s="190" t="s">
        <v>142</v>
      </c>
      <c r="W563" s="190" t="s">
        <v>141</v>
      </c>
      <c r="X563" s="190" t="s">
        <v>141</v>
      </c>
      <c r="Y563" s="190" t="s">
        <v>141</v>
      </c>
      <c r="Z563" s="190" t="s">
        <v>141</v>
      </c>
    </row>
    <row r="564" spans="1:26" x14ac:dyDescent="0.3">
      <c r="A564" s="190">
        <v>805026</v>
      </c>
      <c r="B564" s="190" t="s">
        <v>265</v>
      </c>
      <c r="D564" s="190" t="s">
        <v>141</v>
      </c>
      <c r="H564" s="190" t="s">
        <v>140</v>
      </c>
      <c r="M564" s="190" t="s">
        <v>140</v>
      </c>
      <c r="O564" s="190" t="s">
        <v>141</v>
      </c>
      <c r="P564" s="190" t="s">
        <v>142</v>
      </c>
      <c r="Q564" s="190" t="s">
        <v>141</v>
      </c>
      <c r="R564" s="190" t="s">
        <v>141</v>
      </c>
      <c r="S564" s="190" t="s">
        <v>140</v>
      </c>
      <c r="T564" s="190" t="s">
        <v>141</v>
      </c>
      <c r="U564" s="190" t="s">
        <v>141</v>
      </c>
      <c r="V564" s="190" t="s">
        <v>141</v>
      </c>
      <c r="W564" s="190" t="s">
        <v>141</v>
      </c>
      <c r="X564" s="190" t="s">
        <v>142</v>
      </c>
      <c r="Y564" s="190" t="s">
        <v>141</v>
      </c>
      <c r="Z564" s="190" t="s">
        <v>141</v>
      </c>
    </row>
    <row r="565" spans="1:26" x14ac:dyDescent="0.3">
      <c r="A565" s="190">
        <v>805038</v>
      </c>
      <c r="B565" s="190" t="s">
        <v>265</v>
      </c>
      <c r="D565" s="190" t="s">
        <v>140</v>
      </c>
      <c r="H565" s="190" t="s">
        <v>140</v>
      </c>
      <c r="O565" s="190" t="s">
        <v>142</v>
      </c>
      <c r="R565" s="190" t="s">
        <v>140</v>
      </c>
      <c r="V565" s="190" t="s">
        <v>142</v>
      </c>
      <c r="X565" s="190" t="s">
        <v>142</v>
      </c>
      <c r="Z565" s="190" t="s">
        <v>142</v>
      </c>
    </row>
    <row r="566" spans="1:26" x14ac:dyDescent="0.3">
      <c r="A566" s="190">
        <v>805041</v>
      </c>
      <c r="B566" s="190" t="s">
        <v>265</v>
      </c>
      <c r="N566" s="190" t="s">
        <v>140</v>
      </c>
      <c r="O566" s="190" t="s">
        <v>141</v>
      </c>
      <c r="P566" s="190" t="s">
        <v>140</v>
      </c>
      <c r="Q566" s="190" t="s">
        <v>141</v>
      </c>
      <c r="R566" s="190" t="s">
        <v>142</v>
      </c>
      <c r="S566" s="190" t="s">
        <v>141</v>
      </c>
      <c r="T566" s="190" t="s">
        <v>140</v>
      </c>
      <c r="U566" s="190" t="s">
        <v>142</v>
      </c>
      <c r="V566" s="190" t="s">
        <v>142</v>
      </c>
      <c r="W566" s="190" t="s">
        <v>141</v>
      </c>
      <c r="X566" s="190" t="s">
        <v>141</v>
      </c>
      <c r="Y566" s="190" t="s">
        <v>141</v>
      </c>
      <c r="Z566" s="190" t="s">
        <v>141</v>
      </c>
    </row>
    <row r="567" spans="1:26" x14ac:dyDescent="0.3">
      <c r="A567" s="190">
        <v>805082</v>
      </c>
      <c r="B567" s="190" t="s">
        <v>265</v>
      </c>
      <c r="D567" s="190" t="s">
        <v>142</v>
      </c>
      <c r="E567" s="190" t="s">
        <v>142</v>
      </c>
      <c r="F567" s="190" t="s">
        <v>140</v>
      </c>
      <c r="L567" s="190" t="s">
        <v>140</v>
      </c>
      <c r="O567" s="190" t="s">
        <v>141</v>
      </c>
      <c r="P567" s="190" t="s">
        <v>141</v>
      </c>
      <c r="Q567" s="190" t="s">
        <v>141</v>
      </c>
      <c r="R567" s="190" t="s">
        <v>141</v>
      </c>
      <c r="S567" s="190" t="s">
        <v>141</v>
      </c>
      <c r="T567" s="190" t="s">
        <v>141</v>
      </c>
      <c r="U567" s="190" t="s">
        <v>141</v>
      </c>
      <c r="V567" s="190" t="s">
        <v>141</v>
      </c>
      <c r="W567" s="190" t="s">
        <v>141</v>
      </c>
      <c r="X567" s="190" t="s">
        <v>141</v>
      </c>
      <c r="Y567" s="190" t="s">
        <v>141</v>
      </c>
      <c r="Z567" s="190" t="s">
        <v>141</v>
      </c>
    </row>
    <row r="568" spans="1:26" x14ac:dyDescent="0.3">
      <c r="A568" s="190">
        <v>805101</v>
      </c>
      <c r="B568" s="190" t="s">
        <v>265</v>
      </c>
      <c r="F568" s="190" t="s">
        <v>140</v>
      </c>
      <c r="M568" s="190" t="s">
        <v>140</v>
      </c>
      <c r="Q568" s="190" t="s">
        <v>142</v>
      </c>
      <c r="S568" s="190" t="s">
        <v>142</v>
      </c>
      <c r="V568" s="190" t="s">
        <v>142</v>
      </c>
      <c r="W568" s="190" t="s">
        <v>142</v>
      </c>
    </row>
    <row r="569" spans="1:26" x14ac:dyDescent="0.3">
      <c r="A569" s="190">
        <v>805130</v>
      </c>
      <c r="B569" s="190" t="s">
        <v>265</v>
      </c>
      <c r="K569" s="190" t="s">
        <v>140</v>
      </c>
      <c r="L569" s="190" t="s">
        <v>142</v>
      </c>
      <c r="M569" s="190" t="s">
        <v>140</v>
      </c>
      <c r="N569" s="190" t="s">
        <v>141</v>
      </c>
      <c r="O569" s="190" t="s">
        <v>141</v>
      </c>
      <c r="P569" s="190" t="s">
        <v>142</v>
      </c>
      <c r="Q569" s="190" t="s">
        <v>140</v>
      </c>
      <c r="R569" s="190" t="s">
        <v>142</v>
      </c>
      <c r="S569" s="190" t="s">
        <v>142</v>
      </c>
      <c r="U569" s="190" t="s">
        <v>141</v>
      </c>
      <c r="V569" s="190" t="s">
        <v>142</v>
      </c>
      <c r="W569" s="190" t="s">
        <v>141</v>
      </c>
      <c r="X569" s="190" t="s">
        <v>141</v>
      </c>
      <c r="Y569" s="190" t="s">
        <v>141</v>
      </c>
      <c r="Z569" s="190" t="s">
        <v>141</v>
      </c>
    </row>
    <row r="570" spans="1:26" x14ac:dyDescent="0.3">
      <c r="A570" s="190">
        <v>805175</v>
      </c>
      <c r="B570" s="190" t="s">
        <v>265</v>
      </c>
      <c r="D570" s="190" t="s">
        <v>140</v>
      </c>
      <c r="H570" s="190" t="s">
        <v>140</v>
      </c>
      <c r="K570" s="190" t="s">
        <v>140</v>
      </c>
      <c r="L570" s="190" t="s">
        <v>140</v>
      </c>
      <c r="O570" s="190" t="s">
        <v>141</v>
      </c>
      <c r="P570" s="190" t="s">
        <v>141</v>
      </c>
      <c r="Q570" s="190" t="s">
        <v>141</v>
      </c>
      <c r="R570" s="190" t="s">
        <v>141</v>
      </c>
      <c r="S570" s="190" t="s">
        <v>141</v>
      </c>
      <c r="T570" s="190" t="s">
        <v>141</v>
      </c>
      <c r="U570" s="190" t="s">
        <v>141</v>
      </c>
      <c r="V570" s="190" t="s">
        <v>141</v>
      </c>
      <c r="W570" s="190" t="s">
        <v>141</v>
      </c>
      <c r="X570" s="190" t="s">
        <v>141</v>
      </c>
      <c r="Y570" s="190" t="s">
        <v>141</v>
      </c>
      <c r="Z570" s="190" t="s">
        <v>141</v>
      </c>
    </row>
    <row r="571" spans="1:26" x14ac:dyDescent="0.3">
      <c r="A571" s="190">
        <v>805193</v>
      </c>
      <c r="B571" s="190" t="s">
        <v>265</v>
      </c>
      <c r="F571" s="190" t="s">
        <v>140</v>
      </c>
      <c r="J571" s="190" t="s">
        <v>140</v>
      </c>
      <c r="K571" s="190" t="s">
        <v>140</v>
      </c>
      <c r="N571" s="190" t="s">
        <v>140</v>
      </c>
      <c r="O571" s="190" t="s">
        <v>140</v>
      </c>
      <c r="P571" s="190" t="s">
        <v>142</v>
      </c>
      <c r="Q571" s="190" t="s">
        <v>140</v>
      </c>
      <c r="R571" s="190" t="s">
        <v>142</v>
      </c>
      <c r="S571" s="190" t="s">
        <v>142</v>
      </c>
      <c r="T571" s="190" t="s">
        <v>140</v>
      </c>
      <c r="U571" s="190" t="s">
        <v>142</v>
      </c>
      <c r="V571" s="190" t="s">
        <v>142</v>
      </c>
      <c r="W571" s="190" t="s">
        <v>142</v>
      </c>
      <c r="X571" s="190" t="s">
        <v>142</v>
      </c>
      <c r="Z571" s="190" t="s">
        <v>142</v>
      </c>
    </row>
    <row r="572" spans="1:26" x14ac:dyDescent="0.3">
      <c r="A572" s="190">
        <v>805201</v>
      </c>
      <c r="B572" s="190" t="s">
        <v>265</v>
      </c>
      <c r="C572" s="190" t="s">
        <v>140</v>
      </c>
      <c r="D572" s="190" t="s">
        <v>140</v>
      </c>
      <c r="M572" s="190" t="s">
        <v>141</v>
      </c>
      <c r="O572" s="190" t="s">
        <v>141</v>
      </c>
      <c r="P572" s="190" t="s">
        <v>140</v>
      </c>
      <c r="Q572" s="190" t="s">
        <v>141</v>
      </c>
      <c r="R572" s="190" t="s">
        <v>140</v>
      </c>
      <c r="S572" s="190" t="s">
        <v>142</v>
      </c>
      <c r="T572" s="190" t="s">
        <v>141</v>
      </c>
      <c r="U572" s="190" t="s">
        <v>141</v>
      </c>
      <c r="V572" s="190" t="s">
        <v>141</v>
      </c>
      <c r="W572" s="190" t="s">
        <v>141</v>
      </c>
      <c r="X572" s="190" t="s">
        <v>141</v>
      </c>
      <c r="Y572" s="190" t="s">
        <v>141</v>
      </c>
      <c r="Z572" s="190" t="s">
        <v>141</v>
      </c>
    </row>
    <row r="573" spans="1:26" x14ac:dyDescent="0.3">
      <c r="A573" s="190">
        <v>805272</v>
      </c>
      <c r="B573" s="190" t="s">
        <v>265</v>
      </c>
      <c r="D573" s="190" t="s">
        <v>142</v>
      </c>
      <c r="J573" s="190" t="s">
        <v>141</v>
      </c>
      <c r="K573" s="190" t="s">
        <v>142</v>
      </c>
      <c r="P573" s="190" t="s">
        <v>141</v>
      </c>
      <c r="Q573" s="190" t="s">
        <v>141</v>
      </c>
      <c r="R573" s="190" t="s">
        <v>141</v>
      </c>
      <c r="S573" s="190" t="s">
        <v>141</v>
      </c>
      <c r="T573" s="190" t="s">
        <v>142</v>
      </c>
      <c r="U573" s="190" t="s">
        <v>141</v>
      </c>
      <c r="V573" s="190" t="s">
        <v>141</v>
      </c>
      <c r="W573" s="190" t="s">
        <v>141</v>
      </c>
      <c r="X573" s="190" t="s">
        <v>141</v>
      </c>
      <c r="Y573" s="190" t="s">
        <v>141</v>
      </c>
      <c r="Z573" s="190" t="s">
        <v>141</v>
      </c>
    </row>
    <row r="574" spans="1:26" x14ac:dyDescent="0.3">
      <c r="A574" s="190">
        <v>805279</v>
      </c>
      <c r="B574" s="190" t="s">
        <v>265</v>
      </c>
      <c r="E574" s="190" t="s">
        <v>140</v>
      </c>
      <c r="H574" s="190" t="s">
        <v>140</v>
      </c>
      <c r="N574" s="190" t="s">
        <v>141</v>
      </c>
      <c r="O574" s="190" t="s">
        <v>141</v>
      </c>
      <c r="P574" s="190" t="s">
        <v>140</v>
      </c>
      <c r="R574" s="190" t="s">
        <v>140</v>
      </c>
      <c r="V574" s="190" t="s">
        <v>140</v>
      </c>
      <c r="Y574" s="190" t="s">
        <v>142</v>
      </c>
      <c r="Z574" s="190" t="s">
        <v>141</v>
      </c>
    </row>
    <row r="575" spans="1:26" x14ac:dyDescent="0.3">
      <c r="A575" s="190">
        <v>805323</v>
      </c>
      <c r="B575" s="190" t="s">
        <v>265</v>
      </c>
      <c r="D575" s="190" t="s">
        <v>140</v>
      </c>
      <c r="N575" s="190" t="s">
        <v>141</v>
      </c>
      <c r="Q575" s="190" t="s">
        <v>140</v>
      </c>
      <c r="S575" s="190" t="s">
        <v>140</v>
      </c>
      <c r="U575" s="190" t="s">
        <v>140</v>
      </c>
      <c r="W575" s="190" t="s">
        <v>140</v>
      </c>
      <c r="X575" s="190" t="s">
        <v>140</v>
      </c>
    </row>
    <row r="576" spans="1:26" x14ac:dyDescent="0.3">
      <c r="A576" s="190">
        <v>805336</v>
      </c>
      <c r="B576" s="190" t="s">
        <v>265</v>
      </c>
      <c r="F576" s="190" t="s">
        <v>140</v>
      </c>
      <c r="K576" s="190" t="s">
        <v>142</v>
      </c>
      <c r="O576" s="190" t="s">
        <v>141</v>
      </c>
      <c r="P576" s="190" t="s">
        <v>142</v>
      </c>
      <c r="Q576" s="190" t="s">
        <v>141</v>
      </c>
      <c r="R576" s="190" t="s">
        <v>141</v>
      </c>
      <c r="S576" s="190" t="s">
        <v>142</v>
      </c>
      <c r="T576" s="190" t="s">
        <v>141</v>
      </c>
      <c r="U576" s="190" t="s">
        <v>141</v>
      </c>
      <c r="V576" s="190" t="s">
        <v>141</v>
      </c>
      <c r="W576" s="190" t="s">
        <v>141</v>
      </c>
      <c r="X576" s="190" t="s">
        <v>141</v>
      </c>
      <c r="Y576" s="190" t="s">
        <v>141</v>
      </c>
      <c r="Z576" s="190" t="s">
        <v>141</v>
      </c>
    </row>
    <row r="577" spans="1:26" x14ac:dyDescent="0.3">
      <c r="A577" s="190">
        <v>805368</v>
      </c>
      <c r="B577" s="190" t="s">
        <v>265</v>
      </c>
      <c r="D577" s="190" t="s">
        <v>141</v>
      </c>
      <c r="K577" s="190" t="s">
        <v>141</v>
      </c>
      <c r="R577" s="190" t="s">
        <v>142</v>
      </c>
      <c r="U577" s="190" t="s">
        <v>142</v>
      </c>
      <c r="V577" s="190" t="s">
        <v>141</v>
      </c>
    </row>
    <row r="578" spans="1:26" x14ac:dyDescent="0.3">
      <c r="A578" s="190">
        <v>805429</v>
      </c>
      <c r="B578" s="190" t="s">
        <v>265</v>
      </c>
      <c r="C578" s="190" t="s">
        <v>140</v>
      </c>
      <c r="E578" s="190" t="s">
        <v>141</v>
      </c>
      <c r="K578" s="190" t="s">
        <v>140</v>
      </c>
      <c r="L578" s="190" t="s">
        <v>141</v>
      </c>
      <c r="O578" s="190" t="s">
        <v>141</v>
      </c>
      <c r="P578" s="190" t="s">
        <v>141</v>
      </c>
      <c r="Q578" s="190" t="s">
        <v>141</v>
      </c>
      <c r="R578" s="190" t="s">
        <v>141</v>
      </c>
      <c r="S578" s="190" t="s">
        <v>141</v>
      </c>
      <c r="T578" s="190" t="s">
        <v>141</v>
      </c>
      <c r="U578" s="190" t="s">
        <v>141</v>
      </c>
      <c r="V578" s="190" t="s">
        <v>141</v>
      </c>
      <c r="W578" s="190" t="s">
        <v>141</v>
      </c>
      <c r="X578" s="190" t="s">
        <v>141</v>
      </c>
      <c r="Y578" s="190" t="s">
        <v>141</v>
      </c>
      <c r="Z578" s="190" t="s">
        <v>141</v>
      </c>
    </row>
    <row r="579" spans="1:26" x14ac:dyDescent="0.3">
      <c r="A579" s="190">
        <v>805459</v>
      </c>
      <c r="B579" s="190" t="s">
        <v>265</v>
      </c>
      <c r="D579" s="190" t="s">
        <v>140</v>
      </c>
      <c r="H579" s="190" t="s">
        <v>140</v>
      </c>
      <c r="N579" s="190" t="s">
        <v>142</v>
      </c>
      <c r="O579" s="190" t="s">
        <v>141</v>
      </c>
      <c r="P579" s="190" t="s">
        <v>142</v>
      </c>
      <c r="S579" s="190" t="s">
        <v>142</v>
      </c>
      <c r="T579" s="190" t="s">
        <v>141</v>
      </c>
      <c r="U579" s="190" t="s">
        <v>141</v>
      </c>
      <c r="V579" s="190" t="s">
        <v>141</v>
      </c>
      <c r="W579" s="190" t="s">
        <v>141</v>
      </c>
      <c r="X579" s="190" t="s">
        <v>141</v>
      </c>
      <c r="Y579" s="190" t="s">
        <v>141</v>
      </c>
      <c r="Z579" s="190" t="s">
        <v>141</v>
      </c>
    </row>
    <row r="580" spans="1:26" x14ac:dyDescent="0.3">
      <c r="A580" s="190">
        <v>805525</v>
      </c>
      <c r="B580" s="190" t="s">
        <v>265</v>
      </c>
      <c r="H580" s="190" t="s">
        <v>140</v>
      </c>
      <c r="K580" s="190" t="s">
        <v>140</v>
      </c>
      <c r="N580" s="190" t="s">
        <v>142</v>
      </c>
      <c r="O580" s="190" t="s">
        <v>141</v>
      </c>
      <c r="P580" s="190" t="s">
        <v>142</v>
      </c>
      <c r="R580" s="190" t="s">
        <v>140</v>
      </c>
      <c r="X580" s="190" t="s">
        <v>140</v>
      </c>
    </row>
    <row r="581" spans="1:26" x14ac:dyDescent="0.3">
      <c r="A581" s="190">
        <v>805528</v>
      </c>
      <c r="B581" s="190" t="s">
        <v>265</v>
      </c>
      <c r="K581" s="190" t="s">
        <v>142</v>
      </c>
      <c r="O581" s="190" t="s">
        <v>141</v>
      </c>
      <c r="Q581" s="190" t="s">
        <v>142</v>
      </c>
      <c r="S581" s="190" t="s">
        <v>142</v>
      </c>
      <c r="U581" s="190" t="s">
        <v>141</v>
      </c>
      <c r="V581" s="190" t="s">
        <v>141</v>
      </c>
      <c r="W581" s="190" t="s">
        <v>141</v>
      </c>
      <c r="X581" s="190" t="s">
        <v>141</v>
      </c>
      <c r="Y581" s="190" t="s">
        <v>141</v>
      </c>
      <c r="Z581" s="190" t="s">
        <v>141</v>
      </c>
    </row>
    <row r="582" spans="1:26" x14ac:dyDescent="0.3">
      <c r="A582" s="190">
        <v>805546</v>
      </c>
      <c r="B582" s="190" t="s">
        <v>265</v>
      </c>
      <c r="O582" s="190" t="s">
        <v>140</v>
      </c>
      <c r="R582" s="190" t="s">
        <v>140</v>
      </c>
      <c r="V582" s="190" t="s">
        <v>140</v>
      </c>
      <c r="X582" s="190" t="s">
        <v>140</v>
      </c>
      <c r="Y582" s="190" t="s">
        <v>140</v>
      </c>
      <c r="Z582" s="190" t="s">
        <v>140</v>
      </c>
    </row>
    <row r="583" spans="1:26" x14ac:dyDescent="0.3">
      <c r="A583" s="190">
        <v>805596</v>
      </c>
      <c r="B583" s="190" t="s">
        <v>265</v>
      </c>
      <c r="H583" s="190" t="s">
        <v>140</v>
      </c>
      <c r="N583" s="190" t="s">
        <v>140</v>
      </c>
      <c r="O583" s="190" t="s">
        <v>140</v>
      </c>
      <c r="V583" s="190" t="s">
        <v>140</v>
      </c>
      <c r="Z583" s="190" t="s">
        <v>140</v>
      </c>
    </row>
    <row r="584" spans="1:26" x14ac:dyDescent="0.3">
      <c r="A584" s="190">
        <v>805617</v>
      </c>
      <c r="B584" s="190" t="s">
        <v>265</v>
      </c>
      <c r="E584" s="190" t="s">
        <v>140</v>
      </c>
      <c r="F584" s="190" t="s">
        <v>140</v>
      </c>
      <c r="J584" s="190" t="s">
        <v>140</v>
      </c>
      <c r="K584" s="190" t="s">
        <v>140</v>
      </c>
      <c r="O584" s="190" t="s">
        <v>142</v>
      </c>
      <c r="P584" s="190" t="s">
        <v>140</v>
      </c>
      <c r="R584" s="190" t="s">
        <v>142</v>
      </c>
      <c r="T584" s="190" t="s">
        <v>140</v>
      </c>
      <c r="X584" s="190" t="s">
        <v>140</v>
      </c>
      <c r="Y584" s="190" t="s">
        <v>142</v>
      </c>
      <c r="Z584" s="190" t="s">
        <v>141</v>
      </c>
    </row>
    <row r="585" spans="1:26" x14ac:dyDescent="0.3">
      <c r="A585" s="190">
        <v>805654</v>
      </c>
      <c r="B585" s="190" t="s">
        <v>265</v>
      </c>
      <c r="J585" s="190" t="s">
        <v>140</v>
      </c>
      <c r="O585" s="190" t="s">
        <v>141</v>
      </c>
      <c r="P585" s="190" t="s">
        <v>142</v>
      </c>
      <c r="R585" s="190" t="s">
        <v>140</v>
      </c>
      <c r="V585" s="190" t="s">
        <v>140</v>
      </c>
      <c r="Z585" s="190" t="s">
        <v>140</v>
      </c>
    </row>
    <row r="586" spans="1:26" x14ac:dyDescent="0.3">
      <c r="A586" s="190">
        <v>805701</v>
      </c>
      <c r="B586" s="190" t="s">
        <v>265</v>
      </c>
      <c r="P586" s="190" t="s">
        <v>141</v>
      </c>
      <c r="Q586" s="190" t="s">
        <v>142</v>
      </c>
      <c r="V586" s="190" t="s">
        <v>142</v>
      </c>
      <c r="W586" s="190" t="s">
        <v>141</v>
      </c>
      <c r="X586" s="190" t="s">
        <v>140</v>
      </c>
    </row>
    <row r="587" spans="1:26" x14ac:dyDescent="0.3">
      <c r="A587" s="190">
        <v>805707</v>
      </c>
      <c r="B587" s="190" t="s">
        <v>265</v>
      </c>
      <c r="E587" s="190" t="s">
        <v>140</v>
      </c>
      <c r="F587" s="190" t="s">
        <v>140</v>
      </c>
      <c r="J587" s="190" t="s">
        <v>140</v>
      </c>
      <c r="M587" s="190" t="s">
        <v>140</v>
      </c>
      <c r="O587" s="190" t="s">
        <v>141</v>
      </c>
      <c r="P587" s="190" t="s">
        <v>140</v>
      </c>
      <c r="R587" s="190" t="s">
        <v>141</v>
      </c>
      <c r="S587" s="190" t="s">
        <v>140</v>
      </c>
      <c r="T587" s="190" t="s">
        <v>142</v>
      </c>
      <c r="U587" s="190" t="s">
        <v>140</v>
      </c>
      <c r="V587" s="190" t="s">
        <v>140</v>
      </c>
      <c r="W587" s="190" t="s">
        <v>142</v>
      </c>
      <c r="Y587" s="190" t="s">
        <v>140</v>
      </c>
      <c r="Z587" s="190" t="s">
        <v>142</v>
      </c>
    </row>
    <row r="588" spans="1:26" x14ac:dyDescent="0.3">
      <c r="A588" s="190">
        <v>805775</v>
      </c>
      <c r="B588" s="190" t="s">
        <v>265</v>
      </c>
      <c r="H588" s="190" t="s">
        <v>140</v>
      </c>
      <c r="J588" s="190" t="s">
        <v>140</v>
      </c>
      <c r="N588" s="190" t="s">
        <v>142</v>
      </c>
      <c r="O588" s="190" t="s">
        <v>141</v>
      </c>
      <c r="P588" s="190" t="s">
        <v>142</v>
      </c>
      <c r="Q588" s="190" t="s">
        <v>141</v>
      </c>
      <c r="S588" s="190" t="s">
        <v>141</v>
      </c>
      <c r="U588" s="190" t="s">
        <v>141</v>
      </c>
      <c r="V588" s="190" t="s">
        <v>141</v>
      </c>
      <c r="W588" s="190" t="s">
        <v>141</v>
      </c>
      <c r="X588" s="190" t="s">
        <v>141</v>
      </c>
      <c r="Y588" s="190" t="s">
        <v>141</v>
      </c>
      <c r="Z588" s="190" t="s">
        <v>141</v>
      </c>
    </row>
    <row r="589" spans="1:26" x14ac:dyDescent="0.3">
      <c r="A589" s="190">
        <v>805813</v>
      </c>
      <c r="B589" s="190" t="s">
        <v>265</v>
      </c>
      <c r="J589" s="190" t="s">
        <v>140</v>
      </c>
      <c r="N589" s="190" t="s">
        <v>142</v>
      </c>
      <c r="O589" s="190" t="s">
        <v>141</v>
      </c>
      <c r="Q589" s="190" t="s">
        <v>140</v>
      </c>
      <c r="U589" s="190" t="s">
        <v>142</v>
      </c>
      <c r="W589" s="190" t="s">
        <v>141</v>
      </c>
      <c r="X589" s="190" t="s">
        <v>141</v>
      </c>
      <c r="Y589" s="190" t="s">
        <v>141</v>
      </c>
      <c r="Z589" s="190" t="s">
        <v>141</v>
      </c>
    </row>
    <row r="590" spans="1:26" x14ac:dyDescent="0.3">
      <c r="A590" s="190">
        <v>805818</v>
      </c>
      <c r="B590" s="190" t="s">
        <v>265</v>
      </c>
      <c r="J590" s="190" t="s">
        <v>142</v>
      </c>
      <c r="O590" s="190" t="s">
        <v>140</v>
      </c>
      <c r="R590" s="190" t="s">
        <v>142</v>
      </c>
      <c r="S590" s="190" t="s">
        <v>142</v>
      </c>
      <c r="U590" s="190" t="s">
        <v>140</v>
      </c>
      <c r="W590" s="190" t="s">
        <v>141</v>
      </c>
      <c r="X590" s="190" t="s">
        <v>140</v>
      </c>
      <c r="Y590" s="190" t="s">
        <v>141</v>
      </c>
      <c r="Z590" s="190" t="s">
        <v>141</v>
      </c>
    </row>
    <row r="591" spans="1:26" x14ac:dyDescent="0.3">
      <c r="A591" s="190">
        <v>805865</v>
      </c>
      <c r="B591" s="190" t="s">
        <v>265</v>
      </c>
      <c r="K591" s="190" t="s">
        <v>140</v>
      </c>
      <c r="M591" s="190" t="s">
        <v>140</v>
      </c>
      <c r="O591" s="190" t="s">
        <v>141</v>
      </c>
      <c r="P591" s="190" t="s">
        <v>142</v>
      </c>
      <c r="V591" s="190" t="s">
        <v>140</v>
      </c>
      <c r="W591" s="190" t="s">
        <v>142</v>
      </c>
      <c r="Z591" s="190" t="s">
        <v>140</v>
      </c>
    </row>
    <row r="592" spans="1:26" x14ac:dyDescent="0.3">
      <c r="A592" s="190">
        <v>805913</v>
      </c>
      <c r="B592" s="190" t="s">
        <v>265</v>
      </c>
      <c r="D592" s="190" t="s">
        <v>140</v>
      </c>
      <c r="K592" s="190" t="s">
        <v>140</v>
      </c>
      <c r="O592" s="190" t="s">
        <v>140</v>
      </c>
      <c r="P592" s="190" t="s">
        <v>140</v>
      </c>
      <c r="R592" s="190" t="s">
        <v>141</v>
      </c>
      <c r="S592" s="190" t="s">
        <v>140</v>
      </c>
      <c r="T592" s="190" t="s">
        <v>140</v>
      </c>
      <c r="U592" s="190" t="s">
        <v>141</v>
      </c>
      <c r="V592" s="190" t="s">
        <v>141</v>
      </c>
      <c r="W592" s="190" t="s">
        <v>141</v>
      </c>
      <c r="X592" s="190" t="s">
        <v>141</v>
      </c>
      <c r="Y592" s="190" t="s">
        <v>141</v>
      </c>
      <c r="Z592" s="190" t="s">
        <v>141</v>
      </c>
    </row>
    <row r="593" spans="1:26" x14ac:dyDescent="0.3">
      <c r="A593" s="190">
        <v>805967</v>
      </c>
      <c r="B593" s="190" t="s">
        <v>265</v>
      </c>
      <c r="D593" s="190" t="s">
        <v>140</v>
      </c>
      <c r="L593" s="190" t="s">
        <v>140</v>
      </c>
      <c r="M593" s="190" t="s">
        <v>140</v>
      </c>
      <c r="N593" s="190" t="s">
        <v>140</v>
      </c>
      <c r="O593" s="190" t="s">
        <v>141</v>
      </c>
      <c r="P593" s="190" t="s">
        <v>142</v>
      </c>
      <c r="Q593" s="190" t="s">
        <v>141</v>
      </c>
      <c r="S593" s="190" t="s">
        <v>142</v>
      </c>
      <c r="T593" s="190" t="s">
        <v>142</v>
      </c>
      <c r="U593" s="190" t="s">
        <v>142</v>
      </c>
      <c r="V593" s="190" t="s">
        <v>141</v>
      </c>
      <c r="W593" s="190" t="s">
        <v>142</v>
      </c>
      <c r="X593" s="190" t="s">
        <v>141</v>
      </c>
      <c r="Y593" s="190" t="s">
        <v>141</v>
      </c>
      <c r="Z593" s="190" t="s">
        <v>141</v>
      </c>
    </row>
    <row r="594" spans="1:26" x14ac:dyDescent="0.3">
      <c r="A594" s="190">
        <v>806014</v>
      </c>
      <c r="B594" s="190" t="s">
        <v>265</v>
      </c>
      <c r="L594" s="190" t="s">
        <v>140</v>
      </c>
      <c r="O594" s="190" t="s">
        <v>142</v>
      </c>
      <c r="P594" s="190" t="s">
        <v>140</v>
      </c>
      <c r="V594" s="190" t="s">
        <v>142</v>
      </c>
      <c r="Y594" s="190" t="s">
        <v>140</v>
      </c>
      <c r="Z594" s="190" t="s">
        <v>140</v>
      </c>
    </row>
    <row r="595" spans="1:26" x14ac:dyDescent="0.3">
      <c r="A595" s="190">
        <v>806024</v>
      </c>
      <c r="B595" s="190" t="s">
        <v>265</v>
      </c>
      <c r="J595" s="190" t="s">
        <v>142</v>
      </c>
      <c r="L595" s="190" t="s">
        <v>140</v>
      </c>
      <c r="N595" s="190" t="s">
        <v>141</v>
      </c>
      <c r="O595" s="190" t="s">
        <v>141</v>
      </c>
      <c r="P595" s="190" t="s">
        <v>142</v>
      </c>
      <c r="R595" s="190" t="s">
        <v>140</v>
      </c>
      <c r="T595" s="190" t="s">
        <v>142</v>
      </c>
      <c r="V595" s="190" t="s">
        <v>142</v>
      </c>
      <c r="W595" s="190" t="s">
        <v>141</v>
      </c>
      <c r="Y595" s="190" t="s">
        <v>142</v>
      </c>
      <c r="Z595" s="190" t="s">
        <v>141</v>
      </c>
    </row>
    <row r="596" spans="1:26" x14ac:dyDescent="0.3">
      <c r="A596" s="190">
        <v>806209</v>
      </c>
      <c r="B596" s="190" t="s">
        <v>265</v>
      </c>
      <c r="C596" s="190" t="s">
        <v>141</v>
      </c>
      <c r="D596" s="190" t="s">
        <v>140</v>
      </c>
      <c r="I596" s="190" t="s">
        <v>141</v>
      </c>
      <c r="K596" s="190" t="s">
        <v>140</v>
      </c>
      <c r="O596" s="190" t="s">
        <v>140</v>
      </c>
      <c r="R596" s="190" t="s">
        <v>142</v>
      </c>
      <c r="U596" s="190" t="s">
        <v>140</v>
      </c>
    </row>
    <row r="597" spans="1:26" x14ac:dyDescent="0.3">
      <c r="A597" s="190">
        <v>806219</v>
      </c>
      <c r="B597" s="190" t="s">
        <v>265</v>
      </c>
      <c r="J597" s="190" t="s">
        <v>140</v>
      </c>
      <c r="M597" s="190" t="s">
        <v>141</v>
      </c>
      <c r="N597" s="190" t="s">
        <v>141</v>
      </c>
      <c r="O597" s="190" t="s">
        <v>141</v>
      </c>
      <c r="P597" s="190" t="s">
        <v>142</v>
      </c>
      <c r="R597" s="190" t="s">
        <v>140</v>
      </c>
      <c r="T597" s="190" t="s">
        <v>142</v>
      </c>
      <c r="V597" s="190" t="s">
        <v>142</v>
      </c>
      <c r="W597" s="190" t="s">
        <v>141</v>
      </c>
      <c r="Y597" s="190" t="s">
        <v>142</v>
      </c>
      <c r="Z597" s="190" t="s">
        <v>141</v>
      </c>
    </row>
    <row r="598" spans="1:26" x14ac:dyDescent="0.3">
      <c r="A598" s="190">
        <v>806224</v>
      </c>
      <c r="B598" s="190" t="s">
        <v>265</v>
      </c>
      <c r="K598" s="190" t="s">
        <v>140</v>
      </c>
      <c r="L598" s="190" t="s">
        <v>140</v>
      </c>
      <c r="O598" s="190" t="s">
        <v>142</v>
      </c>
      <c r="P598" s="190" t="s">
        <v>142</v>
      </c>
      <c r="Q598" s="190" t="s">
        <v>142</v>
      </c>
      <c r="R598" s="190" t="s">
        <v>142</v>
      </c>
      <c r="S598" s="190" t="s">
        <v>142</v>
      </c>
      <c r="T598" s="190" t="s">
        <v>142</v>
      </c>
      <c r="U598" s="190" t="s">
        <v>141</v>
      </c>
      <c r="V598" s="190" t="s">
        <v>141</v>
      </c>
      <c r="W598" s="190" t="s">
        <v>141</v>
      </c>
      <c r="X598" s="190" t="s">
        <v>141</v>
      </c>
      <c r="Y598" s="190" t="s">
        <v>141</v>
      </c>
      <c r="Z598" s="190" t="s">
        <v>141</v>
      </c>
    </row>
    <row r="599" spans="1:26" x14ac:dyDescent="0.3">
      <c r="A599" s="190">
        <v>806238</v>
      </c>
      <c r="B599" s="190" t="s">
        <v>265</v>
      </c>
      <c r="D599" s="190" t="s">
        <v>140</v>
      </c>
      <c r="E599" s="190" t="s">
        <v>140</v>
      </c>
      <c r="J599" s="190" t="s">
        <v>140</v>
      </c>
      <c r="L599" s="190" t="s">
        <v>140</v>
      </c>
      <c r="O599" s="190" t="s">
        <v>141</v>
      </c>
      <c r="P599" s="190" t="s">
        <v>141</v>
      </c>
      <c r="Q599" s="190" t="s">
        <v>141</v>
      </c>
      <c r="R599" s="190" t="s">
        <v>141</v>
      </c>
      <c r="S599" s="190" t="s">
        <v>141</v>
      </c>
      <c r="T599" s="190" t="s">
        <v>141</v>
      </c>
      <c r="U599" s="190" t="s">
        <v>141</v>
      </c>
      <c r="V599" s="190" t="s">
        <v>141</v>
      </c>
      <c r="W599" s="190" t="s">
        <v>141</v>
      </c>
      <c r="X599" s="190" t="s">
        <v>141</v>
      </c>
      <c r="Y599" s="190" t="s">
        <v>141</v>
      </c>
      <c r="Z599" s="190" t="s">
        <v>141</v>
      </c>
    </row>
    <row r="600" spans="1:26" x14ac:dyDescent="0.3">
      <c r="A600" s="190">
        <v>806258</v>
      </c>
      <c r="B600" s="190" t="s">
        <v>265</v>
      </c>
      <c r="D600" s="190" t="s">
        <v>140</v>
      </c>
      <c r="M600" s="190" t="s">
        <v>140</v>
      </c>
      <c r="O600" s="190" t="s">
        <v>142</v>
      </c>
      <c r="P600" s="190" t="s">
        <v>142</v>
      </c>
      <c r="Q600" s="190" t="s">
        <v>141</v>
      </c>
      <c r="R600" s="190" t="s">
        <v>141</v>
      </c>
      <c r="V600" s="190" t="s">
        <v>140</v>
      </c>
      <c r="W600" s="190" t="s">
        <v>142</v>
      </c>
      <c r="X600" s="190" t="s">
        <v>141</v>
      </c>
      <c r="Y600" s="190" t="s">
        <v>140</v>
      </c>
      <c r="Z600" s="190" t="s">
        <v>142</v>
      </c>
    </row>
    <row r="601" spans="1:26" x14ac:dyDescent="0.3">
      <c r="A601" s="190">
        <v>806311</v>
      </c>
      <c r="B601" s="190" t="s">
        <v>265</v>
      </c>
      <c r="J601" s="190" t="s">
        <v>140</v>
      </c>
      <c r="K601" s="190" t="s">
        <v>140</v>
      </c>
      <c r="N601" s="190" t="s">
        <v>140</v>
      </c>
      <c r="O601" s="190" t="s">
        <v>141</v>
      </c>
      <c r="P601" s="190" t="s">
        <v>141</v>
      </c>
      <c r="Q601" s="190" t="s">
        <v>141</v>
      </c>
      <c r="R601" s="190" t="s">
        <v>141</v>
      </c>
      <c r="T601" s="190" t="s">
        <v>142</v>
      </c>
      <c r="U601" s="190" t="s">
        <v>142</v>
      </c>
      <c r="V601" s="190" t="s">
        <v>141</v>
      </c>
      <c r="W601" s="190" t="s">
        <v>141</v>
      </c>
      <c r="Y601" s="190" t="s">
        <v>141</v>
      </c>
      <c r="Z601" s="190" t="s">
        <v>141</v>
      </c>
    </row>
    <row r="602" spans="1:26" x14ac:dyDescent="0.3">
      <c r="A602" s="190">
        <v>806321</v>
      </c>
      <c r="B602" s="190" t="s">
        <v>265</v>
      </c>
      <c r="H602" s="190" t="s">
        <v>142</v>
      </c>
      <c r="N602" s="190" t="s">
        <v>141</v>
      </c>
      <c r="O602" s="190" t="s">
        <v>141</v>
      </c>
      <c r="P602" s="190" t="s">
        <v>140</v>
      </c>
      <c r="T602" s="190" t="s">
        <v>140</v>
      </c>
      <c r="V602" s="190" t="s">
        <v>142</v>
      </c>
      <c r="W602" s="190" t="s">
        <v>142</v>
      </c>
      <c r="X602" s="190" t="s">
        <v>142</v>
      </c>
      <c r="Y602" s="190" t="s">
        <v>141</v>
      </c>
      <c r="Z602" s="190" t="s">
        <v>141</v>
      </c>
    </row>
    <row r="603" spans="1:26" x14ac:dyDescent="0.3">
      <c r="A603" s="190">
        <v>806526</v>
      </c>
      <c r="B603" s="190" t="s">
        <v>265</v>
      </c>
      <c r="D603" s="190" t="s">
        <v>140</v>
      </c>
      <c r="E603" s="190" t="s">
        <v>141</v>
      </c>
      <c r="L603" s="190" t="s">
        <v>142</v>
      </c>
      <c r="O603" s="190" t="s">
        <v>141</v>
      </c>
      <c r="Q603" s="190" t="s">
        <v>141</v>
      </c>
      <c r="R603" s="190" t="s">
        <v>142</v>
      </c>
      <c r="Y603" s="190" t="s">
        <v>142</v>
      </c>
      <c r="Z603" s="190" t="s">
        <v>141</v>
      </c>
    </row>
    <row r="604" spans="1:26" x14ac:dyDescent="0.3">
      <c r="A604" s="190">
        <v>806548</v>
      </c>
      <c r="B604" s="190" t="s">
        <v>265</v>
      </c>
      <c r="E604" s="190" t="s">
        <v>140</v>
      </c>
      <c r="K604" s="190" t="s">
        <v>140</v>
      </c>
      <c r="L604" s="190" t="s">
        <v>140</v>
      </c>
      <c r="M604" s="190" t="s">
        <v>140</v>
      </c>
      <c r="O604" s="190" t="s">
        <v>140</v>
      </c>
      <c r="P604" s="190" t="s">
        <v>142</v>
      </c>
      <c r="Q604" s="190" t="s">
        <v>141</v>
      </c>
      <c r="R604" s="190" t="s">
        <v>141</v>
      </c>
      <c r="S604" s="190" t="s">
        <v>140</v>
      </c>
      <c r="T604" s="190" t="s">
        <v>140</v>
      </c>
      <c r="U604" s="190" t="s">
        <v>141</v>
      </c>
      <c r="V604" s="190" t="s">
        <v>141</v>
      </c>
      <c r="W604" s="190" t="s">
        <v>141</v>
      </c>
      <c r="X604" s="190" t="s">
        <v>141</v>
      </c>
      <c r="Y604" s="190" t="s">
        <v>141</v>
      </c>
      <c r="Z604" s="190" t="s">
        <v>141</v>
      </c>
    </row>
    <row r="605" spans="1:26" x14ac:dyDescent="0.3">
      <c r="A605" s="190">
        <v>806554</v>
      </c>
      <c r="B605" s="190" t="s">
        <v>265</v>
      </c>
      <c r="H605" s="190" t="s">
        <v>140</v>
      </c>
      <c r="M605" s="190" t="s">
        <v>140</v>
      </c>
      <c r="N605" s="190" t="s">
        <v>140</v>
      </c>
      <c r="O605" s="190" t="s">
        <v>142</v>
      </c>
      <c r="R605" s="190" t="s">
        <v>140</v>
      </c>
      <c r="U605" s="190" t="s">
        <v>140</v>
      </c>
      <c r="W605" s="190" t="s">
        <v>142</v>
      </c>
    </row>
    <row r="606" spans="1:26" x14ac:dyDescent="0.3">
      <c r="A606" s="190">
        <v>806556</v>
      </c>
      <c r="B606" s="190" t="s">
        <v>265</v>
      </c>
      <c r="D606" s="190" t="s">
        <v>140</v>
      </c>
      <c r="O606" s="190" t="s">
        <v>142</v>
      </c>
      <c r="Q606" s="190" t="s">
        <v>140</v>
      </c>
      <c r="R606" s="190" t="s">
        <v>140</v>
      </c>
      <c r="S606" s="190" t="s">
        <v>140</v>
      </c>
      <c r="U606" s="190" t="s">
        <v>141</v>
      </c>
      <c r="V606" s="190" t="s">
        <v>141</v>
      </c>
      <c r="W606" s="190" t="s">
        <v>141</v>
      </c>
      <c r="X606" s="190" t="s">
        <v>141</v>
      </c>
      <c r="Y606" s="190" t="s">
        <v>141</v>
      </c>
      <c r="Z606" s="190" t="s">
        <v>141</v>
      </c>
    </row>
    <row r="607" spans="1:26" x14ac:dyDescent="0.3">
      <c r="A607" s="190">
        <v>806627</v>
      </c>
      <c r="B607" s="190" t="s">
        <v>265</v>
      </c>
      <c r="H607" s="190" t="s">
        <v>140</v>
      </c>
      <c r="I607" s="190" t="s">
        <v>140</v>
      </c>
      <c r="L607" s="190" t="s">
        <v>140</v>
      </c>
      <c r="N607" s="190" t="s">
        <v>142</v>
      </c>
      <c r="O607" s="190" t="s">
        <v>142</v>
      </c>
      <c r="P607" s="190" t="s">
        <v>142</v>
      </c>
      <c r="Q607" s="190" t="s">
        <v>142</v>
      </c>
      <c r="R607" s="190" t="s">
        <v>142</v>
      </c>
      <c r="S607" s="190" t="s">
        <v>142</v>
      </c>
      <c r="T607" s="190" t="s">
        <v>142</v>
      </c>
      <c r="U607" s="190" t="s">
        <v>141</v>
      </c>
      <c r="V607" s="190" t="s">
        <v>141</v>
      </c>
      <c r="W607" s="190" t="s">
        <v>141</v>
      </c>
      <c r="X607" s="190" t="s">
        <v>141</v>
      </c>
      <c r="Y607" s="190" t="s">
        <v>141</v>
      </c>
      <c r="Z607" s="190" t="s">
        <v>141</v>
      </c>
    </row>
    <row r="608" spans="1:26" x14ac:dyDescent="0.3">
      <c r="A608" s="190">
        <v>806707</v>
      </c>
      <c r="B608" s="190" t="s">
        <v>265</v>
      </c>
      <c r="F608" s="190" t="s">
        <v>140</v>
      </c>
      <c r="H608" s="190" t="s">
        <v>140</v>
      </c>
      <c r="M608" s="190" t="s">
        <v>140</v>
      </c>
      <c r="N608" s="190" t="s">
        <v>140</v>
      </c>
      <c r="O608" s="190" t="s">
        <v>142</v>
      </c>
      <c r="P608" s="190" t="s">
        <v>142</v>
      </c>
      <c r="Q608" s="190" t="s">
        <v>140</v>
      </c>
      <c r="R608" s="190" t="s">
        <v>140</v>
      </c>
      <c r="S608" s="190" t="s">
        <v>142</v>
      </c>
      <c r="T608" s="190" t="s">
        <v>142</v>
      </c>
      <c r="U608" s="190" t="s">
        <v>141</v>
      </c>
      <c r="V608" s="190" t="s">
        <v>141</v>
      </c>
      <c r="W608" s="190" t="s">
        <v>141</v>
      </c>
      <c r="X608" s="190" t="s">
        <v>141</v>
      </c>
      <c r="Y608" s="190" t="s">
        <v>141</v>
      </c>
      <c r="Z608" s="190" t="s">
        <v>141</v>
      </c>
    </row>
    <row r="609" spans="1:26" x14ac:dyDescent="0.3">
      <c r="A609" s="190">
        <v>806735</v>
      </c>
      <c r="B609" s="190" t="s">
        <v>265</v>
      </c>
      <c r="C609" s="190" t="s">
        <v>140</v>
      </c>
      <c r="E609" s="190" t="s">
        <v>142</v>
      </c>
      <c r="L609" s="190" t="s">
        <v>140</v>
      </c>
      <c r="O609" s="190" t="s">
        <v>141</v>
      </c>
      <c r="P609" s="190" t="s">
        <v>142</v>
      </c>
      <c r="Q609" s="190" t="s">
        <v>142</v>
      </c>
      <c r="R609" s="190" t="s">
        <v>142</v>
      </c>
      <c r="S609" s="190" t="s">
        <v>141</v>
      </c>
      <c r="X609" s="190" t="s">
        <v>141</v>
      </c>
      <c r="Y609" s="190" t="s">
        <v>141</v>
      </c>
      <c r="Z609" s="190" t="s">
        <v>141</v>
      </c>
    </row>
    <row r="610" spans="1:26" x14ac:dyDescent="0.3">
      <c r="A610" s="190">
        <v>806737</v>
      </c>
      <c r="B610" s="190" t="s">
        <v>265</v>
      </c>
      <c r="F610" s="190" t="s">
        <v>140</v>
      </c>
      <c r="H610" s="190" t="s">
        <v>140</v>
      </c>
      <c r="I610" s="190" t="s">
        <v>140</v>
      </c>
      <c r="M610" s="190" t="s">
        <v>140</v>
      </c>
      <c r="O610" s="190" t="s">
        <v>141</v>
      </c>
      <c r="P610" s="190" t="s">
        <v>140</v>
      </c>
      <c r="Q610" s="190" t="s">
        <v>140</v>
      </c>
      <c r="R610" s="190" t="s">
        <v>140</v>
      </c>
      <c r="S610" s="190" t="s">
        <v>142</v>
      </c>
      <c r="T610" s="190" t="s">
        <v>142</v>
      </c>
      <c r="U610" s="190" t="s">
        <v>141</v>
      </c>
      <c r="V610" s="190" t="s">
        <v>140</v>
      </c>
      <c r="W610" s="190" t="s">
        <v>141</v>
      </c>
      <c r="X610" s="190" t="s">
        <v>140</v>
      </c>
      <c r="Y610" s="190" t="s">
        <v>141</v>
      </c>
      <c r="Z610" s="190" t="s">
        <v>141</v>
      </c>
    </row>
    <row r="611" spans="1:26" x14ac:dyDescent="0.3">
      <c r="A611" s="190">
        <v>806749</v>
      </c>
      <c r="B611" s="190" t="s">
        <v>265</v>
      </c>
      <c r="O611" s="190" t="s">
        <v>141</v>
      </c>
      <c r="P611" s="190" t="s">
        <v>142</v>
      </c>
      <c r="Q611" s="190" t="s">
        <v>142</v>
      </c>
      <c r="S611" s="190" t="s">
        <v>142</v>
      </c>
      <c r="U611" s="190" t="s">
        <v>141</v>
      </c>
      <c r="V611" s="190" t="s">
        <v>141</v>
      </c>
      <c r="W611" s="190" t="s">
        <v>141</v>
      </c>
      <c r="X611" s="190" t="s">
        <v>141</v>
      </c>
      <c r="Y611" s="190" t="s">
        <v>141</v>
      </c>
      <c r="Z611" s="190" t="s">
        <v>141</v>
      </c>
    </row>
    <row r="612" spans="1:26" x14ac:dyDescent="0.3">
      <c r="A612" s="190">
        <v>806755</v>
      </c>
      <c r="B612" s="190" t="s">
        <v>265</v>
      </c>
      <c r="D612" s="190" t="s">
        <v>142</v>
      </c>
      <c r="E612" s="190" t="s">
        <v>142</v>
      </c>
      <c r="L612" s="190" t="s">
        <v>142</v>
      </c>
      <c r="M612" s="190" t="s">
        <v>142</v>
      </c>
      <c r="O612" s="190" t="s">
        <v>141</v>
      </c>
      <c r="P612" s="190" t="s">
        <v>141</v>
      </c>
      <c r="Q612" s="190" t="s">
        <v>141</v>
      </c>
      <c r="R612" s="190" t="s">
        <v>141</v>
      </c>
      <c r="S612" s="190" t="s">
        <v>141</v>
      </c>
      <c r="T612" s="190" t="s">
        <v>141</v>
      </c>
      <c r="U612" s="190" t="s">
        <v>141</v>
      </c>
      <c r="V612" s="190" t="s">
        <v>141</v>
      </c>
      <c r="W612" s="190" t="s">
        <v>141</v>
      </c>
      <c r="X612" s="190" t="s">
        <v>141</v>
      </c>
      <c r="Y612" s="190" t="s">
        <v>141</v>
      </c>
      <c r="Z612" s="190" t="s">
        <v>141</v>
      </c>
    </row>
    <row r="613" spans="1:26" x14ac:dyDescent="0.3">
      <c r="A613" s="190">
        <v>806766</v>
      </c>
      <c r="B613" s="190" t="s">
        <v>265</v>
      </c>
      <c r="E613" s="190" t="s">
        <v>140</v>
      </c>
      <c r="J613" s="190" t="s">
        <v>140</v>
      </c>
      <c r="K613" s="190" t="s">
        <v>142</v>
      </c>
      <c r="M613" s="190" t="s">
        <v>140</v>
      </c>
      <c r="O613" s="190" t="s">
        <v>141</v>
      </c>
      <c r="P613" s="190" t="s">
        <v>142</v>
      </c>
      <c r="Q613" s="190" t="s">
        <v>142</v>
      </c>
      <c r="R613" s="190" t="s">
        <v>141</v>
      </c>
      <c r="S613" s="190" t="s">
        <v>142</v>
      </c>
      <c r="T613" s="190" t="s">
        <v>142</v>
      </c>
      <c r="U613" s="190" t="s">
        <v>141</v>
      </c>
      <c r="V613" s="190" t="s">
        <v>141</v>
      </c>
      <c r="W613" s="190" t="s">
        <v>141</v>
      </c>
      <c r="X613" s="190" t="s">
        <v>141</v>
      </c>
      <c r="Y613" s="190" t="s">
        <v>141</v>
      </c>
      <c r="Z613" s="190" t="s">
        <v>141</v>
      </c>
    </row>
    <row r="614" spans="1:26" x14ac:dyDescent="0.3">
      <c r="A614" s="190">
        <v>806793</v>
      </c>
      <c r="B614" s="190" t="s">
        <v>265</v>
      </c>
      <c r="N614" s="190" t="s">
        <v>141</v>
      </c>
      <c r="O614" s="190" t="s">
        <v>141</v>
      </c>
      <c r="Q614" s="190" t="s">
        <v>140</v>
      </c>
      <c r="S614" s="190" t="s">
        <v>140</v>
      </c>
      <c r="U614" s="190" t="s">
        <v>142</v>
      </c>
      <c r="W614" s="190" t="s">
        <v>142</v>
      </c>
      <c r="X614" s="190" t="s">
        <v>142</v>
      </c>
      <c r="Z614" s="190" t="s">
        <v>141</v>
      </c>
    </row>
    <row r="615" spans="1:26" x14ac:dyDescent="0.3">
      <c r="A615" s="190">
        <v>806829</v>
      </c>
      <c r="B615" s="190" t="s">
        <v>265</v>
      </c>
      <c r="F615" s="190" t="s">
        <v>140</v>
      </c>
      <c r="H615" s="190" t="s">
        <v>140</v>
      </c>
      <c r="N615" s="190" t="s">
        <v>140</v>
      </c>
      <c r="R615" s="190" t="s">
        <v>140</v>
      </c>
      <c r="S615" s="190" t="s">
        <v>140</v>
      </c>
      <c r="T615" s="190" t="s">
        <v>140</v>
      </c>
      <c r="U615" s="190" t="s">
        <v>142</v>
      </c>
      <c r="V615" s="190" t="s">
        <v>140</v>
      </c>
      <c r="W615" s="190" t="s">
        <v>142</v>
      </c>
      <c r="X615" s="190" t="s">
        <v>142</v>
      </c>
      <c r="Z615" s="190" t="s">
        <v>140</v>
      </c>
    </row>
    <row r="616" spans="1:26" x14ac:dyDescent="0.3">
      <c r="A616" s="190">
        <v>806837</v>
      </c>
      <c r="B616" s="190" t="s">
        <v>265</v>
      </c>
      <c r="H616" s="190" t="s">
        <v>141</v>
      </c>
      <c r="J616" s="190" t="s">
        <v>142</v>
      </c>
      <c r="M616" s="190" t="s">
        <v>141</v>
      </c>
      <c r="N616" s="190" t="s">
        <v>141</v>
      </c>
      <c r="O616" s="190" t="s">
        <v>141</v>
      </c>
      <c r="P616" s="190" t="s">
        <v>141</v>
      </c>
      <c r="Q616" s="190" t="s">
        <v>141</v>
      </c>
      <c r="R616" s="190" t="s">
        <v>142</v>
      </c>
      <c r="S616" s="190" t="s">
        <v>141</v>
      </c>
      <c r="U616" s="190" t="s">
        <v>141</v>
      </c>
      <c r="V616" s="190" t="s">
        <v>141</v>
      </c>
      <c r="W616" s="190" t="s">
        <v>141</v>
      </c>
      <c r="X616" s="190" t="s">
        <v>141</v>
      </c>
      <c r="Y616" s="190" t="s">
        <v>141</v>
      </c>
      <c r="Z616" s="190" t="s">
        <v>141</v>
      </c>
    </row>
    <row r="617" spans="1:26" x14ac:dyDescent="0.3">
      <c r="A617" s="190">
        <v>806864</v>
      </c>
      <c r="B617" s="190" t="s">
        <v>265</v>
      </c>
      <c r="G617" s="190" t="s">
        <v>140</v>
      </c>
      <c r="K617" s="190" t="s">
        <v>140</v>
      </c>
      <c r="M617" s="190" t="s">
        <v>140</v>
      </c>
      <c r="N617" s="190" t="s">
        <v>140</v>
      </c>
      <c r="O617" s="190" t="s">
        <v>141</v>
      </c>
      <c r="P617" s="190" t="s">
        <v>140</v>
      </c>
      <c r="Q617" s="190" t="s">
        <v>142</v>
      </c>
      <c r="R617" s="190" t="s">
        <v>140</v>
      </c>
      <c r="S617" s="190" t="s">
        <v>140</v>
      </c>
      <c r="T617" s="190" t="s">
        <v>140</v>
      </c>
      <c r="U617" s="190" t="s">
        <v>141</v>
      </c>
      <c r="V617" s="190" t="s">
        <v>141</v>
      </c>
      <c r="W617" s="190" t="s">
        <v>141</v>
      </c>
      <c r="X617" s="190" t="s">
        <v>141</v>
      </c>
      <c r="Y617" s="190" t="s">
        <v>141</v>
      </c>
      <c r="Z617" s="190" t="s">
        <v>141</v>
      </c>
    </row>
    <row r="618" spans="1:26" x14ac:dyDescent="0.3">
      <c r="A618" s="190">
        <v>806889</v>
      </c>
      <c r="B618" s="190" t="s">
        <v>265</v>
      </c>
      <c r="E618" s="190" t="s">
        <v>142</v>
      </c>
      <c r="F618" s="190" t="s">
        <v>140</v>
      </c>
      <c r="K618" s="190" t="s">
        <v>140</v>
      </c>
      <c r="L618" s="190" t="s">
        <v>141</v>
      </c>
      <c r="O618" s="190" t="s">
        <v>142</v>
      </c>
      <c r="P618" s="190" t="s">
        <v>142</v>
      </c>
      <c r="Q618" s="190" t="s">
        <v>142</v>
      </c>
      <c r="R618" s="190" t="s">
        <v>142</v>
      </c>
      <c r="S618" s="190" t="s">
        <v>141</v>
      </c>
      <c r="T618" s="190" t="s">
        <v>141</v>
      </c>
      <c r="U618" s="190" t="s">
        <v>141</v>
      </c>
      <c r="V618" s="190" t="s">
        <v>141</v>
      </c>
      <c r="W618" s="190" t="s">
        <v>141</v>
      </c>
      <c r="X618" s="190" t="s">
        <v>142</v>
      </c>
      <c r="Y618" s="190" t="s">
        <v>141</v>
      </c>
      <c r="Z618" s="190" t="s">
        <v>141</v>
      </c>
    </row>
    <row r="619" spans="1:26" x14ac:dyDescent="0.3">
      <c r="A619" s="190">
        <v>806903</v>
      </c>
      <c r="B619" s="190" t="s">
        <v>265</v>
      </c>
      <c r="F619" s="190" t="s">
        <v>142</v>
      </c>
      <c r="J619" s="190" t="s">
        <v>140</v>
      </c>
      <c r="K619" s="190" t="s">
        <v>142</v>
      </c>
      <c r="L619" s="190" t="s">
        <v>140</v>
      </c>
      <c r="O619" s="190" t="s">
        <v>141</v>
      </c>
      <c r="P619" s="190" t="s">
        <v>141</v>
      </c>
      <c r="Q619" s="190" t="s">
        <v>141</v>
      </c>
      <c r="R619" s="190" t="s">
        <v>141</v>
      </c>
      <c r="S619" s="190" t="s">
        <v>141</v>
      </c>
      <c r="T619" s="190" t="s">
        <v>141</v>
      </c>
      <c r="U619" s="190" t="s">
        <v>141</v>
      </c>
      <c r="V619" s="190" t="s">
        <v>141</v>
      </c>
      <c r="W619" s="190" t="s">
        <v>141</v>
      </c>
      <c r="X619" s="190" t="s">
        <v>141</v>
      </c>
      <c r="Y619" s="190" t="s">
        <v>141</v>
      </c>
      <c r="Z619" s="190" t="s">
        <v>141</v>
      </c>
    </row>
    <row r="620" spans="1:26" x14ac:dyDescent="0.3">
      <c r="A620" s="190">
        <v>806938</v>
      </c>
      <c r="B620" s="190" t="s">
        <v>265</v>
      </c>
      <c r="H620" s="190" t="s">
        <v>140</v>
      </c>
      <c r="K620" s="190" t="s">
        <v>142</v>
      </c>
      <c r="N620" s="190" t="s">
        <v>140</v>
      </c>
      <c r="O620" s="190" t="s">
        <v>141</v>
      </c>
      <c r="P620" s="190" t="s">
        <v>140</v>
      </c>
      <c r="Q620" s="190" t="s">
        <v>141</v>
      </c>
      <c r="R620" s="190" t="s">
        <v>142</v>
      </c>
      <c r="U620" s="190" t="s">
        <v>142</v>
      </c>
      <c r="V620" s="190" t="s">
        <v>142</v>
      </c>
      <c r="W620" s="190" t="s">
        <v>142</v>
      </c>
      <c r="Z620" s="190" t="s">
        <v>141</v>
      </c>
    </row>
    <row r="621" spans="1:26" x14ac:dyDescent="0.3">
      <c r="A621" s="190">
        <v>806960</v>
      </c>
      <c r="B621" s="190" t="s">
        <v>265</v>
      </c>
      <c r="D621" s="190" t="s">
        <v>140</v>
      </c>
      <c r="G621" s="190" t="s">
        <v>140</v>
      </c>
      <c r="J621" s="190" t="s">
        <v>140</v>
      </c>
      <c r="K621" s="190" t="s">
        <v>142</v>
      </c>
      <c r="O621" s="190" t="s">
        <v>142</v>
      </c>
      <c r="P621" s="190" t="s">
        <v>140</v>
      </c>
      <c r="Q621" s="190" t="s">
        <v>140</v>
      </c>
      <c r="R621" s="190" t="s">
        <v>140</v>
      </c>
      <c r="S621" s="190" t="s">
        <v>140</v>
      </c>
      <c r="T621" s="190" t="s">
        <v>140</v>
      </c>
      <c r="U621" s="190" t="s">
        <v>141</v>
      </c>
      <c r="V621" s="190" t="s">
        <v>141</v>
      </c>
      <c r="W621" s="190" t="s">
        <v>141</v>
      </c>
      <c r="X621" s="190" t="s">
        <v>141</v>
      </c>
      <c r="Y621" s="190" t="s">
        <v>141</v>
      </c>
      <c r="Z621" s="190" t="s">
        <v>141</v>
      </c>
    </row>
    <row r="622" spans="1:26" x14ac:dyDescent="0.3">
      <c r="A622" s="190">
        <v>806961</v>
      </c>
      <c r="B622" s="190" t="s">
        <v>265</v>
      </c>
      <c r="D622" s="190" t="s">
        <v>140</v>
      </c>
      <c r="K622" s="190" t="s">
        <v>140</v>
      </c>
      <c r="L622" s="190" t="s">
        <v>140</v>
      </c>
      <c r="M622" s="190" t="s">
        <v>140</v>
      </c>
      <c r="O622" s="190" t="s">
        <v>141</v>
      </c>
      <c r="P622" s="190" t="s">
        <v>141</v>
      </c>
      <c r="Q622" s="190" t="s">
        <v>141</v>
      </c>
      <c r="R622" s="190" t="s">
        <v>141</v>
      </c>
      <c r="S622" s="190" t="s">
        <v>141</v>
      </c>
      <c r="T622" s="190" t="s">
        <v>141</v>
      </c>
      <c r="U622" s="190" t="s">
        <v>141</v>
      </c>
      <c r="V622" s="190" t="s">
        <v>141</v>
      </c>
      <c r="W622" s="190" t="s">
        <v>141</v>
      </c>
      <c r="X622" s="190" t="s">
        <v>141</v>
      </c>
      <c r="Y622" s="190" t="s">
        <v>141</v>
      </c>
      <c r="Z622" s="190" t="s">
        <v>141</v>
      </c>
    </row>
    <row r="623" spans="1:26" x14ac:dyDescent="0.3">
      <c r="A623" s="190">
        <v>807003</v>
      </c>
      <c r="B623" s="190" t="s">
        <v>265</v>
      </c>
      <c r="D623" s="190" t="s">
        <v>140</v>
      </c>
      <c r="E623" s="190" t="s">
        <v>140</v>
      </c>
      <c r="K623" s="190" t="s">
        <v>142</v>
      </c>
      <c r="N623" s="190" t="s">
        <v>141</v>
      </c>
      <c r="O623" s="190" t="s">
        <v>141</v>
      </c>
      <c r="R623" s="190" t="s">
        <v>142</v>
      </c>
      <c r="V623" s="190" t="s">
        <v>142</v>
      </c>
      <c r="W623" s="190" t="s">
        <v>142</v>
      </c>
      <c r="X623" s="190" t="s">
        <v>142</v>
      </c>
      <c r="Y623" s="190" t="s">
        <v>142</v>
      </c>
      <c r="Z623" s="190" t="s">
        <v>141</v>
      </c>
    </row>
    <row r="624" spans="1:26" x14ac:dyDescent="0.3">
      <c r="A624" s="190">
        <v>807019</v>
      </c>
      <c r="B624" s="190" t="s">
        <v>265</v>
      </c>
      <c r="F624" s="190" t="s">
        <v>140</v>
      </c>
      <c r="G624" s="190" t="s">
        <v>140</v>
      </c>
      <c r="K624" s="190" t="s">
        <v>140</v>
      </c>
      <c r="L624" s="190" t="s">
        <v>140</v>
      </c>
      <c r="O624" s="190" t="s">
        <v>141</v>
      </c>
      <c r="P624" s="190" t="s">
        <v>142</v>
      </c>
      <c r="R624" s="190" t="s">
        <v>141</v>
      </c>
      <c r="S624" s="190" t="s">
        <v>141</v>
      </c>
      <c r="T624" s="190" t="s">
        <v>142</v>
      </c>
      <c r="U624" s="190" t="s">
        <v>142</v>
      </c>
      <c r="V624" s="190" t="s">
        <v>141</v>
      </c>
      <c r="W624" s="190" t="s">
        <v>141</v>
      </c>
      <c r="X624" s="190" t="s">
        <v>142</v>
      </c>
      <c r="Y624" s="190" t="s">
        <v>141</v>
      </c>
      <c r="Z624" s="190" t="s">
        <v>141</v>
      </c>
    </row>
    <row r="625" spans="1:26" x14ac:dyDescent="0.3">
      <c r="A625" s="190">
        <v>807034</v>
      </c>
      <c r="B625" s="190" t="s">
        <v>265</v>
      </c>
      <c r="H625" s="190" t="s">
        <v>142</v>
      </c>
      <c r="M625" s="190" t="s">
        <v>140</v>
      </c>
      <c r="N625" s="190" t="s">
        <v>141</v>
      </c>
      <c r="O625" s="190" t="s">
        <v>141</v>
      </c>
      <c r="P625" s="190" t="s">
        <v>142</v>
      </c>
      <c r="Q625" s="190" t="s">
        <v>142</v>
      </c>
      <c r="R625" s="190" t="s">
        <v>142</v>
      </c>
      <c r="S625" s="190" t="s">
        <v>142</v>
      </c>
      <c r="T625" s="190" t="s">
        <v>142</v>
      </c>
      <c r="U625" s="190" t="s">
        <v>142</v>
      </c>
      <c r="V625" s="190" t="s">
        <v>141</v>
      </c>
      <c r="W625" s="190" t="s">
        <v>141</v>
      </c>
      <c r="X625" s="190" t="s">
        <v>142</v>
      </c>
      <c r="Y625" s="190" t="s">
        <v>141</v>
      </c>
      <c r="Z625" s="190" t="s">
        <v>141</v>
      </c>
    </row>
    <row r="626" spans="1:26" x14ac:dyDescent="0.3">
      <c r="A626" s="190">
        <v>807043</v>
      </c>
      <c r="B626" s="190" t="s">
        <v>265</v>
      </c>
      <c r="L626" s="190" t="s">
        <v>142</v>
      </c>
      <c r="M626" s="190" t="s">
        <v>140</v>
      </c>
      <c r="N626" s="190" t="s">
        <v>140</v>
      </c>
      <c r="O626" s="190" t="s">
        <v>141</v>
      </c>
      <c r="P626" s="190" t="s">
        <v>140</v>
      </c>
      <c r="U626" s="190" t="s">
        <v>141</v>
      </c>
      <c r="V626" s="190" t="s">
        <v>140</v>
      </c>
      <c r="X626" s="190" t="s">
        <v>141</v>
      </c>
      <c r="Y626" s="190" t="s">
        <v>142</v>
      </c>
      <c r="Z626" s="190" t="s">
        <v>141</v>
      </c>
    </row>
    <row r="627" spans="1:26" x14ac:dyDescent="0.3">
      <c r="A627" s="190">
        <v>807066</v>
      </c>
      <c r="B627" s="190" t="s">
        <v>265</v>
      </c>
      <c r="E627" s="190" t="s">
        <v>140</v>
      </c>
      <c r="L627" s="190" t="s">
        <v>140</v>
      </c>
      <c r="N627" s="190" t="s">
        <v>140</v>
      </c>
      <c r="O627" s="190" t="s">
        <v>142</v>
      </c>
      <c r="Q627" s="190" t="s">
        <v>140</v>
      </c>
      <c r="R627" s="190" t="s">
        <v>142</v>
      </c>
      <c r="T627" s="190" t="s">
        <v>142</v>
      </c>
      <c r="V627" s="190" t="s">
        <v>141</v>
      </c>
      <c r="X627" s="190" t="s">
        <v>140</v>
      </c>
      <c r="Y627" s="190" t="s">
        <v>141</v>
      </c>
      <c r="Z627" s="190" t="s">
        <v>141</v>
      </c>
    </row>
    <row r="628" spans="1:26" x14ac:dyDescent="0.3">
      <c r="A628" s="190">
        <v>807075</v>
      </c>
      <c r="B628" s="190" t="s">
        <v>265</v>
      </c>
      <c r="H628" s="190" t="s">
        <v>140</v>
      </c>
      <c r="J628" s="190" t="s">
        <v>140</v>
      </c>
      <c r="N628" s="190" t="s">
        <v>140</v>
      </c>
      <c r="R628" s="190" t="s">
        <v>140</v>
      </c>
      <c r="W628" s="190" t="s">
        <v>142</v>
      </c>
      <c r="Y628" s="190" t="s">
        <v>142</v>
      </c>
      <c r="Z628" s="190" t="s">
        <v>141</v>
      </c>
    </row>
    <row r="629" spans="1:26" x14ac:dyDescent="0.3">
      <c r="A629" s="190">
        <v>807076</v>
      </c>
      <c r="B629" s="190" t="s">
        <v>265</v>
      </c>
      <c r="C629" s="190" t="s">
        <v>140</v>
      </c>
      <c r="D629" s="190" t="s">
        <v>141</v>
      </c>
      <c r="K629" s="190" t="s">
        <v>141</v>
      </c>
      <c r="O629" s="190" t="s">
        <v>141</v>
      </c>
      <c r="P629" s="190" t="s">
        <v>142</v>
      </c>
      <c r="R629" s="190" t="s">
        <v>140</v>
      </c>
      <c r="S629" s="190" t="s">
        <v>140</v>
      </c>
      <c r="T629" s="190" t="s">
        <v>140</v>
      </c>
      <c r="V629" s="190" t="s">
        <v>141</v>
      </c>
      <c r="W629" s="190" t="s">
        <v>141</v>
      </c>
      <c r="X629" s="190" t="s">
        <v>140</v>
      </c>
      <c r="Y629" s="190" t="s">
        <v>142</v>
      </c>
      <c r="Z629" s="190" t="s">
        <v>141</v>
      </c>
    </row>
    <row r="630" spans="1:26" x14ac:dyDescent="0.3">
      <c r="A630" s="190">
        <v>807078</v>
      </c>
      <c r="B630" s="190" t="s">
        <v>265</v>
      </c>
      <c r="G630" s="190" t="s">
        <v>140</v>
      </c>
      <c r="K630" s="190" t="s">
        <v>142</v>
      </c>
      <c r="L630" s="190" t="s">
        <v>141</v>
      </c>
      <c r="N630" s="190" t="s">
        <v>140</v>
      </c>
      <c r="O630" s="190" t="s">
        <v>141</v>
      </c>
      <c r="P630" s="190" t="s">
        <v>142</v>
      </c>
      <c r="Q630" s="190" t="s">
        <v>142</v>
      </c>
      <c r="R630" s="190" t="s">
        <v>141</v>
      </c>
      <c r="S630" s="190" t="s">
        <v>142</v>
      </c>
      <c r="U630" s="190" t="s">
        <v>141</v>
      </c>
      <c r="V630" s="190" t="s">
        <v>141</v>
      </c>
      <c r="W630" s="190" t="s">
        <v>141</v>
      </c>
      <c r="X630" s="190" t="s">
        <v>141</v>
      </c>
      <c r="Y630" s="190" t="s">
        <v>141</v>
      </c>
      <c r="Z630" s="190" t="s">
        <v>141</v>
      </c>
    </row>
    <row r="631" spans="1:26" x14ac:dyDescent="0.3">
      <c r="A631" s="190">
        <v>807089</v>
      </c>
      <c r="B631" s="190" t="s">
        <v>265</v>
      </c>
      <c r="D631" s="190" t="s">
        <v>140</v>
      </c>
      <c r="H631" s="190" t="s">
        <v>140</v>
      </c>
      <c r="K631" s="190" t="s">
        <v>140</v>
      </c>
      <c r="N631" s="190" t="s">
        <v>142</v>
      </c>
      <c r="O631" s="190" t="s">
        <v>141</v>
      </c>
      <c r="P631" s="190" t="s">
        <v>140</v>
      </c>
      <c r="Q631" s="190" t="s">
        <v>140</v>
      </c>
      <c r="R631" s="190" t="s">
        <v>140</v>
      </c>
      <c r="S631" s="190" t="s">
        <v>142</v>
      </c>
      <c r="U631" s="190" t="s">
        <v>142</v>
      </c>
      <c r="V631" s="190" t="s">
        <v>141</v>
      </c>
      <c r="W631" s="190" t="s">
        <v>141</v>
      </c>
      <c r="X631" s="190" t="s">
        <v>142</v>
      </c>
      <c r="Z631" s="190" t="s">
        <v>141</v>
      </c>
    </row>
    <row r="632" spans="1:26" x14ac:dyDescent="0.3">
      <c r="A632" s="190">
        <v>807091</v>
      </c>
      <c r="B632" s="190" t="s">
        <v>265</v>
      </c>
      <c r="K632" s="190" t="s">
        <v>141</v>
      </c>
      <c r="O632" s="190" t="s">
        <v>141</v>
      </c>
      <c r="P632" s="190" t="s">
        <v>141</v>
      </c>
      <c r="R632" s="190" t="s">
        <v>142</v>
      </c>
      <c r="S632" s="190" t="s">
        <v>141</v>
      </c>
      <c r="U632" s="190" t="s">
        <v>141</v>
      </c>
      <c r="V632" s="190" t="s">
        <v>142</v>
      </c>
      <c r="W632" s="190" t="s">
        <v>140</v>
      </c>
      <c r="Y632" s="190" t="s">
        <v>142</v>
      </c>
      <c r="Z632" s="190" t="s">
        <v>141</v>
      </c>
    </row>
    <row r="633" spans="1:26" x14ac:dyDescent="0.3">
      <c r="A633" s="190">
        <v>807093</v>
      </c>
      <c r="B633" s="190" t="s">
        <v>265</v>
      </c>
      <c r="D633" s="190" t="s">
        <v>140</v>
      </c>
      <c r="G633" s="190" t="s">
        <v>140</v>
      </c>
      <c r="L633" s="190" t="s">
        <v>140</v>
      </c>
      <c r="M633" s="190" t="s">
        <v>140</v>
      </c>
      <c r="O633" s="190" t="s">
        <v>142</v>
      </c>
      <c r="P633" s="190" t="s">
        <v>142</v>
      </c>
      <c r="Q633" s="190" t="s">
        <v>142</v>
      </c>
      <c r="R633" s="190" t="s">
        <v>142</v>
      </c>
      <c r="S633" s="190" t="s">
        <v>142</v>
      </c>
      <c r="T633" s="190" t="s">
        <v>142</v>
      </c>
      <c r="U633" s="190" t="s">
        <v>141</v>
      </c>
      <c r="V633" s="190" t="s">
        <v>141</v>
      </c>
      <c r="W633" s="190" t="s">
        <v>141</v>
      </c>
      <c r="X633" s="190" t="s">
        <v>141</v>
      </c>
      <c r="Y633" s="190" t="s">
        <v>141</v>
      </c>
      <c r="Z633" s="190" t="s">
        <v>141</v>
      </c>
    </row>
    <row r="634" spans="1:26" x14ac:dyDescent="0.3">
      <c r="A634" s="190">
        <v>807111</v>
      </c>
      <c r="B634" s="190" t="s">
        <v>265</v>
      </c>
      <c r="D634" s="190" t="s">
        <v>140</v>
      </c>
      <c r="K634" s="190" t="s">
        <v>140</v>
      </c>
      <c r="L634" s="190" t="s">
        <v>140</v>
      </c>
      <c r="M634" s="190" t="s">
        <v>140</v>
      </c>
      <c r="Q634" s="190" t="s">
        <v>140</v>
      </c>
      <c r="R634" s="190" t="s">
        <v>142</v>
      </c>
      <c r="T634" s="190" t="s">
        <v>140</v>
      </c>
      <c r="U634" s="190" t="s">
        <v>142</v>
      </c>
      <c r="V634" s="190" t="s">
        <v>142</v>
      </c>
      <c r="W634" s="190" t="s">
        <v>141</v>
      </c>
      <c r="X634" s="190" t="s">
        <v>140</v>
      </c>
      <c r="Z634" s="190" t="s">
        <v>142</v>
      </c>
    </row>
    <row r="635" spans="1:26" x14ac:dyDescent="0.3">
      <c r="A635" s="190">
        <v>807149</v>
      </c>
      <c r="B635" s="190" t="s">
        <v>265</v>
      </c>
      <c r="D635" s="190" t="s">
        <v>140</v>
      </c>
      <c r="E635" s="190" t="s">
        <v>140</v>
      </c>
      <c r="J635" s="190" t="s">
        <v>140</v>
      </c>
      <c r="M635" s="190" t="s">
        <v>140</v>
      </c>
      <c r="O635" s="190" t="s">
        <v>141</v>
      </c>
      <c r="P635" s="190" t="s">
        <v>141</v>
      </c>
      <c r="Q635" s="190" t="s">
        <v>141</v>
      </c>
      <c r="R635" s="190" t="s">
        <v>141</v>
      </c>
      <c r="S635" s="190" t="s">
        <v>141</v>
      </c>
      <c r="T635" s="190" t="s">
        <v>141</v>
      </c>
      <c r="U635" s="190" t="s">
        <v>141</v>
      </c>
      <c r="V635" s="190" t="s">
        <v>141</v>
      </c>
      <c r="W635" s="190" t="s">
        <v>141</v>
      </c>
      <c r="X635" s="190" t="s">
        <v>141</v>
      </c>
      <c r="Y635" s="190" t="s">
        <v>141</v>
      </c>
      <c r="Z635" s="190" t="s">
        <v>141</v>
      </c>
    </row>
    <row r="636" spans="1:26" x14ac:dyDescent="0.3">
      <c r="A636" s="190">
        <v>807158</v>
      </c>
      <c r="B636" s="190" t="s">
        <v>265</v>
      </c>
      <c r="D636" s="190" t="s">
        <v>142</v>
      </c>
      <c r="H636" s="190" t="s">
        <v>142</v>
      </c>
      <c r="N636" s="190" t="s">
        <v>141</v>
      </c>
      <c r="O636" s="190" t="s">
        <v>141</v>
      </c>
      <c r="P636" s="190" t="s">
        <v>141</v>
      </c>
      <c r="Q636" s="190" t="s">
        <v>141</v>
      </c>
      <c r="R636" s="190" t="s">
        <v>141</v>
      </c>
      <c r="S636" s="190" t="s">
        <v>141</v>
      </c>
      <c r="T636" s="190" t="s">
        <v>141</v>
      </c>
      <c r="U636" s="190" t="s">
        <v>141</v>
      </c>
      <c r="V636" s="190" t="s">
        <v>141</v>
      </c>
      <c r="W636" s="190" t="s">
        <v>141</v>
      </c>
      <c r="X636" s="190" t="s">
        <v>141</v>
      </c>
      <c r="Y636" s="190" t="s">
        <v>141</v>
      </c>
      <c r="Z636" s="190" t="s">
        <v>141</v>
      </c>
    </row>
    <row r="637" spans="1:26" x14ac:dyDescent="0.3">
      <c r="A637" s="190">
        <v>807169</v>
      </c>
      <c r="B637" s="190" t="s">
        <v>265</v>
      </c>
      <c r="D637" s="190" t="s">
        <v>140</v>
      </c>
      <c r="E637" s="190" t="s">
        <v>141</v>
      </c>
      <c r="J637" s="190" t="s">
        <v>142</v>
      </c>
      <c r="M637" s="190" t="s">
        <v>140</v>
      </c>
      <c r="O637" s="190" t="s">
        <v>141</v>
      </c>
      <c r="P637" s="190" t="s">
        <v>141</v>
      </c>
      <c r="Q637" s="190" t="s">
        <v>141</v>
      </c>
      <c r="R637" s="190" t="s">
        <v>141</v>
      </c>
      <c r="S637" s="190" t="s">
        <v>141</v>
      </c>
      <c r="T637" s="190" t="s">
        <v>141</v>
      </c>
      <c r="U637" s="190" t="s">
        <v>141</v>
      </c>
      <c r="V637" s="190" t="s">
        <v>141</v>
      </c>
      <c r="W637" s="190" t="s">
        <v>141</v>
      </c>
      <c r="X637" s="190" t="s">
        <v>141</v>
      </c>
      <c r="Y637" s="190" t="s">
        <v>141</v>
      </c>
      <c r="Z637" s="190" t="s">
        <v>141</v>
      </c>
    </row>
    <row r="638" spans="1:26" x14ac:dyDescent="0.3">
      <c r="A638" s="190">
        <v>807197</v>
      </c>
      <c r="B638" s="190" t="s">
        <v>265</v>
      </c>
      <c r="G638" s="190" t="s">
        <v>142</v>
      </c>
      <c r="J638" s="190" t="s">
        <v>140</v>
      </c>
      <c r="K638" s="190" t="s">
        <v>142</v>
      </c>
      <c r="M638" s="190" t="s">
        <v>140</v>
      </c>
      <c r="O638" s="190" t="s">
        <v>141</v>
      </c>
      <c r="P638" s="190" t="s">
        <v>141</v>
      </c>
      <c r="Q638" s="190" t="s">
        <v>141</v>
      </c>
      <c r="R638" s="190" t="s">
        <v>141</v>
      </c>
      <c r="S638" s="190" t="s">
        <v>141</v>
      </c>
      <c r="T638" s="190" t="s">
        <v>141</v>
      </c>
      <c r="U638" s="190" t="s">
        <v>141</v>
      </c>
      <c r="V638" s="190" t="s">
        <v>141</v>
      </c>
      <c r="W638" s="190" t="s">
        <v>141</v>
      </c>
      <c r="X638" s="190" t="s">
        <v>141</v>
      </c>
      <c r="Y638" s="190" t="s">
        <v>141</v>
      </c>
      <c r="Z638" s="190" t="s">
        <v>141</v>
      </c>
    </row>
    <row r="639" spans="1:26" x14ac:dyDescent="0.3">
      <c r="A639" s="190">
        <v>807223</v>
      </c>
      <c r="B639" s="190" t="s">
        <v>265</v>
      </c>
      <c r="D639" s="190" t="s">
        <v>142</v>
      </c>
      <c r="G639" s="190" t="s">
        <v>142</v>
      </c>
      <c r="K639" s="190" t="s">
        <v>142</v>
      </c>
      <c r="O639" s="190" t="s">
        <v>141</v>
      </c>
      <c r="P639" s="190" t="s">
        <v>141</v>
      </c>
      <c r="Q639" s="190" t="s">
        <v>141</v>
      </c>
      <c r="R639" s="190" t="s">
        <v>141</v>
      </c>
      <c r="S639" s="190" t="s">
        <v>141</v>
      </c>
      <c r="T639" s="190" t="s">
        <v>141</v>
      </c>
      <c r="U639" s="190" t="s">
        <v>141</v>
      </c>
      <c r="V639" s="190" t="s">
        <v>141</v>
      </c>
      <c r="W639" s="190" t="s">
        <v>141</v>
      </c>
      <c r="X639" s="190" t="s">
        <v>141</v>
      </c>
      <c r="Y639" s="190" t="s">
        <v>141</v>
      </c>
      <c r="Z639" s="190" t="s">
        <v>141</v>
      </c>
    </row>
    <row r="640" spans="1:26" x14ac:dyDescent="0.3">
      <c r="A640" s="190">
        <v>807248</v>
      </c>
      <c r="B640" s="190" t="s">
        <v>265</v>
      </c>
      <c r="J640" s="190" t="s">
        <v>141</v>
      </c>
      <c r="M640" s="190" t="s">
        <v>141</v>
      </c>
      <c r="O640" s="190" t="s">
        <v>141</v>
      </c>
      <c r="P640" s="190" t="s">
        <v>142</v>
      </c>
      <c r="Q640" s="190" t="s">
        <v>141</v>
      </c>
      <c r="R640" s="190" t="s">
        <v>141</v>
      </c>
      <c r="S640" s="190" t="s">
        <v>141</v>
      </c>
      <c r="U640" s="190" t="s">
        <v>141</v>
      </c>
      <c r="V640" s="190" t="s">
        <v>141</v>
      </c>
      <c r="W640" s="190" t="s">
        <v>141</v>
      </c>
      <c r="X640" s="190" t="s">
        <v>141</v>
      </c>
      <c r="Y640" s="190" t="s">
        <v>141</v>
      </c>
      <c r="Z640" s="190" t="s">
        <v>141</v>
      </c>
    </row>
    <row r="641" spans="1:26" x14ac:dyDescent="0.3">
      <c r="A641" s="190">
        <v>807336</v>
      </c>
      <c r="B641" s="190" t="s">
        <v>265</v>
      </c>
      <c r="G641" s="190" t="s">
        <v>140</v>
      </c>
      <c r="H641" s="190" t="s">
        <v>140</v>
      </c>
      <c r="J641" s="190" t="s">
        <v>140</v>
      </c>
      <c r="L641" s="190" t="s">
        <v>140</v>
      </c>
      <c r="O641" s="190" t="s">
        <v>141</v>
      </c>
      <c r="P641" s="190" t="s">
        <v>141</v>
      </c>
      <c r="Q641" s="190" t="s">
        <v>142</v>
      </c>
      <c r="R641" s="190" t="s">
        <v>141</v>
      </c>
      <c r="T641" s="190" t="s">
        <v>142</v>
      </c>
      <c r="U641" s="190" t="s">
        <v>141</v>
      </c>
      <c r="V641" s="190" t="s">
        <v>141</v>
      </c>
      <c r="W641" s="190" t="s">
        <v>141</v>
      </c>
      <c r="X641" s="190" t="s">
        <v>141</v>
      </c>
      <c r="Y641" s="190" t="s">
        <v>141</v>
      </c>
      <c r="Z641" s="190" t="s">
        <v>141</v>
      </c>
    </row>
    <row r="642" spans="1:26" x14ac:dyDescent="0.3">
      <c r="A642" s="190">
        <v>807404</v>
      </c>
      <c r="B642" s="190" t="s">
        <v>265</v>
      </c>
      <c r="E642" s="190" t="s">
        <v>140</v>
      </c>
      <c r="H642" s="190" t="s">
        <v>140</v>
      </c>
      <c r="L642" s="190" t="s">
        <v>140</v>
      </c>
      <c r="M642" s="190" t="s">
        <v>140</v>
      </c>
      <c r="O642" s="190" t="s">
        <v>141</v>
      </c>
      <c r="P642" s="190" t="s">
        <v>142</v>
      </c>
      <c r="R642" s="190" t="s">
        <v>142</v>
      </c>
      <c r="T642" s="190" t="s">
        <v>140</v>
      </c>
      <c r="V642" s="190" t="s">
        <v>141</v>
      </c>
      <c r="W642" s="190" t="s">
        <v>141</v>
      </c>
      <c r="X642" s="190" t="s">
        <v>140</v>
      </c>
      <c r="Y642" s="190" t="s">
        <v>141</v>
      </c>
      <c r="Z642" s="190" t="s">
        <v>141</v>
      </c>
    </row>
    <row r="643" spans="1:26" x14ac:dyDescent="0.3">
      <c r="A643" s="190">
        <v>807477</v>
      </c>
      <c r="B643" s="190" t="s">
        <v>265</v>
      </c>
      <c r="D643" s="190" t="s">
        <v>142</v>
      </c>
      <c r="O643" s="190" t="s">
        <v>142</v>
      </c>
      <c r="P643" s="190" t="s">
        <v>140</v>
      </c>
      <c r="Q643" s="190" t="s">
        <v>142</v>
      </c>
      <c r="T643" s="190" t="s">
        <v>140</v>
      </c>
      <c r="V643" s="190" t="s">
        <v>142</v>
      </c>
      <c r="W643" s="190" t="s">
        <v>141</v>
      </c>
      <c r="X643" s="190" t="s">
        <v>141</v>
      </c>
      <c r="Y643" s="190" t="s">
        <v>141</v>
      </c>
      <c r="Z643" s="190" t="s">
        <v>141</v>
      </c>
    </row>
    <row r="644" spans="1:26" x14ac:dyDescent="0.3">
      <c r="A644" s="190">
        <v>807540</v>
      </c>
      <c r="B644" s="190" t="s">
        <v>265</v>
      </c>
      <c r="D644" s="190" t="s">
        <v>140</v>
      </c>
      <c r="H644" s="190" t="s">
        <v>140</v>
      </c>
      <c r="J644" s="190" t="s">
        <v>140</v>
      </c>
      <c r="K644" s="190" t="s">
        <v>142</v>
      </c>
      <c r="O644" s="190" t="s">
        <v>141</v>
      </c>
      <c r="P644" s="190" t="s">
        <v>141</v>
      </c>
      <c r="Q644" s="190" t="s">
        <v>142</v>
      </c>
      <c r="R644" s="190" t="s">
        <v>142</v>
      </c>
      <c r="S644" s="190" t="s">
        <v>141</v>
      </c>
      <c r="U644" s="190" t="s">
        <v>142</v>
      </c>
      <c r="V644" s="190" t="s">
        <v>141</v>
      </c>
      <c r="X644" s="190" t="s">
        <v>141</v>
      </c>
      <c r="Y644" s="190" t="s">
        <v>142</v>
      </c>
      <c r="Z644" s="190" t="s">
        <v>141</v>
      </c>
    </row>
    <row r="645" spans="1:26" x14ac:dyDescent="0.3">
      <c r="A645" s="190">
        <v>807576</v>
      </c>
      <c r="B645" s="190" t="s">
        <v>265</v>
      </c>
      <c r="N645" s="190" t="s">
        <v>140</v>
      </c>
      <c r="O645" s="190" t="s">
        <v>141</v>
      </c>
      <c r="P645" s="190" t="s">
        <v>142</v>
      </c>
      <c r="Q645" s="190" t="s">
        <v>142</v>
      </c>
      <c r="R645" s="190" t="s">
        <v>142</v>
      </c>
      <c r="S645" s="190" t="s">
        <v>141</v>
      </c>
      <c r="T645" s="190" t="s">
        <v>142</v>
      </c>
      <c r="U645" s="190" t="s">
        <v>141</v>
      </c>
      <c r="V645" s="190" t="s">
        <v>141</v>
      </c>
      <c r="W645" s="190" t="s">
        <v>141</v>
      </c>
      <c r="X645" s="190" t="s">
        <v>142</v>
      </c>
      <c r="Y645" s="190" t="s">
        <v>142</v>
      </c>
      <c r="Z645" s="190" t="s">
        <v>141</v>
      </c>
    </row>
    <row r="646" spans="1:26" x14ac:dyDescent="0.3">
      <c r="A646" s="190">
        <v>807595</v>
      </c>
      <c r="B646" s="190" t="s">
        <v>265</v>
      </c>
      <c r="K646" s="190" t="s">
        <v>142</v>
      </c>
      <c r="O646" s="190" t="s">
        <v>142</v>
      </c>
      <c r="P646" s="190" t="s">
        <v>140</v>
      </c>
      <c r="Q646" s="190" t="s">
        <v>140</v>
      </c>
      <c r="R646" s="190" t="s">
        <v>140</v>
      </c>
      <c r="S646" s="190" t="s">
        <v>140</v>
      </c>
      <c r="U646" s="190" t="s">
        <v>141</v>
      </c>
      <c r="V646" s="190" t="s">
        <v>141</v>
      </c>
      <c r="W646" s="190" t="s">
        <v>141</v>
      </c>
      <c r="X646" s="190" t="s">
        <v>141</v>
      </c>
      <c r="Y646" s="190" t="s">
        <v>141</v>
      </c>
      <c r="Z646" s="190" t="s">
        <v>141</v>
      </c>
    </row>
    <row r="647" spans="1:26" x14ac:dyDescent="0.3">
      <c r="A647" s="190">
        <v>807597</v>
      </c>
      <c r="B647" s="190" t="s">
        <v>265</v>
      </c>
      <c r="E647" s="190" t="s">
        <v>140</v>
      </c>
      <c r="M647" s="190" t="s">
        <v>142</v>
      </c>
      <c r="O647" s="190" t="s">
        <v>140</v>
      </c>
      <c r="Q647" s="190" t="s">
        <v>140</v>
      </c>
      <c r="R647" s="190" t="s">
        <v>140</v>
      </c>
      <c r="S647" s="190" t="s">
        <v>142</v>
      </c>
      <c r="W647" s="190" t="s">
        <v>142</v>
      </c>
      <c r="X647" s="190" t="s">
        <v>142</v>
      </c>
    </row>
    <row r="648" spans="1:26" x14ac:dyDescent="0.3">
      <c r="A648" s="190">
        <v>807614</v>
      </c>
      <c r="B648" s="190" t="s">
        <v>265</v>
      </c>
      <c r="D648" s="190" t="s">
        <v>140</v>
      </c>
      <c r="E648" s="190" t="s">
        <v>140</v>
      </c>
      <c r="H648" s="190" t="s">
        <v>140</v>
      </c>
      <c r="N648" s="190" t="s">
        <v>140</v>
      </c>
      <c r="O648" s="190" t="s">
        <v>142</v>
      </c>
      <c r="P648" s="190" t="s">
        <v>142</v>
      </c>
      <c r="Q648" s="190" t="s">
        <v>142</v>
      </c>
      <c r="R648" s="190" t="s">
        <v>140</v>
      </c>
      <c r="S648" s="190" t="s">
        <v>140</v>
      </c>
      <c r="T648" s="190" t="s">
        <v>142</v>
      </c>
      <c r="U648" s="190" t="s">
        <v>141</v>
      </c>
      <c r="V648" s="190" t="s">
        <v>141</v>
      </c>
      <c r="W648" s="190" t="s">
        <v>141</v>
      </c>
      <c r="X648" s="190" t="s">
        <v>141</v>
      </c>
      <c r="Y648" s="190" t="s">
        <v>141</v>
      </c>
      <c r="Z648" s="190" t="s">
        <v>141</v>
      </c>
    </row>
    <row r="649" spans="1:26" x14ac:dyDescent="0.3">
      <c r="A649" s="190">
        <v>807615</v>
      </c>
      <c r="B649" s="190" t="s">
        <v>265</v>
      </c>
      <c r="D649" s="190" t="s">
        <v>141</v>
      </c>
      <c r="H649" s="190" t="s">
        <v>140</v>
      </c>
      <c r="N649" s="190" t="s">
        <v>141</v>
      </c>
      <c r="O649" s="190" t="s">
        <v>141</v>
      </c>
      <c r="P649" s="190" t="s">
        <v>141</v>
      </c>
      <c r="Q649" s="190" t="s">
        <v>141</v>
      </c>
      <c r="R649" s="190" t="s">
        <v>141</v>
      </c>
      <c r="U649" s="190" t="s">
        <v>141</v>
      </c>
      <c r="V649" s="190" t="s">
        <v>142</v>
      </c>
      <c r="W649" s="190" t="s">
        <v>141</v>
      </c>
      <c r="X649" s="190" t="s">
        <v>141</v>
      </c>
      <c r="Y649" s="190" t="s">
        <v>141</v>
      </c>
    </row>
    <row r="650" spans="1:26" x14ac:dyDescent="0.3">
      <c r="A650" s="190">
        <v>807649</v>
      </c>
      <c r="B650" s="190" t="s">
        <v>265</v>
      </c>
      <c r="H650" s="190" t="s">
        <v>140</v>
      </c>
      <c r="L650" s="190" t="s">
        <v>141</v>
      </c>
      <c r="N650" s="190" t="s">
        <v>140</v>
      </c>
      <c r="O650" s="190" t="s">
        <v>141</v>
      </c>
      <c r="R650" s="190" t="s">
        <v>140</v>
      </c>
      <c r="T650" s="190" t="s">
        <v>140</v>
      </c>
      <c r="U650" s="190" t="s">
        <v>142</v>
      </c>
      <c r="V650" s="190" t="s">
        <v>142</v>
      </c>
      <c r="W650" s="190" t="s">
        <v>141</v>
      </c>
      <c r="X650" s="190" t="s">
        <v>140</v>
      </c>
      <c r="Y650" s="190" t="s">
        <v>142</v>
      </c>
    </row>
    <row r="651" spans="1:26" x14ac:dyDescent="0.3">
      <c r="A651" s="190">
        <v>807664</v>
      </c>
      <c r="B651" s="190" t="s">
        <v>265</v>
      </c>
      <c r="D651" s="190" t="s">
        <v>140</v>
      </c>
      <c r="H651" s="190" t="s">
        <v>140</v>
      </c>
      <c r="K651" s="190" t="s">
        <v>140</v>
      </c>
      <c r="N651" s="190" t="s">
        <v>142</v>
      </c>
      <c r="O651" s="190" t="s">
        <v>141</v>
      </c>
      <c r="P651" s="190" t="s">
        <v>141</v>
      </c>
      <c r="Q651" s="190" t="s">
        <v>141</v>
      </c>
      <c r="R651" s="190" t="s">
        <v>141</v>
      </c>
      <c r="S651" s="190" t="s">
        <v>141</v>
      </c>
      <c r="T651" s="190" t="s">
        <v>141</v>
      </c>
      <c r="U651" s="190" t="s">
        <v>141</v>
      </c>
      <c r="V651" s="190" t="s">
        <v>141</v>
      </c>
      <c r="W651" s="190" t="s">
        <v>141</v>
      </c>
      <c r="X651" s="190" t="s">
        <v>141</v>
      </c>
      <c r="Y651" s="190" t="s">
        <v>141</v>
      </c>
      <c r="Z651" s="190" t="s">
        <v>141</v>
      </c>
    </row>
    <row r="652" spans="1:26" x14ac:dyDescent="0.3">
      <c r="A652" s="190">
        <v>807718</v>
      </c>
      <c r="B652" s="190" t="s">
        <v>265</v>
      </c>
      <c r="D652" s="190" t="s">
        <v>140</v>
      </c>
      <c r="H652" s="190" t="s">
        <v>140</v>
      </c>
      <c r="J652" s="190" t="s">
        <v>140</v>
      </c>
      <c r="K652" s="190" t="s">
        <v>140</v>
      </c>
      <c r="O652" s="190" t="s">
        <v>141</v>
      </c>
      <c r="P652" s="190" t="s">
        <v>141</v>
      </c>
      <c r="Q652" s="190" t="s">
        <v>141</v>
      </c>
      <c r="R652" s="190" t="s">
        <v>141</v>
      </c>
      <c r="S652" s="190" t="s">
        <v>141</v>
      </c>
      <c r="T652" s="190" t="s">
        <v>141</v>
      </c>
      <c r="U652" s="190" t="s">
        <v>141</v>
      </c>
      <c r="V652" s="190" t="s">
        <v>141</v>
      </c>
      <c r="W652" s="190" t="s">
        <v>141</v>
      </c>
      <c r="X652" s="190" t="s">
        <v>141</v>
      </c>
      <c r="Y652" s="190" t="s">
        <v>141</v>
      </c>
      <c r="Z652" s="190" t="s">
        <v>141</v>
      </c>
    </row>
    <row r="653" spans="1:26" x14ac:dyDescent="0.3">
      <c r="A653" s="190">
        <v>807744</v>
      </c>
      <c r="B653" s="190" t="s">
        <v>265</v>
      </c>
      <c r="N653" s="190" t="s">
        <v>142</v>
      </c>
      <c r="O653" s="190" t="s">
        <v>141</v>
      </c>
      <c r="Q653" s="190" t="s">
        <v>142</v>
      </c>
      <c r="S653" s="190" t="s">
        <v>142</v>
      </c>
      <c r="U653" s="190" t="s">
        <v>142</v>
      </c>
      <c r="V653" s="190" t="s">
        <v>142</v>
      </c>
      <c r="W653" s="190" t="s">
        <v>141</v>
      </c>
      <c r="X653" s="190" t="s">
        <v>142</v>
      </c>
      <c r="Y653" s="190" t="s">
        <v>142</v>
      </c>
      <c r="Z653" s="190" t="s">
        <v>141</v>
      </c>
    </row>
    <row r="654" spans="1:26" x14ac:dyDescent="0.3">
      <c r="A654" s="190">
        <v>807748</v>
      </c>
      <c r="B654" s="190" t="s">
        <v>265</v>
      </c>
      <c r="O654" s="190" t="s">
        <v>140</v>
      </c>
      <c r="U654" s="190" t="s">
        <v>140</v>
      </c>
      <c r="V654" s="190" t="s">
        <v>142</v>
      </c>
      <c r="W654" s="190" t="s">
        <v>142</v>
      </c>
      <c r="X654" s="190" t="s">
        <v>142</v>
      </c>
      <c r="Y654" s="190" t="s">
        <v>142</v>
      </c>
      <c r="Z654" s="190" t="s">
        <v>142</v>
      </c>
    </row>
    <row r="655" spans="1:26" x14ac:dyDescent="0.3">
      <c r="A655" s="190">
        <v>807804</v>
      </c>
      <c r="B655" s="190" t="s">
        <v>265</v>
      </c>
      <c r="C655" s="190" t="s">
        <v>140</v>
      </c>
      <c r="M655" s="190" t="s">
        <v>140</v>
      </c>
      <c r="N655" s="190" t="s">
        <v>140</v>
      </c>
      <c r="O655" s="190" t="s">
        <v>142</v>
      </c>
      <c r="P655" s="190" t="s">
        <v>140</v>
      </c>
      <c r="R655" s="190" t="s">
        <v>140</v>
      </c>
      <c r="T655" s="190" t="s">
        <v>140</v>
      </c>
      <c r="U655" s="190" t="s">
        <v>140</v>
      </c>
      <c r="V655" s="190" t="s">
        <v>140</v>
      </c>
      <c r="W655" s="190" t="s">
        <v>141</v>
      </c>
      <c r="X655" s="190" t="s">
        <v>140</v>
      </c>
      <c r="Z655" s="190" t="s">
        <v>141</v>
      </c>
    </row>
    <row r="656" spans="1:26" x14ac:dyDescent="0.3">
      <c r="A656" s="190">
        <v>807812</v>
      </c>
      <c r="B656" s="190" t="s">
        <v>265</v>
      </c>
      <c r="D656" s="190" t="s">
        <v>140</v>
      </c>
      <c r="H656" s="190" t="s">
        <v>140</v>
      </c>
      <c r="L656" s="190" t="s">
        <v>140</v>
      </c>
      <c r="N656" s="190" t="s">
        <v>141</v>
      </c>
      <c r="O656" s="190" t="s">
        <v>141</v>
      </c>
      <c r="P656" s="190" t="s">
        <v>141</v>
      </c>
      <c r="Q656" s="190" t="s">
        <v>141</v>
      </c>
      <c r="R656" s="190" t="s">
        <v>141</v>
      </c>
      <c r="S656" s="190" t="s">
        <v>141</v>
      </c>
      <c r="T656" s="190" t="s">
        <v>141</v>
      </c>
      <c r="U656" s="190" t="s">
        <v>141</v>
      </c>
      <c r="V656" s="190" t="s">
        <v>141</v>
      </c>
      <c r="W656" s="190" t="s">
        <v>141</v>
      </c>
      <c r="X656" s="190" t="s">
        <v>141</v>
      </c>
      <c r="Y656" s="190" t="s">
        <v>141</v>
      </c>
      <c r="Z656" s="190" t="s">
        <v>141</v>
      </c>
    </row>
    <row r="657" spans="1:26" x14ac:dyDescent="0.3">
      <c r="A657" s="190">
        <v>807815</v>
      </c>
      <c r="B657" s="190" t="s">
        <v>265</v>
      </c>
      <c r="D657" s="190" t="s">
        <v>140</v>
      </c>
      <c r="H657" s="190" t="s">
        <v>140</v>
      </c>
      <c r="K657" s="190" t="s">
        <v>142</v>
      </c>
      <c r="O657" s="190" t="s">
        <v>142</v>
      </c>
      <c r="P657" s="190" t="s">
        <v>142</v>
      </c>
      <c r="Q657" s="190" t="s">
        <v>142</v>
      </c>
      <c r="R657" s="190" t="s">
        <v>140</v>
      </c>
      <c r="T657" s="190" t="s">
        <v>142</v>
      </c>
      <c r="V657" s="190" t="s">
        <v>142</v>
      </c>
      <c r="W657" s="190" t="s">
        <v>142</v>
      </c>
      <c r="X657" s="190" t="s">
        <v>142</v>
      </c>
      <c r="Y657" s="190" t="s">
        <v>142</v>
      </c>
    </row>
    <row r="658" spans="1:26" x14ac:dyDescent="0.3">
      <c r="A658" s="190">
        <v>807893</v>
      </c>
      <c r="B658" s="190" t="s">
        <v>265</v>
      </c>
      <c r="F658" s="190" t="s">
        <v>140</v>
      </c>
      <c r="O658" s="190" t="s">
        <v>142</v>
      </c>
      <c r="R658" s="190" t="s">
        <v>140</v>
      </c>
      <c r="V658" s="190" t="s">
        <v>140</v>
      </c>
      <c r="Y658" s="190" t="s">
        <v>140</v>
      </c>
      <c r="Z658" s="190" t="s">
        <v>142</v>
      </c>
    </row>
    <row r="659" spans="1:26" x14ac:dyDescent="0.3">
      <c r="A659" s="190">
        <v>807894</v>
      </c>
      <c r="B659" s="190" t="s">
        <v>265</v>
      </c>
      <c r="D659" s="190" t="s">
        <v>142</v>
      </c>
      <c r="F659" s="190" t="s">
        <v>140</v>
      </c>
      <c r="G659" s="190" t="s">
        <v>142</v>
      </c>
      <c r="K659" s="190" t="s">
        <v>141</v>
      </c>
      <c r="P659" s="190" t="s">
        <v>141</v>
      </c>
      <c r="Q659" s="190" t="s">
        <v>142</v>
      </c>
      <c r="R659" s="190" t="s">
        <v>141</v>
      </c>
      <c r="S659" s="190" t="s">
        <v>141</v>
      </c>
      <c r="T659" s="190" t="s">
        <v>141</v>
      </c>
      <c r="U659" s="190" t="s">
        <v>141</v>
      </c>
      <c r="V659" s="190" t="s">
        <v>141</v>
      </c>
      <c r="W659" s="190" t="s">
        <v>141</v>
      </c>
      <c r="X659" s="190" t="s">
        <v>141</v>
      </c>
      <c r="Y659" s="190" t="s">
        <v>141</v>
      </c>
    </row>
    <row r="660" spans="1:26" x14ac:dyDescent="0.3">
      <c r="A660" s="190">
        <v>807899</v>
      </c>
      <c r="B660" s="190" t="s">
        <v>265</v>
      </c>
      <c r="D660" s="190" t="s">
        <v>140</v>
      </c>
      <c r="L660" s="190" t="s">
        <v>140</v>
      </c>
      <c r="M660" s="190" t="s">
        <v>140</v>
      </c>
      <c r="O660" s="190" t="s">
        <v>141</v>
      </c>
      <c r="Q660" s="190" t="s">
        <v>142</v>
      </c>
      <c r="R660" s="190" t="s">
        <v>140</v>
      </c>
      <c r="S660" s="190" t="s">
        <v>140</v>
      </c>
      <c r="T660" s="190" t="s">
        <v>142</v>
      </c>
      <c r="U660" s="190" t="s">
        <v>141</v>
      </c>
      <c r="V660" s="190" t="s">
        <v>141</v>
      </c>
      <c r="W660" s="190" t="s">
        <v>141</v>
      </c>
      <c r="X660" s="190" t="s">
        <v>141</v>
      </c>
      <c r="Y660" s="190" t="s">
        <v>141</v>
      </c>
      <c r="Z660" s="190" t="s">
        <v>141</v>
      </c>
    </row>
    <row r="661" spans="1:26" x14ac:dyDescent="0.3">
      <c r="A661" s="190">
        <v>807901</v>
      </c>
      <c r="B661" s="190" t="s">
        <v>265</v>
      </c>
      <c r="D661" s="190" t="s">
        <v>140</v>
      </c>
      <c r="L661" s="190" t="s">
        <v>140</v>
      </c>
      <c r="S661" s="190" t="s">
        <v>140</v>
      </c>
      <c r="V661" s="190" t="s">
        <v>140</v>
      </c>
      <c r="W661" s="190" t="s">
        <v>140</v>
      </c>
      <c r="X661" s="190" t="s">
        <v>140</v>
      </c>
    </row>
    <row r="662" spans="1:26" x14ac:dyDescent="0.3">
      <c r="A662" s="190">
        <v>807984</v>
      </c>
      <c r="B662" s="190" t="s">
        <v>265</v>
      </c>
      <c r="D662" s="190" t="s">
        <v>140</v>
      </c>
      <c r="E662" s="190" t="s">
        <v>140</v>
      </c>
      <c r="L662" s="190" t="s">
        <v>140</v>
      </c>
      <c r="O662" s="190" t="s">
        <v>141</v>
      </c>
      <c r="Q662" s="190" t="s">
        <v>141</v>
      </c>
      <c r="R662" s="190" t="s">
        <v>142</v>
      </c>
      <c r="S662" s="190" t="s">
        <v>140</v>
      </c>
      <c r="V662" s="190" t="s">
        <v>142</v>
      </c>
      <c r="Y662" s="190" t="s">
        <v>141</v>
      </c>
      <c r="Z662" s="190" t="s">
        <v>141</v>
      </c>
    </row>
    <row r="663" spans="1:26" x14ac:dyDescent="0.3">
      <c r="A663" s="190">
        <v>808010</v>
      </c>
      <c r="B663" s="190" t="s">
        <v>265</v>
      </c>
      <c r="H663" s="190" t="s">
        <v>142</v>
      </c>
      <c r="M663" s="190" t="s">
        <v>140</v>
      </c>
      <c r="N663" s="190" t="s">
        <v>141</v>
      </c>
      <c r="O663" s="190" t="s">
        <v>141</v>
      </c>
      <c r="P663" s="190" t="s">
        <v>140</v>
      </c>
      <c r="R663" s="190" t="s">
        <v>142</v>
      </c>
      <c r="S663" s="190" t="s">
        <v>140</v>
      </c>
      <c r="T663" s="190" t="s">
        <v>142</v>
      </c>
      <c r="U663" s="190" t="s">
        <v>141</v>
      </c>
      <c r="V663" s="190" t="s">
        <v>142</v>
      </c>
      <c r="W663" s="190" t="s">
        <v>141</v>
      </c>
      <c r="X663" s="190" t="s">
        <v>142</v>
      </c>
      <c r="Y663" s="190" t="s">
        <v>141</v>
      </c>
      <c r="Z663" s="190" t="s">
        <v>141</v>
      </c>
    </row>
    <row r="664" spans="1:26" x14ac:dyDescent="0.3">
      <c r="A664" s="190">
        <v>808012</v>
      </c>
      <c r="B664" s="190" t="s">
        <v>265</v>
      </c>
      <c r="H664" s="190" t="s">
        <v>140</v>
      </c>
      <c r="O664" s="190" t="s">
        <v>141</v>
      </c>
      <c r="R664" s="190" t="s">
        <v>140</v>
      </c>
      <c r="V664" s="190" t="s">
        <v>140</v>
      </c>
      <c r="W664" s="190" t="s">
        <v>140</v>
      </c>
      <c r="Z664" s="190" t="s">
        <v>141</v>
      </c>
    </row>
    <row r="665" spans="1:26" x14ac:dyDescent="0.3">
      <c r="A665" s="190">
        <v>808016</v>
      </c>
      <c r="B665" s="190" t="s">
        <v>265</v>
      </c>
      <c r="N665" s="190" t="s">
        <v>140</v>
      </c>
      <c r="O665" s="190" t="s">
        <v>141</v>
      </c>
      <c r="R665" s="190" t="s">
        <v>140</v>
      </c>
      <c r="T665" s="190" t="s">
        <v>140</v>
      </c>
      <c r="Y665" s="190" t="s">
        <v>140</v>
      </c>
      <c r="Z665" s="190" t="s">
        <v>140</v>
      </c>
    </row>
    <row r="666" spans="1:26" x14ac:dyDescent="0.3">
      <c r="A666" s="190">
        <v>808026</v>
      </c>
      <c r="B666" s="190" t="s">
        <v>265</v>
      </c>
      <c r="H666" s="190" t="s">
        <v>140</v>
      </c>
      <c r="K666" s="190" t="s">
        <v>140</v>
      </c>
      <c r="N666" s="190" t="s">
        <v>142</v>
      </c>
      <c r="O666" s="190" t="s">
        <v>142</v>
      </c>
      <c r="P666" s="190" t="s">
        <v>140</v>
      </c>
      <c r="Q666" s="190" t="s">
        <v>140</v>
      </c>
      <c r="R666" s="190" t="s">
        <v>140</v>
      </c>
      <c r="S666" s="190" t="s">
        <v>140</v>
      </c>
      <c r="U666" s="190" t="s">
        <v>140</v>
      </c>
      <c r="V666" s="190" t="s">
        <v>140</v>
      </c>
      <c r="W666" s="190" t="s">
        <v>140</v>
      </c>
      <c r="X666" s="190" t="s">
        <v>140</v>
      </c>
      <c r="Z666" s="190" t="s">
        <v>141</v>
      </c>
    </row>
    <row r="667" spans="1:26" x14ac:dyDescent="0.3">
      <c r="A667" s="190">
        <v>808043</v>
      </c>
      <c r="B667" s="190" t="s">
        <v>265</v>
      </c>
      <c r="D667" s="190" t="s">
        <v>140</v>
      </c>
      <c r="E667" s="190" t="s">
        <v>141</v>
      </c>
      <c r="J667" s="190" t="s">
        <v>140</v>
      </c>
      <c r="K667" s="190" t="s">
        <v>142</v>
      </c>
      <c r="O667" s="190" t="s">
        <v>142</v>
      </c>
      <c r="P667" s="190" t="s">
        <v>141</v>
      </c>
      <c r="Q667" s="190" t="s">
        <v>141</v>
      </c>
      <c r="R667" s="190" t="s">
        <v>141</v>
      </c>
      <c r="S667" s="190" t="s">
        <v>142</v>
      </c>
      <c r="U667" s="190" t="s">
        <v>141</v>
      </c>
      <c r="V667" s="190" t="s">
        <v>141</v>
      </c>
      <c r="W667" s="190" t="s">
        <v>141</v>
      </c>
      <c r="X667" s="190" t="s">
        <v>141</v>
      </c>
      <c r="Y667" s="190" t="s">
        <v>141</v>
      </c>
      <c r="Z667" s="190" t="s">
        <v>141</v>
      </c>
    </row>
    <row r="668" spans="1:26" x14ac:dyDescent="0.3">
      <c r="A668" s="190">
        <v>808059</v>
      </c>
      <c r="B668" s="190" t="s">
        <v>265</v>
      </c>
      <c r="N668" s="190" t="s">
        <v>140</v>
      </c>
      <c r="O668" s="190" t="s">
        <v>142</v>
      </c>
      <c r="P668" s="190" t="s">
        <v>140</v>
      </c>
      <c r="Q668" s="190" t="s">
        <v>140</v>
      </c>
      <c r="R668" s="190" t="s">
        <v>140</v>
      </c>
      <c r="U668" s="190" t="s">
        <v>142</v>
      </c>
      <c r="V668" s="190" t="s">
        <v>142</v>
      </c>
      <c r="X668" s="190" t="s">
        <v>141</v>
      </c>
      <c r="Z668" s="190" t="s">
        <v>141</v>
      </c>
    </row>
    <row r="669" spans="1:26" x14ac:dyDescent="0.3">
      <c r="A669" s="190">
        <v>808077</v>
      </c>
      <c r="B669" s="190" t="s">
        <v>265</v>
      </c>
      <c r="G669" s="190" t="s">
        <v>140</v>
      </c>
      <c r="K669" s="190" t="s">
        <v>142</v>
      </c>
      <c r="O669" s="190" t="s">
        <v>141</v>
      </c>
      <c r="P669" s="190" t="s">
        <v>142</v>
      </c>
      <c r="Q669" s="190" t="s">
        <v>140</v>
      </c>
      <c r="R669" s="190" t="s">
        <v>141</v>
      </c>
      <c r="S669" s="190" t="s">
        <v>140</v>
      </c>
      <c r="U669" s="190" t="s">
        <v>140</v>
      </c>
      <c r="V669" s="190" t="s">
        <v>141</v>
      </c>
      <c r="W669" s="190" t="s">
        <v>141</v>
      </c>
      <c r="X669" s="190" t="s">
        <v>141</v>
      </c>
      <c r="Y669" s="190" t="s">
        <v>141</v>
      </c>
      <c r="Z669" s="190" t="s">
        <v>141</v>
      </c>
    </row>
    <row r="670" spans="1:26" x14ac:dyDescent="0.3">
      <c r="A670" s="190">
        <v>808093</v>
      </c>
      <c r="B670" s="190" t="s">
        <v>265</v>
      </c>
      <c r="D670" s="190" t="s">
        <v>140</v>
      </c>
      <c r="O670" s="190" t="s">
        <v>141</v>
      </c>
      <c r="Q670" s="190" t="s">
        <v>141</v>
      </c>
      <c r="U670" s="190" t="s">
        <v>140</v>
      </c>
      <c r="V670" s="190" t="s">
        <v>140</v>
      </c>
      <c r="Z670" s="190" t="s">
        <v>141</v>
      </c>
    </row>
    <row r="671" spans="1:26" x14ac:dyDescent="0.3">
      <c r="A671" s="190">
        <v>808144</v>
      </c>
      <c r="B671" s="190" t="s">
        <v>265</v>
      </c>
      <c r="D671" s="190" t="s">
        <v>140</v>
      </c>
      <c r="E671" s="190" t="s">
        <v>140</v>
      </c>
      <c r="H671" s="190" t="s">
        <v>140</v>
      </c>
      <c r="N671" s="190" t="s">
        <v>142</v>
      </c>
      <c r="O671" s="190" t="s">
        <v>142</v>
      </c>
      <c r="Q671" s="190" t="s">
        <v>140</v>
      </c>
    </row>
    <row r="672" spans="1:26" x14ac:dyDescent="0.3">
      <c r="A672" s="190">
        <v>808169</v>
      </c>
      <c r="B672" s="190" t="s">
        <v>265</v>
      </c>
      <c r="C672" s="190" t="s">
        <v>142</v>
      </c>
      <c r="I672" s="190" t="s">
        <v>142</v>
      </c>
      <c r="K672" s="190" t="s">
        <v>142</v>
      </c>
      <c r="N672" s="190" t="s">
        <v>142</v>
      </c>
      <c r="O672" s="190" t="s">
        <v>142</v>
      </c>
      <c r="P672" s="190" t="s">
        <v>141</v>
      </c>
      <c r="Q672" s="190" t="s">
        <v>142</v>
      </c>
      <c r="R672" s="190" t="s">
        <v>141</v>
      </c>
      <c r="S672" s="190" t="s">
        <v>141</v>
      </c>
      <c r="U672" s="190" t="s">
        <v>141</v>
      </c>
      <c r="V672" s="190" t="s">
        <v>141</v>
      </c>
      <c r="W672" s="190" t="s">
        <v>141</v>
      </c>
      <c r="X672" s="190" t="s">
        <v>141</v>
      </c>
      <c r="Y672" s="190" t="s">
        <v>141</v>
      </c>
      <c r="Z672" s="190" t="s">
        <v>141</v>
      </c>
    </row>
    <row r="673" spans="1:26" x14ac:dyDescent="0.3">
      <c r="A673" s="190">
        <v>808183</v>
      </c>
      <c r="B673" s="190" t="s">
        <v>265</v>
      </c>
      <c r="D673" s="190" t="s">
        <v>141</v>
      </c>
      <c r="E673" s="190" t="s">
        <v>140</v>
      </c>
      <c r="G673" s="190" t="s">
        <v>142</v>
      </c>
      <c r="K673" s="190" t="s">
        <v>141</v>
      </c>
      <c r="O673" s="190" t="s">
        <v>141</v>
      </c>
      <c r="P673" s="190" t="s">
        <v>141</v>
      </c>
      <c r="Q673" s="190" t="s">
        <v>141</v>
      </c>
      <c r="R673" s="190" t="s">
        <v>141</v>
      </c>
      <c r="S673" s="190" t="s">
        <v>141</v>
      </c>
      <c r="T673" s="190" t="s">
        <v>141</v>
      </c>
      <c r="U673" s="190" t="s">
        <v>141</v>
      </c>
      <c r="V673" s="190" t="s">
        <v>141</v>
      </c>
      <c r="W673" s="190" t="s">
        <v>141</v>
      </c>
      <c r="X673" s="190" t="s">
        <v>141</v>
      </c>
      <c r="Y673" s="190" t="s">
        <v>141</v>
      </c>
      <c r="Z673" s="190" t="s">
        <v>141</v>
      </c>
    </row>
    <row r="674" spans="1:26" x14ac:dyDescent="0.3">
      <c r="A674" s="190">
        <v>808295</v>
      </c>
      <c r="B674" s="190" t="s">
        <v>265</v>
      </c>
      <c r="D674" s="190" t="s">
        <v>140</v>
      </c>
      <c r="F674" s="190" t="s">
        <v>140</v>
      </c>
      <c r="G674" s="190" t="s">
        <v>140</v>
      </c>
      <c r="L674" s="190" t="s">
        <v>140</v>
      </c>
      <c r="O674" s="190" t="s">
        <v>142</v>
      </c>
      <c r="P674" s="190" t="s">
        <v>142</v>
      </c>
      <c r="Q674" s="190" t="s">
        <v>142</v>
      </c>
      <c r="R674" s="190" t="s">
        <v>142</v>
      </c>
      <c r="S674" s="190" t="s">
        <v>142</v>
      </c>
      <c r="T674" s="190" t="s">
        <v>142</v>
      </c>
      <c r="U674" s="190" t="s">
        <v>141</v>
      </c>
      <c r="V674" s="190" t="s">
        <v>141</v>
      </c>
      <c r="W674" s="190" t="s">
        <v>141</v>
      </c>
      <c r="X674" s="190" t="s">
        <v>141</v>
      </c>
      <c r="Y674" s="190" t="s">
        <v>141</v>
      </c>
      <c r="Z674" s="190" t="s">
        <v>141</v>
      </c>
    </row>
    <row r="675" spans="1:26" x14ac:dyDescent="0.3">
      <c r="A675" s="190">
        <v>808298</v>
      </c>
      <c r="B675" s="190" t="s">
        <v>265</v>
      </c>
      <c r="C675" s="190" t="s">
        <v>140</v>
      </c>
      <c r="M675" s="190" t="s">
        <v>140</v>
      </c>
      <c r="N675" s="190" t="s">
        <v>140</v>
      </c>
      <c r="O675" s="190" t="s">
        <v>142</v>
      </c>
      <c r="P675" s="190" t="s">
        <v>140</v>
      </c>
      <c r="R675" s="190" t="s">
        <v>140</v>
      </c>
      <c r="T675" s="190" t="s">
        <v>140</v>
      </c>
      <c r="V675" s="190" t="s">
        <v>141</v>
      </c>
      <c r="X675" s="190" t="s">
        <v>140</v>
      </c>
      <c r="Y675" s="190" t="s">
        <v>141</v>
      </c>
    </row>
    <row r="676" spans="1:26" x14ac:dyDescent="0.3">
      <c r="A676" s="190">
        <v>808312</v>
      </c>
      <c r="B676" s="190" t="s">
        <v>265</v>
      </c>
      <c r="D676" s="190" t="s">
        <v>142</v>
      </c>
      <c r="E676" s="190" t="s">
        <v>140</v>
      </c>
      <c r="H676" s="190" t="s">
        <v>140</v>
      </c>
      <c r="N676" s="190" t="s">
        <v>141</v>
      </c>
      <c r="O676" s="190" t="s">
        <v>141</v>
      </c>
      <c r="Q676" s="190" t="s">
        <v>140</v>
      </c>
      <c r="V676" s="190" t="s">
        <v>140</v>
      </c>
      <c r="X676" s="190" t="s">
        <v>140</v>
      </c>
      <c r="Z676" s="190" t="s">
        <v>141</v>
      </c>
    </row>
    <row r="677" spans="1:26" x14ac:dyDescent="0.3">
      <c r="A677" s="190">
        <v>808334</v>
      </c>
      <c r="B677" s="190" t="s">
        <v>265</v>
      </c>
      <c r="D677" s="190" t="s">
        <v>140</v>
      </c>
      <c r="K677" s="190" t="s">
        <v>141</v>
      </c>
      <c r="L677" s="190" t="s">
        <v>141</v>
      </c>
      <c r="N677" s="190" t="s">
        <v>142</v>
      </c>
      <c r="O677" s="190" t="s">
        <v>141</v>
      </c>
      <c r="P677" s="190" t="s">
        <v>142</v>
      </c>
      <c r="Q677" s="190" t="s">
        <v>142</v>
      </c>
      <c r="R677" s="190" t="s">
        <v>142</v>
      </c>
      <c r="S677" s="190" t="s">
        <v>142</v>
      </c>
      <c r="T677" s="190" t="s">
        <v>142</v>
      </c>
      <c r="U677" s="190" t="s">
        <v>141</v>
      </c>
      <c r="V677" s="190" t="s">
        <v>141</v>
      </c>
      <c r="W677" s="190" t="s">
        <v>141</v>
      </c>
      <c r="X677" s="190" t="s">
        <v>141</v>
      </c>
      <c r="Y677" s="190" t="s">
        <v>141</v>
      </c>
      <c r="Z677" s="190" t="s">
        <v>141</v>
      </c>
    </row>
    <row r="678" spans="1:26" x14ac:dyDescent="0.3">
      <c r="A678" s="190">
        <v>808371</v>
      </c>
      <c r="B678" s="190" t="s">
        <v>265</v>
      </c>
      <c r="J678" s="190" t="s">
        <v>140</v>
      </c>
      <c r="N678" s="190" t="s">
        <v>142</v>
      </c>
      <c r="O678" s="190" t="s">
        <v>141</v>
      </c>
      <c r="P678" s="190" t="s">
        <v>142</v>
      </c>
      <c r="Q678" s="190" t="s">
        <v>142</v>
      </c>
      <c r="R678" s="190" t="s">
        <v>141</v>
      </c>
      <c r="S678" s="190" t="s">
        <v>141</v>
      </c>
      <c r="U678" s="190" t="s">
        <v>142</v>
      </c>
      <c r="V678" s="190" t="s">
        <v>142</v>
      </c>
      <c r="W678" s="190" t="s">
        <v>142</v>
      </c>
      <c r="X678" s="190" t="s">
        <v>141</v>
      </c>
      <c r="Z678" s="190" t="s">
        <v>141</v>
      </c>
    </row>
    <row r="679" spans="1:26" x14ac:dyDescent="0.3">
      <c r="A679" s="190">
        <v>808389</v>
      </c>
      <c r="B679" s="190" t="s">
        <v>265</v>
      </c>
      <c r="H679" s="190" t="s">
        <v>142</v>
      </c>
      <c r="N679" s="190" t="s">
        <v>141</v>
      </c>
      <c r="O679" s="190" t="s">
        <v>141</v>
      </c>
      <c r="T679" s="190" t="s">
        <v>140</v>
      </c>
      <c r="U679" s="190" t="s">
        <v>142</v>
      </c>
      <c r="V679" s="190" t="s">
        <v>142</v>
      </c>
      <c r="X679" s="190" t="s">
        <v>142</v>
      </c>
      <c r="Z679" s="190" t="s">
        <v>141</v>
      </c>
    </row>
    <row r="680" spans="1:26" x14ac:dyDescent="0.3">
      <c r="A680" s="190">
        <v>808408</v>
      </c>
      <c r="B680" s="190" t="s">
        <v>265</v>
      </c>
      <c r="D680" s="190" t="s">
        <v>140</v>
      </c>
      <c r="E680" s="190" t="s">
        <v>140</v>
      </c>
      <c r="O680" s="190" t="s">
        <v>140</v>
      </c>
      <c r="P680" s="190" t="s">
        <v>141</v>
      </c>
      <c r="R680" s="190" t="s">
        <v>140</v>
      </c>
      <c r="V680" s="190" t="s">
        <v>142</v>
      </c>
    </row>
    <row r="681" spans="1:26" x14ac:dyDescent="0.3">
      <c r="A681" s="190">
        <v>808428</v>
      </c>
      <c r="B681" s="190" t="s">
        <v>265</v>
      </c>
      <c r="E681" s="190" t="s">
        <v>140</v>
      </c>
      <c r="H681" s="190" t="s">
        <v>140</v>
      </c>
      <c r="J681" s="190" t="s">
        <v>141</v>
      </c>
      <c r="N681" s="190" t="s">
        <v>141</v>
      </c>
      <c r="O681" s="190" t="s">
        <v>141</v>
      </c>
      <c r="P681" s="190" t="s">
        <v>141</v>
      </c>
      <c r="Q681" s="190" t="s">
        <v>141</v>
      </c>
      <c r="R681" s="190" t="s">
        <v>142</v>
      </c>
      <c r="S681" s="190" t="s">
        <v>142</v>
      </c>
      <c r="T681" s="190" t="s">
        <v>142</v>
      </c>
      <c r="U681" s="190" t="s">
        <v>141</v>
      </c>
      <c r="V681" s="190" t="s">
        <v>141</v>
      </c>
      <c r="W681" s="190" t="s">
        <v>141</v>
      </c>
      <c r="X681" s="190" t="s">
        <v>141</v>
      </c>
      <c r="Y681" s="190" t="s">
        <v>141</v>
      </c>
      <c r="Z681" s="190" t="s">
        <v>141</v>
      </c>
    </row>
    <row r="682" spans="1:26" x14ac:dyDescent="0.3">
      <c r="A682" s="190">
        <v>808432</v>
      </c>
      <c r="B682" s="190" t="s">
        <v>265</v>
      </c>
      <c r="G682" s="190" t="s">
        <v>140</v>
      </c>
      <c r="K682" s="190" t="s">
        <v>140</v>
      </c>
      <c r="N682" s="190" t="s">
        <v>140</v>
      </c>
      <c r="O682" s="190" t="s">
        <v>140</v>
      </c>
      <c r="R682" s="190" t="s">
        <v>140</v>
      </c>
      <c r="V682" s="190" t="s">
        <v>140</v>
      </c>
      <c r="X682" s="190" t="s">
        <v>140</v>
      </c>
    </row>
    <row r="683" spans="1:26" x14ac:dyDescent="0.3">
      <c r="A683" s="190">
        <v>808441</v>
      </c>
      <c r="B683" s="190" t="s">
        <v>265</v>
      </c>
      <c r="D683" s="190" t="s">
        <v>140</v>
      </c>
      <c r="G683" s="190" t="s">
        <v>140</v>
      </c>
      <c r="K683" s="190" t="s">
        <v>142</v>
      </c>
      <c r="O683" s="190" t="s">
        <v>141</v>
      </c>
      <c r="R683" s="190" t="s">
        <v>142</v>
      </c>
      <c r="S683" s="190" t="s">
        <v>142</v>
      </c>
      <c r="T683" s="190" t="s">
        <v>140</v>
      </c>
      <c r="U683" s="190" t="s">
        <v>141</v>
      </c>
      <c r="V683" s="190" t="s">
        <v>141</v>
      </c>
      <c r="W683" s="190" t="s">
        <v>142</v>
      </c>
      <c r="X683" s="190" t="s">
        <v>141</v>
      </c>
      <c r="Z683" s="190" t="s">
        <v>141</v>
      </c>
    </row>
    <row r="684" spans="1:26" x14ac:dyDescent="0.3">
      <c r="A684" s="190">
        <v>808466</v>
      </c>
      <c r="B684" s="190" t="s">
        <v>265</v>
      </c>
      <c r="H684" s="190" t="s">
        <v>142</v>
      </c>
      <c r="K684" s="190" t="s">
        <v>140</v>
      </c>
      <c r="N684" s="190" t="s">
        <v>141</v>
      </c>
      <c r="O684" s="190" t="s">
        <v>141</v>
      </c>
      <c r="P684" s="190" t="s">
        <v>142</v>
      </c>
      <c r="T684" s="190" t="s">
        <v>140</v>
      </c>
      <c r="V684" s="190" t="s">
        <v>142</v>
      </c>
      <c r="W684" s="190" t="s">
        <v>141</v>
      </c>
      <c r="X684" s="190" t="s">
        <v>142</v>
      </c>
      <c r="Y684" s="190" t="s">
        <v>142</v>
      </c>
      <c r="Z684" s="190" t="s">
        <v>141</v>
      </c>
    </row>
    <row r="685" spans="1:26" x14ac:dyDescent="0.3">
      <c r="A685" s="190">
        <v>808467</v>
      </c>
      <c r="B685" s="190" t="s">
        <v>265</v>
      </c>
      <c r="D685" s="190" t="s">
        <v>140</v>
      </c>
      <c r="M685" s="190" t="s">
        <v>141</v>
      </c>
      <c r="N685" s="190" t="s">
        <v>140</v>
      </c>
      <c r="O685" s="190" t="s">
        <v>141</v>
      </c>
      <c r="P685" s="190" t="s">
        <v>140</v>
      </c>
      <c r="R685" s="190" t="s">
        <v>140</v>
      </c>
      <c r="T685" s="190" t="s">
        <v>140</v>
      </c>
      <c r="V685" s="190" t="s">
        <v>142</v>
      </c>
      <c r="X685" s="190" t="s">
        <v>140</v>
      </c>
      <c r="Y685" s="190" t="s">
        <v>142</v>
      </c>
      <c r="Z685" s="190" t="s">
        <v>141</v>
      </c>
    </row>
    <row r="686" spans="1:26" x14ac:dyDescent="0.3">
      <c r="A686" s="190">
        <v>808472</v>
      </c>
      <c r="B686" s="190" t="s">
        <v>265</v>
      </c>
      <c r="H686" s="190" t="s">
        <v>140</v>
      </c>
      <c r="K686" s="190" t="s">
        <v>140</v>
      </c>
      <c r="N686" s="190" t="s">
        <v>141</v>
      </c>
      <c r="O686" s="190" t="s">
        <v>141</v>
      </c>
      <c r="P686" s="190" t="s">
        <v>140</v>
      </c>
      <c r="R686" s="190" t="s">
        <v>140</v>
      </c>
      <c r="S686" s="190" t="s">
        <v>140</v>
      </c>
      <c r="T686" s="190" t="s">
        <v>142</v>
      </c>
      <c r="V686" s="190" t="s">
        <v>140</v>
      </c>
      <c r="W686" s="190" t="s">
        <v>141</v>
      </c>
      <c r="X686" s="190" t="s">
        <v>142</v>
      </c>
      <c r="Y686" s="190" t="s">
        <v>142</v>
      </c>
      <c r="Z686" s="190" t="s">
        <v>141</v>
      </c>
    </row>
    <row r="687" spans="1:26" x14ac:dyDescent="0.3">
      <c r="A687" s="190">
        <v>808477</v>
      </c>
      <c r="B687" s="190" t="s">
        <v>265</v>
      </c>
      <c r="D687" s="190" t="s">
        <v>140</v>
      </c>
      <c r="J687" s="190" t="s">
        <v>140</v>
      </c>
      <c r="K687" s="190" t="s">
        <v>140</v>
      </c>
      <c r="O687" s="190" t="s">
        <v>141</v>
      </c>
      <c r="Q687" s="190" t="s">
        <v>142</v>
      </c>
      <c r="R687" s="190" t="s">
        <v>142</v>
      </c>
      <c r="T687" s="190" t="s">
        <v>142</v>
      </c>
      <c r="U687" s="190" t="s">
        <v>141</v>
      </c>
      <c r="V687" s="190" t="s">
        <v>141</v>
      </c>
      <c r="W687" s="190" t="s">
        <v>141</v>
      </c>
      <c r="X687" s="190" t="s">
        <v>141</v>
      </c>
      <c r="Y687" s="190" t="s">
        <v>142</v>
      </c>
      <c r="Z687" s="190" t="s">
        <v>141</v>
      </c>
    </row>
    <row r="688" spans="1:26" x14ac:dyDescent="0.3">
      <c r="A688" s="190">
        <v>808503</v>
      </c>
      <c r="B688" s="190" t="s">
        <v>265</v>
      </c>
      <c r="D688" s="190" t="s">
        <v>140</v>
      </c>
      <c r="M688" s="190" t="s">
        <v>140</v>
      </c>
      <c r="O688" s="190" t="s">
        <v>141</v>
      </c>
      <c r="T688" s="190" t="s">
        <v>141</v>
      </c>
      <c r="V688" s="190" t="s">
        <v>142</v>
      </c>
      <c r="Z688" s="190" t="s">
        <v>142</v>
      </c>
    </row>
    <row r="689" spans="1:26" x14ac:dyDescent="0.3">
      <c r="A689" s="190">
        <v>808534</v>
      </c>
      <c r="B689" s="190" t="s">
        <v>265</v>
      </c>
      <c r="J689" s="190" t="s">
        <v>142</v>
      </c>
      <c r="K689" s="190" t="s">
        <v>141</v>
      </c>
      <c r="O689" s="190" t="s">
        <v>141</v>
      </c>
      <c r="P689" s="190" t="s">
        <v>141</v>
      </c>
      <c r="Q689" s="190" t="s">
        <v>142</v>
      </c>
      <c r="R689" s="190" t="s">
        <v>142</v>
      </c>
      <c r="U689" s="190" t="s">
        <v>141</v>
      </c>
      <c r="V689" s="190" t="s">
        <v>141</v>
      </c>
      <c r="W689" s="190" t="s">
        <v>141</v>
      </c>
      <c r="X689" s="190" t="s">
        <v>141</v>
      </c>
      <c r="Y689" s="190" t="s">
        <v>141</v>
      </c>
      <c r="Z689" s="190" t="s">
        <v>141</v>
      </c>
    </row>
    <row r="690" spans="1:26" x14ac:dyDescent="0.3">
      <c r="A690" s="190">
        <v>808538</v>
      </c>
      <c r="B690" s="190" t="s">
        <v>265</v>
      </c>
      <c r="D690" s="190" t="s">
        <v>140</v>
      </c>
      <c r="H690" s="190" t="s">
        <v>140</v>
      </c>
      <c r="N690" s="190" t="s">
        <v>142</v>
      </c>
      <c r="O690" s="190" t="s">
        <v>141</v>
      </c>
      <c r="P690" s="190" t="s">
        <v>142</v>
      </c>
      <c r="Q690" s="190" t="s">
        <v>142</v>
      </c>
      <c r="R690" s="190" t="s">
        <v>142</v>
      </c>
      <c r="S690" s="190" t="s">
        <v>142</v>
      </c>
      <c r="T690" s="190" t="s">
        <v>142</v>
      </c>
      <c r="U690" s="190" t="s">
        <v>141</v>
      </c>
      <c r="V690" s="190" t="s">
        <v>141</v>
      </c>
      <c r="W690" s="190" t="s">
        <v>141</v>
      </c>
      <c r="X690" s="190" t="s">
        <v>141</v>
      </c>
      <c r="Y690" s="190" t="s">
        <v>141</v>
      </c>
      <c r="Z690" s="190" t="s">
        <v>141</v>
      </c>
    </row>
    <row r="691" spans="1:26" x14ac:dyDescent="0.3">
      <c r="A691" s="190">
        <v>808539</v>
      </c>
      <c r="B691" s="190" t="s">
        <v>265</v>
      </c>
      <c r="H691" s="190" t="s">
        <v>140</v>
      </c>
      <c r="J691" s="190" t="s">
        <v>142</v>
      </c>
      <c r="K691" s="190" t="s">
        <v>142</v>
      </c>
      <c r="N691" s="190" t="s">
        <v>142</v>
      </c>
      <c r="O691" s="190" t="s">
        <v>141</v>
      </c>
      <c r="P691" s="190" t="s">
        <v>142</v>
      </c>
      <c r="R691" s="190" t="s">
        <v>141</v>
      </c>
      <c r="S691" s="190" t="s">
        <v>141</v>
      </c>
      <c r="T691" s="190" t="s">
        <v>141</v>
      </c>
      <c r="U691" s="190" t="s">
        <v>141</v>
      </c>
      <c r="V691" s="190" t="s">
        <v>141</v>
      </c>
      <c r="W691" s="190" t="s">
        <v>141</v>
      </c>
      <c r="X691" s="190" t="s">
        <v>141</v>
      </c>
      <c r="Y691" s="190" t="s">
        <v>141</v>
      </c>
      <c r="Z691" s="190" t="s">
        <v>141</v>
      </c>
    </row>
    <row r="692" spans="1:26" x14ac:dyDescent="0.3">
      <c r="A692" s="190">
        <v>808542</v>
      </c>
      <c r="B692" s="190" t="s">
        <v>265</v>
      </c>
      <c r="N692" s="190" t="s">
        <v>142</v>
      </c>
      <c r="O692" s="190" t="s">
        <v>142</v>
      </c>
      <c r="R692" s="190" t="s">
        <v>142</v>
      </c>
      <c r="V692" s="190" t="s">
        <v>142</v>
      </c>
      <c r="Z692" s="190" t="s">
        <v>142</v>
      </c>
    </row>
    <row r="693" spans="1:26" x14ac:dyDescent="0.3">
      <c r="A693" s="190">
        <v>808553</v>
      </c>
      <c r="B693" s="190" t="s">
        <v>265</v>
      </c>
      <c r="J693" s="190" t="s">
        <v>141</v>
      </c>
      <c r="O693" s="190" t="s">
        <v>141</v>
      </c>
      <c r="P693" s="190" t="s">
        <v>141</v>
      </c>
      <c r="Q693" s="190" t="s">
        <v>141</v>
      </c>
      <c r="R693" s="190" t="s">
        <v>141</v>
      </c>
      <c r="S693" s="190" t="s">
        <v>141</v>
      </c>
      <c r="T693" s="190" t="s">
        <v>141</v>
      </c>
      <c r="U693" s="190" t="s">
        <v>141</v>
      </c>
      <c r="V693" s="190" t="s">
        <v>141</v>
      </c>
      <c r="W693" s="190" t="s">
        <v>141</v>
      </c>
      <c r="X693" s="190" t="s">
        <v>141</v>
      </c>
      <c r="Y693" s="190" t="s">
        <v>141</v>
      </c>
      <c r="Z693" s="190" t="s">
        <v>141</v>
      </c>
    </row>
    <row r="694" spans="1:26" x14ac:dyDescent="0.3">
      <c r="A694" s="190">
        <v>808556</v>
      </c>
      <c r="B694" s="190" t="s">
        <v>265</v>
      </c>
      <c r="N694" s="190" t="s">
        <v>140</v>
      </c>
      <c r="O694" s="190" t="s">
        <v>141</v>
      </c>
      <c r="V694" s="190" t="s">
        <v>140</v>
      </c>
      <c r="W694" s="190" t="s">
        <v>142</v>
      </c>
      <c r="Z694" s="190" t="s">
        <v>141</v>
      </c>
    </row>
    <row r="695" spans="1:26" x14ac:dyDescent="0.3">
      <c r="A695" s="190">
        <v>808561</v>
      </c>
      <c r="B695" s="190" t="s">
        <v>265</v>
      </c>
      <c r="K695" s="190" t="s">
        <v>142</v>
      </c>
      <c r="O695" s="190" t="s">
        <v>141</v>
      </c>
      <c r="P695" s="190" t="s">
        <v>142</v>
      </c>
      <c r="R695" s="190" t="s">
        <v>142</v>
      </c>
      <c r="U695" s="190" t="s">
        <v>142</v>
      </c>
      <c r="V695" s="190" t="s">
        <v>141</v>
      </c>
      <c r="W695" s="190" t="s">
        <v>141</v>
      </c>
      <c r="X695" s="190" t="s">
        <v>142</v>
      </c>
      <c r="Y695" s="190" t="s">
        <v>142</v>
      </c>
      <c r="Z695" s="190" t="s">
        <v>141</v>
      </c>
    </row>
    <row r="696" spans="1:26" x14ac:dyDescent="0.3">
      <c r="A696" s="190">
        <v>808568</v>
      </c>
      <c r="B696" s="190" t="s">
        <v>265</v>
      </c>
      <c r="D696" s="190" t="s">
        <v>140</v>
      </c>
      <c r="E696" s="190" t="s">
        <v>140</v>
      </c>
      <c r="J696" s="190" t="s">
        <v>140</v>
      </c>
      <c r="N696" s="190" t="s">
        <v>142</v>
      </c>
      <c r="O696" s="190" t="s">
        <v>141</v>
      </c>
      <c r="P696" s="190" t="s">
        <v>142</v>
      </c>
      <c r="Q696" s="190" t="s">
        <v>140</v>
      </c>
      <c r="R696" s="190" t="s">
        <v>140</v>
      </c>
      <c r="U696" s="190" t="s">
        <v>141</v>
      </c>
      <c r="V696" s="190" t="s">
        <v>141</v>
      </c>
      <c r="W696" s="190" t="s">
        <v>141</v>
      </c>
      <c r="X696" s="190" t="s">
        <v>142</v>
      </c>
      <c r="Y696" s="190" t="s">
        <v>141</v>
      </c>
      <c r="Z696" s="190" t="s">
        <v>141</v>
      </c>
    </row>
    <row r="697" spans="1:26" x14ac:dyDescent="0.3">
      <c r="A697" s="190">
        <v>808577</v>
      </c>
      <c r="B697" s="190" t="s">
        <v>265</v>
      </c>
      <c r="F697" s="190" t="s">
        <v>140</v>
      </c>
      <c r="L697" s="190" t="s">
        <v>140</v>
      </c>
      <c r="O697" s="190" t="s">
        <v>141</v>
      </c>
      <c r="P697" s="190" t="s">
        <v>142</v>
      </c>
      <c r="R697" s="190" t="s">
        <v>140</v>
      </c>
      <c r="S697" s="190" t="s">
        <v>142</v>
      </c>
      <c r="U697" s="190" t="s">
        <v>142</v>
      </c>
      <c r="V697" s="190" t="s">
        <v>142</v>
      </c>
      <c r="W697" s="190" t="s">
        <v>142</v>
      </c>
      <c r="X697" s="190" t="s">
        <v>142</v>
      </c>
      <c r="Y697" s="190" t="s">
        <v>142</v>
      </c>
      <c r="Z697" s="190" t="s">
        <v>140</v>
      </c>
    </row>
    <row r="698" spans="1:26" x14ac:dyDescent="0.3">
      <c r="A698" s="190">
        <v>808583</v>
      </c>
      <c r="B698" s="190" t="s">
        <v>265</v>
      </c>
      <c r="O698" s="190" t="s">
        <v>140</v>
      </c>
      <c r="R698" s="190" t="s">
        <v>140</v>
      </c>
      <c r="S698" s="190" t="s">
        <v>140</v>
      </c>
      <c r="T698" s="190" t="s">
        <v>140</v>
      </c>
      <c r="U698" s="190" t="s">
        <v>142</v>
      </c>
      <c r="V698" s="190" t="s">
        <v>142</v>
      </c>
      <c r="W698" s="190" t="s">
        <v>142</v>
      </c>
      <c r="X698" s="190" t="s">
        <v>142</v>
      </c>
      <c r="Y698" s="190" t="s">
        <v>142</v>
      </c>
      <c r="Z698" s="190" t="s">
        <v>142</v>
      </c>
    </row>
    <row r="699" spans="1:26" x14ac:dyDescent="0.3">
      <c r="A699" s="190">
        <v>808585</v>
      </c>
      <c r="B699" s="190" t="s">
        <v>265</v>
      </c>
      <c r="D699" s="190" t="s">
        <v>140</v>
      </c>
      <c r="K699" s="190" t="s">
        <v>140</v>
      </c>
      <c r="L699" s="190" t="s">
        <v>141</v>
      </c>
      <c r="O699" s="190" t="s">
        <v>140</v>
      </c>
      <c r="Q699" s="190" t="s">
        <v>142</v>
      </c>
      <c r="R699" s="190" t="s">
        <v>142</v>
      </c>
      <c r="V699" s="190" t="s">
        <v>141</v>
      </c>
      <c r="X699" s="190" t="s">
        <v>140</v>
      </c>
      <c r="Y699" s="190" t="s">
        <v>141</v>
      </c>
    </row>
    <row r="700" spans="1:26" x14ac:dyDescent="0.3">
      <c r="A700" s="190">
        <v>808592</v>
      </c>
      <c r="B700" s="190" t="s">
        <v>265</v>
      </c>
      <c r="E700" s="190" t="s">
        <v>140</v>
      </c>
      <c r="G700" s="190" t="s">
        <v>142</v>
      </c>
      <c r="K700" s="190" t="s">
        <v>141</v>
      </c>
      <c r="N700" s="190" t="s">
        <v>140</v>
      </c>
      <c r="O700" s="190" t="s">
        <v>142</v>
      </c>
      <c r="P700" s="190" t="s">
        <v>142</v>
      </c>
      <c r="Q700" s="190" t="s">
        <v>142</v>
      </c>
      <c r="R700" s="190" t="s">
        <v>142</v>
      </c>
      <c r="S700" s="190" t="s">
        <v>142</v>
      </c>
      <c r="T700" s="190" t="s">
        <v>142</v>
      </c>
      <c r="U700" s="190" t="s">
        <v>142</v>
      </c>
      <c r="V700" s="190" t="s">
        <v>142</v>
      </c>
      <c r="W700" s="190" t="s">
        <v>142</v>
      </c>
      <c r="X700" s="190" t="s">
        <v>142</v>
      </c>
      <c r="Y700" s="190" t="s">
        <v>142</v>
      </c>
      <c r="Z700" s="190" t="s">
        <v>142</v>
      </c>
    </row>
    <row r="701" spans="1:26" x14ac:dyDescent="0.3">
      <c r="A701" s="190">
        <v>808601</v>
      </c>
      <c r="B701" s="190" t="s">
        <v>265</v>
      </c>
      <c r="H701" s="190" t="s">
        <v>140</v>
      </c>
      <c r="K701" s="190" t="s">
        <v>140</v>
      </c>
      <c r="O701" s="190" t="s">
        <v>141</v>
      </c>
      <c r="Q701" s="190" t="s">
        <v>140</v>
      </c>
      <c r="R701" s="190" t="s">
        <v>140</v>
      </c>
      <c r="X701" s="190" t="s">
        <v>142</v>
      </c>
      <c r="Y701" s="190" t="s">
        <v>142</v>
      </c>
      <c r="Z701" s="190" t="s">
        <v>141</v>
      </c>
    </row>
    <row r="702" spans="1:26" x14ac:dyDescent="0.3">
      <c r="A702" s="190">
        <v>808616</v>
      </c>
      <c r="B702" s="190" t="s">
        <v>265</v>
      </c>
      <c r="D702" s="190" t="s">
        <v>140</v>
      </c>
      <c r="L702" s="190" t="s">
        <v>140</v>
      </c>
      <c r="O702" s="190" t="s">
        <v>142</v>
      </c>
      <c r="R702" s="190" t="s">
        <v>140</v>
      </c>
      <c r="U702" s="190" t="s">
        <v>142</v>
      </c>
      <c r="Y702" s="190" t="s">
        <v>142</v>
      </c>
      <c r="Z702" s="190" t="s">
        <v>141</v>
      </c>
    </row>
    <row r="703" spans="1:26" x14ac:dyDescent="0.3">
      <c r="A703" s="190">
        <v>808619</v>
      </c>
      <c r="B703" s="190" t="s">
        <v>265</v>
      </c>
      <c r="L703" s="190" t="s">
        <v>140</v>
      </c>
      <c r="O703" s="190" t="s">
        <v>140</v>
      </c>
      <c r="P703" s="190" t="s">
        <v>140</v>
      </c>
      <c r="R703" s="190" t="s">
        <v>140</v>
      </c>
      <c r="U703" s="190" t="s">
        <v>140</v>
      </c>
      <c r="V703" s="190" t="s">
        <v>140</v>
      </c>
      <c r="X703" s="190" t="s">
        <v>140</v>
      </c>
      <c r="Y703" s="190" t="s">
        <v>140</v>
      </c>
      <c r="Z703" s="190" t="s">
        <v>140</v>
      </c>
    </row>
    <row r="704" spans="1:26" x14ac:dyDescent="0.3">
      <c r="A704" s="190">
        <v>808629</v>
      </c>
      <c r="B704" s="190" t="s">
        <v>265</v>
      </c>
      <c r="E704" s="190" t="s">
        <v>140</v>
      </c>
      <c r="J704" s="190" t="s">
        <v>140</v>
      </c>
      <c r="K704" s="190" t="s">
        <v>140</v>
      </c>
      <c r="L704" s="190" t="s">
        <v>140</v>
      </c>
      <c r="O704" s="190" t="s">
        <v>142</v>
      </c>
      <c r="P704" s="190" t="s">
        <v>140</v>
      </c>
      <c r="Q704" s="190" t="s">
        <v>140</v>
      </c>
      <c r="R704" s="190" t="s">
        <v>142</v>
      </c>
      <c r="S704" s="190" t="s">
        <v>142</v>
      </c>
      <c r="U704" s="190" t="s">
        <v>140</v>
      </c>
      <c r="V704" s="190" t="s">
        <v>141</v>
      </c>
      <c r="W704" s="190" t="s">
        <v>141</v>
      </c>
      <c r="Y704" s="190" t="s">
        <v>140</v>
      </c>
      <c r="Z704" s="190" t="s">
        <v>141</v>
      </c>
    </row>
    <row r="705" spans="1:26" x14ac:dyDescent="0.3">
      <c r="A705" s="190">
        <v>808655</v>
      </c>
      <c r="B705" s="190" t="s">
        <v>265</v>
      </c>
      <c r="O705" s="190" t="s">
        <v>141</v>
      </c>
      <c r="P705" s="190" t="s">
        <v>141</v>
      </c>
      <c r="R705" s="190" t="s">
        <v>142</v>
      </c>
      <c r="S705" s="190" t="s">
        <v>141</v>
      </c>
      <c r="V705" s="190" t="s">
        <v>140</v>
      </c>
      <c r="Z705" s="190" t="s">
        <v>141</v>
      </c>
    </row>
    <row r="706" spans="1:26" x14ac:dyDescent="0.3">
      <c r="A706" s="190">
        <v>808658</v>
      </c>
      <c r="B706" s="190" t="s">
        <v>265</v>
      </c>
      <c r="D706" s="190" t="s">
        <v>140</v>
      </c>
      <c r="E706" s="190" t="s">
        <v>140</v>
      </c>
      <c r="L706" s="190" t="s">
        <v>140</v>
      </c>
      <c r="O706" s="190" t="s">
        <v>142</v>
      </c>
      <c r="R706" s="190" t="s">
        <v>141</v>
      </c>
      <c r="T706" s="190" t="s">
        <v>141</v>
      </c>
      <c r="W706" s="190" t="s">
        <v>141</v>
      </c>
      <c r="X706" s="190" t="s">
        <v>141</v>
      </c>
      <c r="Y706" s="190" t="s">
        <v>141</v>
      </c>
      <c r="Z706" s="190" t="s">
        <v>141</v>
      </c>
    </row>
    <row r="707" spans="1:26" x14ac:dyDescent="0.3">
      <c r="A707" s="190">
        <v>808670</v>
      </c>
      <c r="B707" s="190" t="s">
        <v>265</v>
      </c>
      <c r="H707" s="190" t="s">
        <v>140</v>
      </c>
      <c r="N707" s="190" t="s">
        <v>142</v>
      </c>
      <c r="O707" s="190" t="s">
        <v>141</v>
      </c>
      <c r="P707" s="190" t="s">
        <v>142</v>
      </c>
      <c r="S707" s="190" t="s">
        <v>140</v>
      </c>
      <c r="V707" s="190" t="s">
        <v>140</v>
      </c>
      <c r="X707" s="190" t="s">
        <v>140</v>
      </c>
      <c r="Y707" s="190" t="s">
        <v>142</v>
      </c>
      <c r="Z707" s="190" t="s">
        <v>141</v>
      </c>
    </row>
    <row r="708" spans="1:26" x14ac:dyDescent="0.3">
      <c r="A708" s="190">
        <v>808675</v>
      </c>
      <c r="B708" s="190" t="s">
        <v>265</v>
      </c>
      <c r="J708" s="190" t="s">
        <v>141</v>
      </c>
      <c r="K708" s="190" t="s">
        <v>142</v>
      </c>
      <c r="L708" s="190" t="s">
        <v>140</v>
      </c>
      <c r="N708" s="190" t="s">
        <v>140</v>
      </c>
      <c r="O708" s="190" t="s">
        <v>141</v>
      </c>
      <c r="Q708" s="190" t="s">
        <v>142</v>
      </c>
      <c r="R708" s="190" t="s">
        <v>140</v>
      </c>
      <c r="S708" s="190" t="s">
        <v>142</v>
      </c>
      <c r="V708" s="190" t="s">
        <v>141</v>
      </c>
      <c r="W708" s="190" t="s">
        <v>141</v>
      </c>
      <c r="X708" s="190" t="s">
        <v>140</v>
      </c>
      <c r="Y708" s="190" t="s">
        <v>142</v>
      </c>
      <c r="Z708" s="190" t="s">
        <v>141</v>
      </c>
    </row>
    <row r="709" spans="1:26" x14ac:dyDescent="0.3">
      <c r="A709" s="190">
        <v>808695</v>
      </c>
      <c r="B709" s="190" t="s">
        <v>265</v>
      </c>
      <c r="C709" s="190" t="s">
        <v>140</v>
      </c>
      <c r="D709" s="190" t="s">
        <v>140</v>
      </c>
      <c r="R709" s="190" t="s">
        <v>140</v>
      </c>
      <c r="V709" s="190" t="s">
        <v>142</v>
      </c>
      <c r="Y709" s="190" t="s">
        <v>140</v>
      </c>
    </row>
    <row r="710" spans="1:26" x14ac:dyDescent="0.3">
      <c r="A710" s="190">
        <v>808702</v>
      </c>
      <c r="B710" s="190" t="s">
        <v>265</v>
      </c>
      <c r="O710" s="190" t="s">
        <v>141</v>
      </c>
      <c r="R710" s="190" t="s">
        <v>140</v>
      </c>
      <c r="U710" s="190" t="s">
        <v>140</v>
      </c>
      <c r="V710" s="190" t="s">
        <v>142</v>
      </c>
      <c r="W710" s="190" t="s">
        <v>140</v>
      </c>
      <c r="X710" s="190" t="s">
        <v>140</v>
      </c>
      <c r="Y710" s="190" t="s">
        <v>140</v>
      </c>
      <c r="Z710" s="190" t="s">
        <v>141</v>
      </c>
    </row>
    <row r="711" spans="1:26" x14ac:dyDescent="0.3">
      <c r="A711" s="190">
        <v>808706</v>
      </c>
      <c r="B711" s="190" t="s">
        <v>265</v>
      </c>
      <c r="F711" s="190" t="s">
        <v>140</v>
      </c>
      <c r="H711" s="190" t="s">
        <v>140</v>
      </c>
      <c r="N711" s="190" t="s">
        <v>140</v>
      </c>
      <c r="O711" s="190" t="s">
        <v>142</v>
      </c>
      <c r="P711" s="190" t="s">
        <v>140</v>
      </c>
      <c r="Q711" s="190" t="s">
        <v>142</v>
      </c>
      <c r="S711" s="190" t="s">
        <v>140</v>
      </c>
      <c r="U711" s="190" t="s">
        <v>140</v>
      </c>
      <c r="W711" s="190" t="s">
        <v>141</v>
      </c>
      <c r="Y711" s="190" t="s">
        <v>140</v>
      </c>
      <c r="Z711" s="190" t="s">
        <v>141</v>
      </c>
    </row>
    <row r="712" spans="1:26" x14ac:dyDescent="0.3">
      <c r="A712" s="190">
        <v>808735</v>
      </c>
      <c r="B712" s="190" t="s">
        <v>265</v>
      </c>
      <c r="D712" s="190" t="s">
        <v>140</v>
      </c>
      <c r="J712" s="190" t="s">
        <v>141</v>
      </c>
      <c r="K712" s="190" t="s">
        <v>142</v>
      </c>
      <c r="M712" s="190" t="s">
        <v>140</v>
      </c>
      <c r="O712" s="190" t="s">
        <v>141</v>
      </c>
      <c r="Q712" s="190" t="s">
        <v>141</v>
      </c>
      <c r="R712" s="190" t="s">
        <v>141</v>
      </c>
      <c r="S712" s="190" t="s">
        <v>141</v>
      </c>
      <c r="T712" s="190" t="s">
        <v>141</v>
      </c>
      <c r="U712" s="190" t="s">
        <v>141</v>
      </c>
      <c r="V712" s="190" t="s">
        <v>141</v>
      </c>
      <c r="W712" s="190" t="s">
        <v>141</v>
      </c>
      <c r="X712" s="190" t="s">
        <v>141</v>
      </c>
      <c r="Y712" s="190" t="s">
        <v>141</v>
      </c>
      <c r="Z712" s="190" t="s">
        <v>141</v>
      </c>
    </row>
    <row r="713" spans="1:26" x14ac:dyDescent="0.3">
      <c r="A713" s="190">
        <v>808746</v>
      </c>
      <c r="B713" s="190" t="s">
        <v>265</v>
      </c>
      <c r="E713" s="190" t="s">
        <v>140</v>
      </c>
      <c r="H713" s="190" t="s">
        <v>140</v>
      </c>
      <c r="M713" s="190" t="s">
        <v>140</v>
      </c>
      <c r="N713" s="190" t="s">
        <v>142</v>
      </c>
      <c r="O713" s="190" t="s">
        <v>141</v>
      </c>
      <c r="P713" s="190" t="s">
        <v>142</v>
      </c>
      <c r="Q713" s="190" t="s">
        <v>140</v>
      </c>
      <c r="R713" s="190" t="s">
        <v>142</v>
      </c>
      <c r="S713" s="190" t="s">
        <v>140</v>
      </c>
      <c r="T713" s="190" t="s">
        <v>141</v>
      </c>
      <c r="U713" s="190" t="s">
        <v>141</v>
      </c>
      <c r="V713" s="190" t="s">
        <v>141</v>
      </c>
      <c r="W713" s="190" t="s">
        <v>141</v>
      </c>
      <c r="X713" s="190" t="s">
        <v>141</v>
      </c>
      <c r="Y713" s="190" t="s">
        <v>141</v>
      </c>
      <c r="Z713" s="190" t="s">
        <v>141</v>
      </c>
    </row>
    <row r="714" spans="1:26" x14ac:dyDescent="0.3">
      <c r="A714" s="190">
        <v>808797</v>
      </c>
      <c r="B714" s="190" t="s">
        <v>265</v>
      </c>
      <c r="H714" s="190" t="s">
        <v>140</v>
      </c>
      <c r="L714" s="190" t="s">
        <v>140</v>
      </c>
      <c r="N714" s="190" t="s">
        <v>140</v>
      </c>
      <c r="O714" s="190" t="s">
        <v>142</v>
      </c>
      <c r="P714" s="190" t="s">
        <v>140</v>
      </c>
      <c r="Q714" s="190" t="s">
        <v>141</v>
      </c>
      <c r="S714" s="190" t="s">
        <v>142</v>
      </c>
      <c r="T714" s="190" t="s">
        <v>140</v>
      </c>
      <c r="U714" s="190" t="s">
        <v>141</v>
      </c>
      <c r="V714" s="190" t="s">
        <v>141</v>
      </c>
      <c r="W714" s="190" t="s">
        <v>141</v>
      </c>
      <c r="X714" s="190" t="s">
        <v>141</v>
      </c>
      <c r="Y714" s="190" t="s">
        <v>141</v>
      </c>
      <c r="Z714" s="190" t="s">
        <v>141</v>
      </c>
    </row>
    <row r="715" spans="1:26" x14ac:dyDescent="0.3">
      <c r="A715" s="190">
        <v>808820</v>
      </c>
      <c r="B715" s="190" t="s">
        <v>265</v>
      </c>
      <c r="H715" s="190" t="s">
        <v>142</v>
      </c>
      <c r="I715" s="190" t="s">
        <v>142</v>
      </c>
      <c r="K715" s="190" t="s">
        <v>140</v>
      </c>
      <c r="N715" s="190" t="s">
        <v>141</v>
      </c>
      <c r="O715" s="190" t="s">
        <v>141</v>
      </c>
      <c r="P715" s="190" t="s">
        <v>140</v>
      </c>
      <c r="T715" s="190" t="s">
        <v>140</v>
      </c>
      <c r="V715" s="190" t="s">
        <v>141</v>
      </c>
      <c r="W715" s="190" t="s">
        <v>141</v>
      </c>
      <c r="X715" s="190" t="s">
        <v>142</v>
      </c>
      <c r="Y715" s="190" t="s">
        <v>141</v>
      </c>
      <c r="Z715" s="190" t="s">
        <v>141</v>
      </c>
    </row>
    <row r="716" spans="1:26" x14ac:dyDescent="0.3">
      <c r="A716" s="190">
        <v>808821</v>
      </c>
      <c r="B716" s="190" t="s">
        <v>265</v>
      </c>
      <c r="D716" s="190" t="s">
        <v>140</v>
      </c>
      <c r="F716" s="190" t="s">
        <v>140</v>
      </c>
      <c r="K716" s="190" t="s">
        <v>142</v>
      </c>
      <c r="L716" s="190" t="s">
        <v>140</v>
      </c>
      <c r="O716" s="190" t="s">
        <v>141</v>
      </c>
      <c r="R716" s="190" t="s">
        <v>140</v>
      </c>
      <c r="T716" s="190" t="s">
        <v>142</v>
      </c>
      <c r="V716" s="190" t="s">
        <v>140</v>
      </c>
      <c r="W716" s="190" t="s">
        <v>142</v>
      </c>
      <c r="X716" s="190" t="s">
        <v>140</v>
      </c>
      <c r="Z716" s="190" t="s">
        <v>142</v>
      </c>
    </row>
    <row r="717" spans="1:26" x14ac:dyDescent="0.3">
      <c r="A717" s="190">
        <v>808836</v>
      </c>
      <c r="B717" s="190" t="s">
        <v>265</v>
      </c>
      <c r="D717" s="190" t="s">
        <v>140</v>
      </c>
      <c r="K717" s="190" t="s">
        <v>140</v>
      </c>
      <c r="O717" s="190" t="s">
        <v>142</v>
      </c>
      <c r="P717" s="190" t="s">
        <v>140</v>
      </c>
      <c r="Q717" s="190" t="s">
        <v>140</v>
      </c>
      <c r="S717" s="190" t="s">
        <v>140</v>
      </c>
      <c r="V717" s="190" t="s">
        <v>141</v>
      </c>
      <c r="W717" s="190" t="s">
        <v>142</v>
      </c>
      <c r="X717" s="190" t="s">
        <v>141</v>
      </c>
      <c r="Z717" s="190" t="s">
        <v>141</v>
      </c>
    </row>
    <row r="718" spans="1:26" x14ac:dyDescent="0.3">
      <c r="A718" s="190">
        <v>808841</v>
      </c>
      <c r="B718" s="190" t="s">
        <v>265</v>
      </c>
      <c r="H718" s="190" t="s">
        <v>140</v>
      </c>
      <c r="J718" s="190" t="s">
        <v>140</v>
      </c>
      <c r="N718" s="190" t="s">
        <v>142</v>
      </c>
      <c r="O718" s="190" t="s">
        <v>141</v>
      </c>
      <c r="P718" s="190" t="s">
        <v>142</v>
      </c>
      <c r="Q718" s="190" t="s">
        <v>142</v>
      </c>
      <c r="R718" s="190" t="s">
        <v>142</v>
      </c>
      <c r="S718" s="190" t="s">
        <v>142</v>
      </c>
      <c r="T718" s="190" t="s">
        <v>142</v>
      </c>
      <c r="U718" s="190" t="s">
        <v>141</v>
      </c>
      <c r="V718" s="190" t="s">
        <v>141</v>
      </c>
      <c r="W718" s="190" t="s">
        <v>141</v>
      </c>
      <c r="X718" s="190" t="s">
        <v>141</v>
      </c>
      <c r="Y718" s="190" t="s">
        <v>141</v>
      </c>
      <c r="Z718" s="190" t="s">
        <v>141</v>
      </c>
    </row>
    <row r="719" spans="1:26" x14ac:dyDescent="0.3">
      <c r="A719" s="190">
        <v>808866</v>
      </c>
      <c r="B719" s="190" t="s">
        <v>265</v>
      </c>
      <c r="K719" s="190" t="s">
        <v>142</v>
      </c>
      <c r="O719" s="190" t="s">
        <v>141</v>
      </c>
      <c r="P719" s="190" t="s">
        <v>141</v>
      </c>
      <c r="Q719" s="190" t="s">
        <v>141</v>
      </c>
      <c r="R719" s="190" t="s">
        <v>142</v>
      </c>
      <c r="V719" s="190" t="s">
        <v>141</v>
      </c>
      <c r="W719" s="190" t="s">
        <v>142</v>
      </c>
      <c r="Y719" s="190" t="s">
        <v>142</v>
      </c>
      <c r="Z719" s="190" t="s">
        <v>141</v>
      </c>
    </row>
    <row r="720" spans="1:26" x14ac:dyDescent="0.3">
      <c r="A720" s="190">
        <v>808871</v>
      </c>
      <c r="B720" s="190" t="s">
        <v>265</v>
      </c>
      <c r="L720" s="190" t="s">
        <v>141</v>
      </c>
      <c r="O720" s="190" t="s">
        <v>141</v>
      </c>
      <c r="X720" s="190" t="s">
        <v>140</v>
      </c>
      <c r="Y720" s="190" t="s">
        <v>140</v>
      </c>
      <c r="Z720" s="190" t="s">
        <v>142</v>
      </c>
    </row>
    <row r="721" spans="1:26" x14ac:dyDescent="0.3">
      <c r="A721" s="190">
        <v>808901</v>
      </c>
      <c r="B721" s="190" t="s">
        <v>265</v>
      </c>
      <c r="N721" s="190" t="s">
        <v>140</v>
      </c>
      <c r="O721" s="190" t="s">
        <v>141</v>
      </c>
      <c r="S721" s="190" t="s">
        <v>142</v>
      </c>
      <c r="X721" s="190" t="s">
        <v>142</v>
      </c>
      <c r="Y721" s="190" t="s">
        <v>140</v>
      </c>
    </row>
    <row r="722" spans="1:26" x14ac:dyDescent="0.3">
      <c r="A722" s="190">
        <v>808903</v>
      </c>
      <c r="B722" s="190" t="s">
        <v>265</v>
      </c>
      <c r="H722" s="190" t="s">
        <v>140</v>
      </c>
      <c r="J722" s="190" t="s">
        <v>142</v>
      </c>
      <c r="K722" s="190" t="s">
        <v>142</v>
      </c>
      <c r="N722" s="190" t="s">
        <v>142</v>
      </c>
      <c r="O722" s="190" t="s">
        <v>141</v>
      </c>
      <c r="Q722" s="190" t="s">
        <v>140</v>
      </c>
      <c r="R722" s="190" t="s">
        <v>140</v>
      </c>
      <c r="T722" s="190" t="s">
        <v>140</v>
      </c>
      <c r="V722" s="190" t="s">
        <v>140</v>
      </c>
      <c r="W722" s="190" t="s">
        <v>142</v>
      </c>
      <c r="X722" s="190" t="s">
        <v>142</v>
      </c>
      <c r="Y722" s="190" t="s">
        <v>141</v>
      </c>
      <c r="Z722" s="190" t="s">
        <v>141</v>
      </c>
    </row>
    <row r="723" spans="1:26" x14ac:dyDescent="0.3">
      <c r="A723" s="190">
        <v>808906</v>
      </c>
      <c r="B723" s="190" t="s">
        <v>265</v>
      </c>
      <c r="H723" s="190" t="s">
        <v>140</v>
      </c>
      <c r="I723" s="190" t="s">
        <v>140</v>
      </c>
      <c r="N723" s="190" t="s">
        <v>140</v>
      </c>
      <c r="O723" s="190" t="s">
        <v>141</v>
      </c>
      <c r="P723" s="190" t="s">
        <v>142</v>
      </c>
      <c r="Q723" s="190" t="s">
        <v>142</v>
      </c>
      <c r="R723" s="190" t="s">
        <v>142</v>
      </c>
      <c r="S723" s="190" t="s">
        <v>142</v>
      </c>
      <c r="T723" s="190" t="s">
        <v>141</v>
      </c>
      <c r="U723" s="190" t="s">
        <v>141</v>
      </c>
      <c r="V723" s="190" t="s">
        <v>141</v>
      </c>
      <c r="W723" s="190" t="s">
        <v>141</v>
      </c>
      <c r="X723" s="190" t="s">
        <v>141</v>
      </c>
      <c r="Y723" s="190" t="s">
        <v>141</v>
      </c>
      <c r="Z723" s="190" t="s">
        <v>141</v>
      </c>
    </row>
    <row r="724" spans="1:26" x14ac:dyDescent="0.3">
      <c r="A724" s="190">
        <v>808914</v>
      </c>
      <c r="B724" s="190" t="s">
        <v>265</v>
      </c>
      <c r="N724" s="190" t="s">
        <v>140</v>
      </c>
      <c r="O724" s="190" t="s">
        <v>142</v>
      </c>
      <c r="T724" s="190" t="s">
        <v>142</v>
      </c>
      <c r="V724" s="190" t="s">
        <v>140</v>
      </c>
      <c r="Z724" s="190" t="s">
        <v>141</v>
      </c>
    </row>
    <row r="725" spans="1:26" x14ac:dyDescent="0.3">
      <c r="A725" s="190">
        <v>808925</v>
      </c>
      <c r="B725" s="190" t="s">
        <v>265</v>
      </c>
      <c r="H725" s="190" t="s">
        <v>142</v>
      </c>
      <c r="N725" s="190" t="s">
        <v>141</v>
      </c>
      <c r="O725" s="190" t="s">
        <v>141</v>
      </c>
      <c r="P725" s="190" t="s">
        <v>142</v>
      </c>
      <c r="S725" s="190" t="s">
        <v>142</v>
      </c>
      <c r="T725" s="190" t="s">
        <v>142</v>
      </c>
      <c r="U725" s="190" t="s">
        <v>141</v>
      </c>
      <c r="V725" s="190" t="s">
        <v>141</v>
      </c>
      <c r="W725" s="190" t="s">
        <v>141</v>
      </c>
      <c r="X725" s="190" t="s">
        <v>141</v>
      </c>
      <c r="Y725" s="190" t="s">
        <v>141</v>
      </c>
      <c r="Z725" s="190" t="s">
        <v>141</v>
      </c>
    </row>
    <row r="726" spans="1:26" x14ac:dyDescent="0.3">
      <c r="A726" s="190">
        <v>808949</v>
      </c>
      <c r="B726" s="190" t="s">
        <v>265</v>
      </c>
      <c r="N726" s="190" t="s">
        <v>140</v>
      </c>
      <c r="O726" s="190" t="s">
        <v>142</v>
      </c>
      <c r="R726" s="190" t="s">
        <v>140</v>
      </c>
      <c r="S726" s="190" t="s">
        <v>142</v>
      </c>
      <c r="U726" s="190" t="s">
        <v>141</v>
      </c>
      <c r="V726" s="190" t="s">
        <v>141</v>
      </c>
      <c r="Y726" s="190" t="s">
        <v>141</v>
      </c>
      <c r="Z726" s="190" t="s">
        <v>141</v>
      </c>
    </row>
    <row r="727" spans="1:26" x14ac:dyDescent="0.3">
      <c r="A727" s="190">
        <v>808953</v>
      </c>
      <c r="B727" s="190" t="s">
        <v>265</v>
      </c>
      <c r="D727" s="190" t="s">
        <v>140</v>
      </c>
      <c r="K727" s="190" t="s">
        <v>140</v>
      </c>
      <c r="L727" s="190" t="s">
        <v>142</v>
      </c>
      <c r="O727" s="190" t="s">
        <v>141</v>
      </c>
      <c r="P727" s="190" t="s">
        <v>140</v>
      </c>
      <c r="Q727" s="190" t="s">
        <v>140</v>
      </c>
      <c r="R727" s="190" t="s">
        <v>140</v>
      </c>
      <c r="U727" s="190" t="s">
        <v>141</v>
      </c>
      <c r="V727" s="190" t="s">
        <v>141</v>
      </c>
      <c r="W727" s="190" t="s">
        <v>141</v>
      </c>
      <c r="X727" s="190" t="s">
        <v>142</v>
      </c>
      <c r="Y727" s="190" t="s">
        <v>141</v>
      </c>
      <c r="Z727" s="190" t="s">
        <v>141</v>
      </c>
    </row>
    <row r="728" spans="1:26" x14ac:dyDescent="0.3">
      <c r="A728" s="190">
        <v>808955</v>
      </c>
      <c r="B728" s="190" t="s">
        <v>265</v>
      </c>
      <c r="C728" s="190" t="s">
        <v>140</v>
      </c>
      <c r="H728" s="190" t="s">
        <v>140</v>
      </c>
      <c r="M728" s="190" t="s">
        <v>140</v>
      </c>
      <c r="N728" s="190" t="s">
        <v>142</v>
      </c>
      <c r="O728" s="190" t="s">
        <v>141</v>
      </c>
      <c r="P728" s="190" t="s">
        <v>140</v>
      </c>
      <c r="T728" s="190" t="s">
        <v>140</v>
      </c>
      <c r="W728" s="190" t="s">
        <v>142</v>
      </c>
      <c r="Z728" s="190" t="s">
        <v>141</v>
      </c>
    </row>
    <row r="729" spans="1:26" x14ac:dyDescent="0.3">
      <c r="A729" s="190">
        <v>808959</v>
      </c>
      <c r="B729" s="190" t="s">
        <v>265</v>
      </c>
      <c r="C729" s="190" t="s">
        <v>141</v>
      </c>
      <c r="H729" s="190" t="s">
        <v>142</v>
      </c>
      <c r="J729" s="190" t="s">
        <v>142</v>
      </c>
      <c r="N729" s="190" t="s">
        <v>140</v>
      </c>
      <c r="O729" s="190" t="s">
        <v>141</v>
      </c>
      <c r="P729" s="190" t="s">
        <v>141</v>
      </c>
      <c r="R729" s="190" t="s">
        <v>142</v>
      </c>
      <c r="T729" s="190" t="s">
        <v>142</v>
      </c>
      <c r="U729" s="190" t="s">
        <v>141</v>
      </c>
      <c r="V729" s="190" t="s">
        <v>141</v>
      </c>
      <c r="W729" s="190" t="s">
        <v>141</v>
      </c>
      <c r="X729" s="190" t="s">
        <v>141</v>
      </c>
      <c r="Y729" s="190" t="s">
        <v>141</v>
      </c>
      <c r="Z729" s="190" t="s">
        <v>141</v>
      </c>
    </row>
    <row r="730" spans="1:26" x14ac:dyDescent="0.3">
      <c r="A730" s="190">
        <v>808965</v>
      </c>
      <c r="B730" s="190" t="s">
        <v>265</v>
      </c>
      <c r="H730" s="190" t="s">
        <v>140</v>
      </c>
      <c r="N730" s="190" t="s">
        <v>140</v>
      </c>
      <c r="O730" s="190" t="s">
        <v>141</v>
      </c>
      <c r="R730" s="190" t="s">
        <v>140</v>
      </c>
      <c r="T730" s="190" t="s">
        <v>140</v>
      </c>
      <c r="Z730" s="190" t="s">
        <v>141</v>
      </c>
    </row>
    <row r="731" spans="1:26" x14ac:dyDescent="0.3">
      <c r="A731" s="190">
        <v>808987</v>
      </c>
      <c r="B731" s="190" t="s">
        <v>265</v>
      </c>
      <c r="H731" s="190" t="s">
        <v>140</v>
      </c>
      <c r="K731" s="190" t="s">
        <v>140</v>
      </c>
      <c r="L731" s="190" t="s">
        <v>140</v>
      </c>
      <c r="N731" s="190" t="s">
        <v>141</v>
      </c>
      <c r="O731" s="190" t="s">
        <v>141</v>
      </c>
      <c r="P731" s="190" t="s">
        <v>141</v>
      </c>
      <c r="Q731" s="190" t="s">
        <v>141</v>
      </c>
      <c r="R731" s="190" t="s">
        <v>141</v>
      </c>
      <c r="S731" s="190" t="s">
        <v>141</v>
      </c>
      <c r="T731" s="190" t="s">
        <v>141</v>
      </c>
      <c r="U731" s="190" t="s">
        <v>141</v>
      </c>
      <c r="V731" s="190" t="s">
        <v>141</v>
      </c>
      <c r="W731" s="190" t="s">
        <v>141</v>
      </c>
      <c r="X731" s="190" t="s">
        <v>141</v>
      </c>
      <c r="Y731" s="190" t="s">
        <v>141</v>
      </c>
      <c r="Z731" s="190" t="s">
        <v>141</v>
      </c>
    </row>
    <row r="732" spans="1:26" x14ac:dyDescent="0.3">
      <c r="A732" s="190">
        <v>808990</v>
      </c>
      <c r="B732" s="190" t="s">
        <v>265</v>
      </c>
      <c r="D732" s="190" t="s">
        <v>140</v>
      </c>
      <c r="J732" s="190" t="s">
        <v>141</v>
      </c>
      <c r="O732" s="190" t="s">
        <v>141</v>
      </c>
      <c r="P732" s="190" t="s">
        <v>141</v>
      </c>
      <c r="Q732" s="190" t="s">
        <v>141</v>
      </c>
      <c r="R732" s="190" t="s">
        <v>142</v>
      </c>
      <c r="S732" s="190" t="s">
        <v>141</v>
      </c>
      <c r="T732" s="190" t="s">
        <v>141</v>
      </c>
      <c r="U732" s="190" t="s">
        <v>141</v>
      </c>
      <c r="V732" s="190" t="s">
        <v>141</v>
      </c>
      <c r="W732" s="190" t="s">
        <v>141</v>
      </c>
      <c r="X732" s="190" t="s">
        <v>141</v>
      </c>
      <c r="Y732" s="190" t="s">
        <v>141</v>
      </c>
      <c r="Z732" s="190" t="s">
        <v>141</v>
      </c>
    </row>
    <row r="733" spans="1:26" x14ac:dyDescent="0.3">
      <c r="A733" s="190">
        <v>808998</v>
      </c>
      <c r="B733" s="190" t="s">
        <v>265</v>
      </c>
      <c r="D733" s="190" t="s">
        <v>142</v>
      </c>
      <c r="E733" s="190" t="s">
        <v>140</v>
      </c>
      <c r="I733" s="190" t="s">
        <v>140</v>
      </c>
      <c r="M733" s="190" t="s">
        <v>140</v>
      </c>
      <c r="O733" s="190" t="s">
        <v>141</v>
      </c>
      <c r="P733" s="190" t="s">
        <v>141</v>
      </c>
      <c r="R733" s="190" t="s">
        <v>140</v>
      </c>
      <c r="S733" s="190" t="s">
        <v>140</v>
      </c>
      <c r="U733" s="190" t="s">
        <v>141</v>
      </c>
      <c r="V733" s="190" t="s">
        <v>141</v>
      </c>
      <c r="W733" s="190" t="s">
        <v>141</v>
      </c>
      <c r="X733" s="190" t="s">
        <v>141</v>
      </c>
      <c r="Y733" s="190" t="s">
        <v>141</v>
      </c>
      <c r="Z733" s="190" t="s">
        <v>141</v>
      </c>
    </row>
    <row r="734" spans="1:26" x14ac:dyDescent="0.3">
      <c r="A734" s="190">
        <v>809002</v>
      </c>
      <c r="B734" s="190" t="s">
        <v>265</v>
      </c>
      <c r="M734" s="190" t="s">
        <v>142</v>
      </c>
      <c r="O734" s="190" t="s">
        <v>141</v>
      </c>
      <c r="Q734" s="190" t="s">
        <v>142</v>
      </c>
      <c r="V734" s="190" t="s">
        <v>142</v>
      </c>
      <c r="Z734" s="190" t="s">
        <v>141</v>
      </c>
    </row>
    <row r="735" spans="1:26" x14ac:dyDescent="0.3">
      <c r="A735" s="190">
        <v>809021</v>
      </c>
      <c r="B735" s="190" t="s">
        <v>265</v>
      </c>
      <c r="D735" s="190" t="s">
        <v>140</v>
      </c>
      <c r="E735" s="190" t="s">
        <v>140</v>
      </c>
      <c r="H735" s="190" t="s">
        <v>142</v>
      </c>
      <c r="N735" s="190" t="s">
        <v>141</v>
      </c>
      <c r="O735" s="190" t="s">
        <v>141</v>
      </c>
      <c r="P735" s="190" t="s">
        <v>141</v>
      </c>
      <c r="Q735" s="190" t="s">
        <v>141</v>
      </c>
      <c r="S735" s="190" t="s">
        <v>140</v>
      </c>
      <c r="T735" s="190" t="s">
        <v>142</v>
      </c>
      <c r="V735" s="190" t="s">
        <v>141</v>
      </c>
      <c r="X735" s="190" t="s">
        <v>140</v>
      </c>
      <c r="Y735" s="190" t="s">
        <v>141</v>
      </c>
      <c r="Z735" s="190" t="s">
        <v>141</v>
      </c>
    </row>
    <row r="736" spans="1:26" x14ac:dyDescent="0.3">
      <c r="A736" s="190">
        <v>809024</v>
      </c>
      <c r="B736" s="190" t="s">
        <v>265</v>
      </c>
      <c r="N736" s="190" t="s">
        <v>142</v>
      </c>
      <c r="O736" s="190" t="s">
        <v>141</v>
      </c>
      <c r="P736" s="190" t="s">
        <v>141</v>
      </c>
      <c r="Q736" s="190" t="s">
        <v>140</v>
      </c>
      <c r="R736" s="190" t="s">
        <v>142</v>
      </c>
      <c r="S736" s="190" t="s">
        <v>140</v>
      </c>
      <c r="U736" s="190" t="s">
        <v>142</v>
      </c>
      <c r="V736" s="190" t="s">
        <v>141</v>
      </c>
      <c r="W736" s="190" t="s">
        <v>141</v>
      </c>
      <c r="X736" s="190" t="s">
        <v>142</v>
      </c>
      <c r="Y736" s="190" t="s">
        <v>141</v>
      </c>
      <c r="Z736" s="190" t="s">
        <v>141</v>
      </c>
    </row>
    <row r="737" spans="1:26" x14ac:dyDescent="0.3">
      <c r="A737" s="190">
        <v>809028</v>
      </c>
      <c r="B737" s="190" t="s">
        <v>265</v>
      </c>
      <c r="D737" s="190" t="s">
        <v>140</v>
      </c>
      <c r="J737" s="190" t="s">
        <v>141</v>
      </c>
      <c r="K737" s="190" t="s">
        <v>140</v>
      </c>
      <c r="O737" s="190" t="s">
        <v>141</v>
      </c>
      <c r="P737" s="190" t="s">
        <v>140</v>
      </c>
      <c r="Q737" s="190" t="s">
        <v>142</v>
      </c>
      <c r="R737" s="190" t="s">
        <v>141</v>
      </c>
      <c r="S737" s="190" t="s">
        <v>141</v>
      </c>
      <c r="T737" s="190" t="s">
        <v>142</v>
      </c>
      <c r="U737" s="190" t="s">
        <v>142</v>
      </c>
      <c r="V737" s="190" t="s">
        <v>142</v>
      </c>
      <c r="W737" s="190" t="s">
        <v>141</v>
      </c>
      <c r="X737" s="190" t="s">
        <v>142</v>
      </c>
      <c r="Y737" s="190" t="s">
        <v>142</v>
      </c>
      <c r="Z737" s="190" t="s">
        <v>141</v>
      </c>
    </row>
    <row r="738" spans="1:26" x14ac:dyDescent="0.3">
      <c r="A738" s="190">
        <v>809038</v>
      </c>
      <c r="B738" s="190" t="s">
        <v>265</v>
      </c>
      <c r="E738" s="190" t="s">
        <v>140</v>
      </c>
      <c r="F738" s="190" t="s">
        <v>141</v>
      </c>
      <c r="I738" s="190" t="s">
        <v>140</v>
      </c>
      <c r="O738" s="190" t="s">
        <v>141</v>
      </c>
      <c r="P738" s="190" t="s">
        <v>140</v>
      </c>
      <c r="Q738" s="190" t="s">
        <v>140</v>
      </c>
      <c r="R738" s="190" t="s">
        <v>142</v>
      </c>
      <c r="U738" s="190" t="s">
        <v>141</v>
      </c>
      <c r="X738" s="190" t="s">
        <v>141</v>
      </c>
      <c r="Y738" s="190" t="s">
        <v>141</v>
      </c>
      <c r="Z738" s="190" t="s">
        <v>141</v>
      </c>
    </row>
    <row r="739" spans="1:26" x14ac:dyDescent="0.3">
      <c r="A739" s="190">
        <v>809047</v>
      </c>
      <c r="B739" s="190" t="s">
        <v>265</v>
      </c>
      <c r="D739" s="190" t="s">
        <v>140</v>
      </c>
      <c r="J739" s="190" t="s">
        <v>140</v>
      </c>
      <c r="K739" s="190" t="s">
        <v>142</v>
      </c>
      <c r="L739" s="190" t="s">
        <v>142</v>
      </c>
      <c r="O739" s="190" t="s">
        <v>141</v>
      </c>
      <c r="P739" s="190" t="s">
        <v>141</v>
      </c>
      <c r="Q739" s="190" t="s">
        <v>141</v>
      </c>
      <c r="R739" s="190" t="s">
        <v>141</v>
      </c>
      <c r="S739" s="190" t="s">
        <v>141</v>
      </c>
      <c r="T739" s="190" t="s">
        <v>141</v>
      </c>
      <c r="V739" s="190" t="s">
        <v>141</v>
      </c>
      <c r="W739" s="190" t="s">
        <v>141</v>
      </c>
      <c r="X739" s="190" t="s">
        <v>141</v>
      </c>
      <c r="Y739" s="190" t="s">
        <v>141</v>
      </c>
      <c r="Z739" s="190" t="s">
        <v>141</v>
      </c>
    </row>
    <row r="740" spans="1:26" x14ac:dyDescent="0.3">
      <c r="A740" s="190">
        <v>809060</v>
      </c>
      <c r="B740" s="190" t="s">
        <v>265</v>
      </c>
      <c r="D740" s="190" t="s">
        <v>142</v>
      </c>
      <c r="E740" s="190" t="s">
        <v>140</v>
      </c>
      <c r="J740" s="190" t="s">
        <v>142</v>
      </c>
      <c r="M740" s="190" t="s">
        <v>141</v>
      </c>
      <c r="O740" s="190" t="s">
        <v>141</v>
      </c>
      <c r="P740" s="190" t="s">
        <v>141</v>
      </c>
      <c r="Q740" s="190" t="s">
        <v>141</v>
      </c>
      <c r="R740" s="190" t="s">
        <v>141</v>
      </c>
      <c r="S740" s="190" t="s">
        <v>141</v>
      </c>
      <c r="T740" s="190" t="s">
        <v>141</v>
      </c>
      <c r="U740" s="190" t="s">
        <v>141</v>
      </c>
      <c r="V740" s="190" t="s">
        <v>141</v>
      </c>
      <c r="W740" s="190" t="s">
        <v>141</v>
      </c>
      <c r="X740" s="190" t="s">
        <v>141</v>
      </c>
      <c r="Y740" s="190" t="s">
        <v>141</v>
      </c>
      <c r="Z740" s="190" t="s">
        <v>141</v>
      </c>
    </row>
    <row r="741" spans="1:26" x14ac:dyDescent="0.3">
      <c r="A741" s="190">
        <v>809079</v>
      </c>
      <c r="B741" s="190" t="s">
        <v>265</v>
      </c>
      <c r="H741" s="190" t="s">
        <v>142</v>
      </c>
      <c r="L741" s="190" t="s">
        <v>142</v>
      </c>
      <c r="N741" s="190" t="s">
        <v>141</v>
      </c>
      <c r="O741" s="190" t="s">
        <v>141</v>
      </c>
      <c r="P741" s="190" t="s">
        <v>141</v>
      </c>
      <c r="S741" s="190" t="s">
        <v>141</v>
      </c>
      <c r="T741" s="190" t="s">
        <v>141</v>
      </c>
      <c r="U741" s="190" t="s">
        <v>141</v>
      </c>
      <c r="V741" s="190" t="s">
        <v>141</v>
      </c>
      <c r="W741" s="190" t="s">
        <v>141</v>
      </c>
      <c r="X741" s="190" t="s">
        <v>141</v>
      </c>
      <c r="Y741" s="190" t="s">
        <v>141</v>
      </c>
      <c r="Z741" s="190" t="s">
        <v>141</v>
      </c>
    </row>
    <row r="742" spans="1:26" x14ac:dyDescent="0.3">
      <c r="A742" s="190">
        <v>809111</v>
      </c>
      <c r="B742" s="190" t="s">
        <v>265</v>
      </c>
      <c r="H742" s="190" t="s">
        <v>140</v>
      </c>
      <c r="K742" s="190" t="s">
        <v>140</v>
      </c>
      <c r="L742" s="190" t="s">
        <v>140</v>
      </c>
      <c r="O742" s="190" t="s">
        <v>141</v>
      </c>
      <c r="P742" s="190" t="s">
        <v>141</v>
      </c>
      <c r="Q742" s="190" t="s">
        <v>140</v>
      </c>
      <c r="S742" s="190" t="s">
        <v>141</v>
      </c>
      <c r="T742" s="190" t="s">
        <v>142</v>
      </c>
      <c r="U742" s="190" t="s">
        <v>140</v>
      </c>
      <c r="V742" s="190" t="s">
        <v>141</v>
      </c>
      <c r="W742" s="190" t="s">
        <v>140</v>
      </c>
      <c r="X742" s="190" t="s">
        <v>142</v>
      </c>
      <c r="Y742" s="190" t="s">
        <v>141</v>
      </c>
      <c r="Z742" s="190" t="s">
        <v>141</v>
      </c>
    </row>
    <row r="743" spans="1:26" x14ac:dyDescent="0.3">
      <c r="A743" s="190">
        <v>809112</v>
      </c>
      <c r="B743" s="190" t="s">
        <v>265</v>
      </c>
      <c r="J743" s="190" t="s">
        <v>142</v>
      </c>
      <c r="O743" s="190" t="s">
        <v>142</v>
      </c>
      <c r="P743" s="190" t="s">
        <v>141</v>
      </c>
      <c r="R743" s="190" t="s">
        <v>140</v>
      </c>
      <c r="S743" s="190" t="s">
        <v>140</v>
      </c>
      <c r="T743" s="190" t="s">
        <v>140</v>
      </c>
      <c r="U743" s="190" t="s">
        <v>141</v>
      </c>
      <c r="V743" s="190" t="s">
        <v>142</v>
      </c>
      <c r="W743" s="190" t="s">
        <v>141</v>
      </c>
      <c r="Y743" s="190" t="s">
        <v>141</v>
      </c>
      <c r="Z743" s="190" t="s">
        <v>141</v>
      </c>
    </row>
    <row r="744" spans="1:26" x14ac:dyDescent="0.3">
      <c r="A744" s="190">
        <v>809129</v>
      </c>
      <c r="B744" s="190" t="s">
        <v>265</v>
      </c>
      <c r="J744" s="190" t="s">
        <v>141</v>
      </c>
      <c r="K744" s="190" t="s">
        <v>140</v>
      </c>
      <c r="L744" s="190" t="s">
        <v>140</v>
      </c>
      <c r="M744" s="190" t="s">
        <v>140</v>
      </c>
      <c r="O744" s="190" t="s">
        <v>141</v>
      </c>
      <c r="P744" s="190" t="s">
        <v>141</v>
      </c>
      <c r="R744" s="190" t="s">
        <v>141</v>
      </c>
      <c r="S744" s="190" t="s">
        <v>141</v>
      </c>
      <c r="T744" s="190" t="s">
        <v>141</v>
      </c>
      <c r="U744" s="190" t="s">
        <v>141</v>
      </c>
      <c r="V744" s="190" t="s">
        <v>141</v>
      </c>
      <c r="W744" s="190" t="s">
        <v>142</v>
      </c>
      <c r="X744" s="190" t="s">
        <v>140</v>
      </c>
      <c r="Y744" s="190" t="s">
        <v>141</v>
      </c>
      <c r="Z744" s="190" t="s">
        <v>141</v>
      </c>
    </row>
    <row r="745" spans="1:26" x14ac:dyDescent="0.3">
      <c r="A745" s="190">
        <v>809137</v>
      </c>
      <c r="B745" s="190" t="s">
        <v>265</v>
      </c>
      <c r="D745" s="190" t="s">
        <v>140</v>
      </c>
      <c r="L745" s="190" t="s">
        <v>140</v>
      </c>
      <c r="O745" s="190" t="s">
        <v>141</v>
      </c>
      <c r="Q745" s="190" t="s">
        <v>140</v>
      </c>
      <c r="V745" s="190" t="s">
        <v>142</v>
      </c>
      <c r="W745" s="190" t="s">
        <v>142</v>
      </c>
      <c r="Y745" s="190" t="s">
        <v>142</v>
      </c>
      <c r="Z745" s="190" t="s">
        <v>142</v>
      </c>
    </row>
    <row r="746" spans="1:26" x14ac:dyDescent="0.3">
      <c r="A746" s="190">
        <v>809138</v>
      </c>
      <c r="B746" s="190" t="s">
        <v>265</v>
      </c>
      <c r="D746" s="190" t="s">
        <v>142</v>
      </c>
      <c r="E746" s="190" t="s">
        <v>142</v>
      </c>
      <c r="J746" s="190" t="s">
        <v>142</v>
      </c>
      <c r="K746" s="190" t="s">
        <v>142</v>
      </c>
      <c r="O746" s="190" t="s">
        <v>141</v>
      </c>
      <c r="P746" s="190" t="s">
        <v>142</v>
      </c>
      <c r="Q746" s="190" t="s">
        <v>141</v>
      </c>
      <c r="R746" s="190" t="s">
        <v>142</v>
      </c>
      <c r="U746" s="190" t="s">
        <v>142</v>
      </c>
      <c r="W746" s="190" t="s">
        <v>141</v>
      </c>
      <c r="Y746" s="190" t="s">
        <v>142</v>
      </c>
      <c r="Z746" s="190" t="s">
        <v>142</v>
      </c>
    </row>
    <row r="747" spans="1:26" x14ac:dyDescent="0.3">
      <c r="A747" s="190">
        <v>809143</v>
      </c>
      <c r="B747" s="190" t="s">
        <v>265</v>
      </c>
      <c r="D747" s="190" t="s">
        <v>142</v>
      </c>
      <c r="L747" s="190" t="s">
        <v>140</v>
      </c>
      <c r="O747" s="190" t="s">
        <v>141</v>
      </c>
      <c r="R747" s="190" t="s">
        <v>142</v>
      </c>
      <c r="S747" s="190" t="s">
        <v>142</v>
      </c>
      <c r="T747" s="190" t="s">
        <v>142</v>
      </c>
      <c r="U747" s="190" t="s">
        <v>140</v>
      </c>
      <c r="V747" s="190" t="s">
        <v>141</v>
      </c>
      <c r="X747" s="190" t="s">
        <v>142</v>
      </c>
      <c r="Y747" s="190" t="s">
        <v>142</v>
      </c>
      <c r="Z747" s="190" t="s">
        <v>141</v>
      </c>
    </row>
    <row r="748" spans="1:26" x14ac:dyDescent="0.3">
      <c r="A748" s="190">
        <v>809156</v>
      </c>
      <c r="B748" s="190" t="s">
        <v>265</v>
      </c>
      <c r="C748" s="190" t="s">
        <v>142</v>
      </c>
      <c r="I748" s="190" t="s">
        <v>140</v>
      </c>
      <c r="K748" s="190" t="s">
        <v>141</v>
      </c>
      <c r="L748" s="190" t="s">
        <v>141</v>
      </c>
      <c r="O748" s="190" t="s">
        <v>141</v>
      </c>
      <c r="P748" s="190" t="s">
        <v>141</v>
      </c>
      <c r="Q748" s="190" t="s">
        <v>141</v>
      </c>
      <c r="R748" s="190" t="s">
        <v>141</v>
      </c>
      <c r="S748" s="190" t="s">
        <v>141</v>
      </c>
      <c r="T748" s="190" t="s">
        <v>141</v>
      </c>
      <c r="U748" s="190" t="s">
        <v>141</v>
      </c>
      <c r="V748" s="190" t="s">
        <v>141</v>
      </c>
      <c r="W748" s="190" t="s">
        <v>141</v>
      </c>
      <c r="X748" s="190" t="s">
        <v>141</v>
      </c>
      <c r="Y748" s="190" t="s">
        <v>141</v>
      </c>
      <c r="Z748" s="190" t="s">
        <v>141</v>
      </c>
    </row>
    <row r="749" spans="1:26" x14ac:dyDescent="0.3">
      <c r="A749" s="190">
        <v>809164</v>
      </c>
      <c r="B749" s="190" t="s">
        <v>265</v>
      </c>
      <c r="N749" s="190" t="s">
        <v>140</v>
      </c>
      <c r="O749" s="190" t="s">
        <v>140</v>
      </c>
      <c r="U749" s="190" t="s">
        <v>142</v>
      </c>
      <c r="X749" s="190" t="s">
        <v>142</v>
      </c>
      <c r="Y749" s="190" t="s">
        <v>142</v>
      </c>
      <c r="Z749" s="190" t="s">
        <v>141</v>
      </c>
    </row>
    <row r="750" spans="1:26" x14ac:dyDescent="0.3">
      <c r="A750" s="190">
        <v>809204</v>
      </c>
      <c r="B750" s="190" t="s">
        <v>265</v>
      </c>
      <c r="D750" s="190" t="s">
        <v>142</v>
      </c>
      <c r="E750" s="190" t="s">
        <v>142</v>
      </c>
      <c r="N750" s="190" t="s">
        <v>140</v>
      </c>
      <c r="O750" s="190" t="s">
        <v>141</v>
      </c>
      <c r="P750" s="190" t="s">
        <v>142</v>
      </c>
      <c r="Q750" s="190" t="s">
        <v>142</v>
      </c>
      <c r="R750" s="190" t="s">
        <v>142</v>
      </c>
      <c r="S750" s="190" t="s">
        <v>142</v>
      </c>
      <c r="T750" s="190" t="s">
        <v>142</v>
      </c>
      <c r="U750" s="190" t="s">
        <v>141</v>
      </c>
      <c r="V750" s="190" t="s">
        <v>141</v>
      </c>
      <c r="W750" s="190" t="s">
        <v>141</v>
      </c>
      <c r="X750" s="190" t="s">
        <v>141</v>
      </c>
      <c r="Y750" s="190" t="s">
        <v>141</v>
      </c>
      <c r="Z750" s="190" t="s">
        <v>141</v>
      </c>
    </row>
    <row r="751" spans="1:26" x14ac:dyDescent="0.3">
      <c r="A751" s="190">
        <v>809205</v>
      </c>
      <c r="B751" s="190" t="s">
        <v>265</v>
      </c>
      <c r="D751" s="190" t="s">
        <v>140</v>
      </c>
      <c r="E751" s="190" t="s">
        <v>142</v>
      </c>
      <c r="J751" s="190" t="s">
        <v>142</v>
      </c>
      <c r="O751" s="190" t="s">
        <v>142</v>
      </c>
      <c r="P751" s="190" t="s">
        <v>141</v>
      </c>
      <c r="V751" s="190" t="s">
        <v>141</v>
      </c>
      <c r="W751" s="190" t="s">
        <v>141</v>
      </c>
      <c r="X751" s="190" t="s">
        <v>141</v>
      </c>
      <c r="Y751" s="190" t="s">
        <v>141</v>
      </c>
    </row>
    <row r="752" spans="1:26" x14ac:dyDescent="0.3">
      <c r="A752" s="190">
        <v>809206</v>
      </c>
      <c r="B752" s="190" t="s">
        <v>265</v>
      </c>
      <c r="E752" s="190" t="s">
        <v>140</v>
      </c>
      <c r="J752" s="190" t="s">
        <v>140</v>
      </c>
      <c r="L752" s="190" t="s">
        <v>140</v>
      </c>
      <c r="M752" s="190" t="s">
        <v>140</v>
      </c>
      <c r="O752" s="190" t="s">
        <v>141</v>
      </c>
      <c r="P752" s="190" t="s">
        <v>142</v>
      </c>
      <c r="Q752" s="190" t="s">
        <v>142</v>
      </c>
      <c r="R752" s="190" t="s">
        <v>141</v>
      </c>
      <c r="S752" s="190" t="s">
        <v>141</v>
      </c>
      <c r="T752" s="190" t="s">
        <v>141</v>
      </c>
      <c r="U752" s="190" t="s">
        <v>141</v>
      </c>
      <c r="V752" s="190" t="s">
        <v>141</v>
      </c>
      <c r="W752" s="190" t="s">
        <v>141</v>
      </c>
      <c r="X752" s="190" t="s">
        <v>141</v>
      </c>
      <c r="Y752" s="190" t="s">
        <v>141</v>
      </c>
      <c r="Z752" s="190" t="s">
        <v>141</v>
      </c>
    </row>
    <row r="753" spans="1:26" x14ac:dyDescent="0.3">
      <c r="A753" s="190">
        <v>809209</v>
      </c>
      <c r="B753" s="190" t="s">
        <v>265</v>
      </c>
      <c r="D753" s="190" t="s">
        <v>140</v>
      </c>
      <c r="E753" s="190" t="s">
        <v>140</v>
      </c>
      <c r="O753" s="190" t="s">
        <v>141</v>
      </c>
      <c r="P753" s="190" t="s">
        <v>142</v>
      </c>
      <c r="Q753" s="190" t="s">
        <v>142</v>
      </c>
      <c r="R753" s="190" t="s">
        <v>141</v>
      </c>
      <c r="S753" s="190" t="s">
        <v>141</v>
      </c>
      <c r="T753" s="190" t="s">
        <v>141</v>
      </c>
      <c r="U753" s="190" t="s">
        <v>141</v>
      </c>
      <c r="V753" s="190" t="s">
        <v>141</v>
      </c>
      <c r="W753" s="190" t="s">
        <v>141</v>
      </c>
      <c r="X753" s="190" t="s">
        <v>141</v>
      </c>
      <c r="Y753" s="190" t="s">
        <v>141</v>
      </c>
      <c r="Z753" s="190" t="s">
        <v>141</v>
      </c>
    </row>
    <row r="754" spans="1:26" x14ac:dyDescent="0.3">
      <c r="A754" s="190">
        <v>809224</v>
      </c>
      <c r="B754" s="190" t="s">
        <v>265</v>
      </c>
      <c r="D754" s="190" t="s">
        <v>140</v>
      </c>
      <c r="E754" s="190" t="s">
        <v>140</v>
      </c>
      <c r="K754" s="190" t="s">
        <v>140</v>
      </c>
      <c r="O754" s="190" t="s">
        <v>141</v>
      </c>
      <c r="Q754" s="190" t="s">
        <v>142</v>
      </c>
      <c r="R754" s="190" t="s">
        <v>141</v>
      </c>
      <c r="S754" s="190" t="s">
        <v>141</v>
      </c>
      <c r="T754" s="190" t="s">
        <v>142</v>
      </c>
      <c r="U754" s="190" t="s">
        <v>141</v>
      </c>
      <c r="V754" s="190" t="s">
        <v>141</v>
      </c>
      <c r="X754" s="190" t="s">
        <v>141</v>
      </c>
      <c r="Y754" s="190" t="s">
        <v>141</v>
      </c>
      <c r="Z754" s="190" t="s">
        <v>141</v>
      </c>
    </row>
    <row r="755" spans="1:26" x14ac:dyDescent="0.3">
      <c r="A755" s="190">
        <v>809234</v>
      </c>
      <c r="B755" s="190" t="s">
        <v>265</v>
      </c>
      <c r="H755" s="190" t="s">
        <v>140</v>
      </c>
      <c r="K755" s="190" t="s">
        <v>140</v>
      </c>
      <c r="L755" s="190" t="s">
        <v>140</v>
      </c>
      <c r="N755" s="190" t="s">
        <v>140</v>
      </c>
      <c r="O755" s="190" t="s">
        <v>141</v>
      </c>
      <c r="P755" s="190" t="s">
        <v>141</v>
      </c>
      <c r="Q755" s="190" t="s">
        <v>141</v>
      </c>
      <c r="R755" s="190" t="s">
        <v>141</v>
      </c>
      <c r="S755" s="190" t="s">
        <v>141</v>
      </c>
      <c r="T755" s="190" t="s">
        <v>141</v>
      </c>
      <c r="U755" s="190" t="s">
        <v>141</v>
      </c>
      <c r="V755" s="190" t="s">
        <v>141</v>
      </c>
      <c r="W755" s="190" t="s">
        <v>141</v>
      </c>
      <c r="X755" s="190" t="s">
        <v>141</v>
      </c>
      <c r="Y755" s="190" t="s">
        <v>141</v>
      </c>
      <c r="Z755" s="190" t="s">
        <v>141</v>
      </c>
    </row>
    <row r="756" spans="1:26" x14ac:dyDescent="0.3">
      <c r="A756" s="190">
        <v>809237</v>
      </c>
      <c r="B756" s="190" t="s">
        <v>265</v>
      </c>
      <c r="H756" s="190" t="s">
        <v>142</v>
      </c>
      <c r="N756" s="190" t="s">
        <v>142</v>
      </c>
      <c r="O756" s="190" t="s">
        <v>141</v>
      </c>
      <c r="R756" s="190" t="s">
        <v>140</v>
      </c>
      <c r="T756" s="190" t="s">
        <v>140</v>
      </c>
      <c r="U756" s="190" t="s">
        <v>140</v>
      </c>
      <c r="V756" s="190" t="s">
        <v>140</v>
      </c>
      <c r="W756" s="190" t="s">
        <v>142</v>
      </c>
      <c r="Z756" s="190" t="s">
        <v>141</v>
      </c>
    </row>
    <row r="757" spans="1:26" x14ac:dyDescent="0.3">
      <c r="A757" s="190">
        <v>809239</v>
      </c>
      <c r="B757" s="190" t="s">
        <v>265</v>
      </c>
      <c r="D757" s="190" t="s">
        <v>140</v>
      </c>
      <c r="G757" s="190" t="s">
        <v>142</v>
      </c>
      <c r="H757" s="190" t="s">
        <v>140</v>
      </c>
      <c r="K757" s="190" t="s">
        <v>140</v>
      </c>
      <c r="O757" s="190" t="s">
        <v>141</v>
      </c>
      <c r="P757" s="190" t="s">
        <v>141</v>
      </c>
      <c r="Q757" s="190" t="s">
        <v>141</v>
      </c>
      <c r="R757" s="190" t="s">
        <v>141</v>
      </c>
      <c r="S757" s="190" t="s">
        <v>141</v>
      </c>
      <c r="T757" s="190" t="s">
        <v>141</v>
      </c>
      <c r="U757" s="190" t="s">
        <v>141</v>
      </c>
      <c r="V757" s="190" t="s">
        <v>141</v>
      </c>
      <c r="W757" s="190" t="s">
        <v>141</v>
      </c>
      <c r="X757" s="190" t="s">
        <v>141</v>
      </c>
      <c r="Y757" s="190" t="s">
        <v>141</v>
      </c>
      <c r="Z757" s="190" t="s">
        <v>141</v>
      </c>
    </row>
    <row r="758" spans="1:26" x14ac:dyDescent="0.3">
      <c r="A758" s="190">
        <v>809240</v>
      </c>
      <c r="B758" s="190" t="s">
        <v>265</v>
      </c>
      <c r="D758" s="190" t="s">
        <v>140</v>
      </c>
      <c r="H758" s="190" t="s">
        <v>140</v>
      </c>
      <c r="L758" s="190" t="s">
        <v>140</v>
      </c>
      <c r="N758" s="190" t="s">
        <v>140</v>
      </c>
      <c r="O758" s="190" t="s">
        <v>141</v>
      </c>
      <c r="R758" s="190" t="s">
        <v>140</v>
      </c>
      <c r="S758" s="190" t="s">
        <v>141</v>
      </c>
      <c r="U758" s="190" t="s">
        <v>142</v>
      </c>
      <c r="V758" s="190" t="s">
        <v>142</v>
      </c>
      <c r="W758" s="190" t="s">
        <v>142</v>
      </c>
      <c r="X758" s="190" t="s">
        <v>142</v>
      </c>
      <c r="Y758" s="190" t="s">
        <v>142</v>
      </c>
      <c r="Z758" s="190" t="s">
        <v>141</v>
      </c>
    </row>
    <row r="759" spans="1:26" x14ac:dyDescent="0.3">
      <c r="A759" s="190">
        <v>809247</v>
      </c>
      <c r="B759" s="190" t="s">
        <v>265</v>
      </c>
      <c r="O759" s="190" t="s">
        <v>141</v>
      </c>
      <c r="R759" s="190" t="s">
        <v>140</v>
      </c>
      <c r="U759" s="190" t="s">
        <v>142</v>
      </c>
      <c r="V759" s="190" t="s">
        <v>140</v>
      </c>
      <c r="X759" s="190" t="s">
        <v>140</v>
      </c>
      <c r="Y759" s="190" t="s">
        <v>142</v>
      </c>
      <c r="Z759" s="190" t="s">
        <v>141</v>
      </c>
    </row>
    <row r="760" spans="1:26" x14ac:dyDescent="0.3">
      <c r="A760" s="190">
        <v>809252</v>
      </c>
      <c r="B760" s="190" t="s">
        <v>265</v>
      </c>
      <c r="H760" s="190" t="s">
        <v>140</v>
      </c>
      <c r="J760" s="190" t="s">
        <v>140</v>
      </c>
      <c r="L760" s="190" t="s">
        <v>141</v>
      </c>
      <c r="N760" s="190" t="s">
        <v>140</v>
      </c>
      <c r="O760" s="190" t="s">
        <v>141</v>
      </c>
      <c r="P760" s="190" t="s">
        <v>140</v>
      </c>
      <c r="Q760" s="190" t="s">
        <v>142</v>
      </c>
      <c r="S760" s="190" t="s">
        <v>142</v>
      </c>
      <c r="U760" s="190" t="s">
        <v>142</v>
      </c>
      <c r="V760" s="190" t="s">
        <v>140</v>
      </c>
      <c r="W760" s="190" t="s">
        <v>140</v>
      </c>
      <c r="X760" s="190" t="s">
        <v>141</v>
      </c>
      <c r="Y760" s="190" t="s">
        <v>142</v>
      </c>
      <c r="Z760" s="190" t="s">
        <v>141</v>
      </c>
    </row>
    <row r="761" spans="1:26" x14ac:dyDescent="0.3">
      <c r="A761" s="190">
        <v>809261</v>
      </c>
      <c r="B761" s="190" t="s">
        <v>265</v>
      </c>
      <c r="E761" s="190" t="s">
        <v>141</v>
      </c>
      <c r="H761" s="190" t="s">
        <v>140</v>
      </c>
      <c r="N761" s="190" t="s">
        <v>142</v>
      </c>
      <c r="O761" s="190" t="s">
        <v>141</v>
      </c>
      <c r="P761" s="190" t="s">
        <v>141</v>
      </c>
      <c r="R761" s="190" t="s">
        <v>142</v>
      </c>
      <c r="V761" s="190" t="s">
        <v>141</v>
      </c>
      <c r="Z761" s="190" t="s">
        <v>141</v>
      </c>
    </row>
    <row r="762" spans="1:26" x14ac:dyDescent="0.3">
      <c r="A762" s="190">
        <v>809264</v>
      </c>
      <c r="B762" s="190" t="s">
        <v>265</v>
      </c>
      <c r="C762" s="190" t="s">
        <v>140</v>
      </c>
      <c r="D762" s="190" t="s">
        <v>141</v>
      </c>
      <c r="H762" s="190" t="s">
        <v>140</v>
      </c>
      <c r="M762" s="190" t="s">
        <v>140</v>
      </c>
      <c r="O762" s="190" t="s">
        <v>141</v>
      </c>
      <c r="P762" s="190" t="s">
        <v>142</v>
      </c>
      <c r="Q762" s="190" t="s">
        <v>142</v>
      </c>
      <c r="R762" s="190" t="s">
        <v>142</v>
      </c>
      <c r="S762" s="190" t="s">
        <v>141</v>
      </c>
      <c r="T762" s="190" t="s">
        <v>142</v>
      </c>
      <c r="U762" s="190" t="s">
        <v>141</v>
      </c>
      <c r="V762" s="190" t="s">
        <v>141</v>
      </c>
      <c r="W762" s="190" t="s">
        <v>141</v>
      </c>
      <c r="X762" s="190" t="s">
        <v>141</v>
      </c>
      <c r="Y762" s="190" t="s">
        <v>141</v>
      </c>
      <c r="Z762" s="190" t="s">
        <v>141</v>
      </c>
    </row>
    <row r="763" spans="1:26" x14ac:dyDescent="0.3">
      <c r="A763" s="190">
        <v>809273</v>
      </c>
      <c r="B763" s="190" t="s">
        <v>265</v>
      </c>
      <c r="C763" s="190" t="s">
        <v>140</v>
      </c>
      <c r="D763" s="190" t="s">
        <v>140</v>
      </c>
      <c r="L763" s="190" t="s">
        <v>140</v>
      </c>
      <c r="O763" s="190" t="s">
        <v>141</v>
      </c>
      <c r="P763" s="190" t="s">
        <v>141</v>
      </c>
      <c r="Q763" s="190" t="s">
        <v>141</v>
      </c>
      <c r="R763" s="190" t="s">
        <v>142</v>
      </c>
      <c r="S763" s="190" t="s">
        <v>142</v>
      </c>
      <c r="T763" s="190" t="s">
        <v>142</v>
      </c>
      <c r="U763" s="190" t="s">
        <v>141</v>
      </c>
      <c r="V763" s="190" t="s">
        <v>141</v>
      </c>
      <c r="W763" s="190" t="s">
        <v>141</v>
      </c>
      <c r="X763" s="190" t="s">
        <v>141</v>
      </c>
      <c r="Y763" s="190" t="s">
        <v>141</v>
      </c>
      <c r="Z763" s="190" t="s">
        <v>141</v>
      </c>
    </row>
    <row r="764" spans="1:26" x14ac:dyDescent="0.3">
      <c r="A764" s="190">
        <v>809301</v>
      </c>
      <c r="B764" s="190" t="s">
        <v>265</v>
      </c>
      <c r="H764" s="190" t="s">
        <v>142</v>
      </c>
      <c r="L764" s="190" t="s">
        <v>140</v>
      </c>
      <c r="M764" s="190" t="s">
        <v>140</v>
      </c>
      <c r="N764" s="190" t="s">
        <v>141</v>
      </c>
      <c r="O764" s="190" t="s">
        <v>141</v>
      </c>
      <c r="P764" s="190" t="s">
        <v>140</v>
      </c>
      <c r="R764" s="190" t="s">
        <v>142</v>
      </c>
      <c r="S764" s="190" t="s">
        <v>140</v>
      </c>
      <c r="T764" s="190" t="s">
        <v>142</v>
      </c>
      <c r="U764" s="190" t="s">
        <v>142</v>
      </c>
      <c r="V764" s="190" t="s">
        <v>142</v>
      </c>
      <c r="W764" s="190" t="s">
        <v>140</v>
      </c>
      <c r="X764" s="190" t="s">
        <v>141</v>
      </c>
      <c r="Y764" s="190" t="s">
        <v>141</v>
      </c>
      <c r="Z764" s="190" t="s">
        <v>141</v>
      </c>
    </row>
    <row r="765" spans="1:26" x14ac:dyDescent="0.3">
      <c r="A765" s="190">
        <v>809319</v>
      </c>
      <c r="B765" s="190" t="s">
        <v>265</v>
      </c>
      <c r="F765" s="190" t="s">
        <v>140</v>
      </c>
      <c r="M765" s="190" t="s">
        <v>140</v>
      </c>
      <c r="N765" s="190" t="s">
        <v>140</v>
      </c>
      <c r="O765" s="190" t="s">
        <v>142</v>
      </c>
      <c r="P765" s="190" t="s">
        <v>142</v>
      </c>
      <c r="Q765" s="190" t="s">
        <v>142</v>
      </c>
      <c r="R765" s="190" t="s">
        <v>141</v>
      </c>
      <c r="S765" s="190" t="s">
        <v>141</v>
      </c>
      <c r="T765" s="190" t="s">
        <v>141</v>
      </c>
      <c r="U765" s="190" t="s">
        <v>142</v>
      </c>
      <c r="V765" s="190" t="s">
        <v>142</v>
      </c>
      <c r="W765" s="190" t="s">
        <v>142</v>
      </c>
      <c r="X765" s="190" t="s">
        <v>142</v>
      </c>
      <c r="Y765" s="190" t="s">
        <v>141</v>
      </c>
      <c r="Z765" s="190" t="s">
        <v>141</v>
      </c>
    </row>
    <row r="766" spans="1:26" x14ac:dyDescent="0.3">
      <c r="A766" s="190">
        <v>809346</v>
      </c>
      <c r="B766" s="190" t="s">
        <v>265</v>
      </c>
      <c r="L766" s="190" t="s">
        <v>140</v>
      </c>
      <c r="M766" s="190" t="s">
        <v>140</v>
      </c>
      <c r="O766" s="190" t="s">
        <v>141</v>
      </c>
      <c r="S766" s="190" t="s">
        <v>140</v>
      </c>
      <c r="V766" s="190" t="s">
        <v>140</v>
      </c>
      <c r="W766" s="190" t="s">
        <v>140</v>
      </c>
      <c r="Z766" s="190" t="s">
        <v>141</v>
      </c>
    </row>
    <row r="767" spans="1:26" x14ac:dyDescent="0.3">
      <c r="A767" s="190">
        <v>809357</v>
      </c>
      <c r="B767" s="190" t="s">
        <v>265</v>
      </c>
      <c r="N767" s="190" t="s">
        <v>140</v>
      </c>
      <c r="O767" s="190" t="s">
        <v>142</v>
      </c>
      <c r="U767" s="190" t="s">
        <v>140</v>
      </c>
      <c r="V767" s="190" t="s">
        <v>141</v>
      </c>
      <c r="X767" s="190" t="s">
        <v>141</v>
      </c>
      <c r="Y767" s="190" t="s">
        <v>140</v>
      </c>
      <c r="Z767" s="190" t="s">
        <v>141</v>
      </c>
    </row>
    <row r="768" spans="1:26" x14ac:dyDescent="0.3">
      <c r="A768" s="190">
        <v>809371</v>
      </c>
      <c r="B768" s="190" t="s">
        <v>265</v>
      </c>
      <c r="E768" s="190" t="s">
        <v>140</v>
      </c>
      <c r="K768" s="190" t="s">
        <v>140</v>
      </c>
      <c r="N768" s="190" t="s">
        <v>140</v>
      </c>
      <c r="O768" s="190" t="s">
        <v>141</v>
      </c>
      <c r="P768" s="190" t="s">
        <v>141</v>
      </c>
      <c r="Q768" s="190" t="s">
        <v>141</v>
      </c>
      <c r="R768" s="190" t="s">
        <v>142</v>
      </c>
      <c r="S768" s="190" t="s">
        <v>142</v>
      </c>
      <c r="T768" s="190" t="s">
        <v>142</v>
      </c>
      <c r="U768" s="190" t="s">
        <v>141</v>
      </c>
      <c r="V768" s="190" t="s">
        <v>141</v>
      </c>
      <c r="W768" s="190" t="s">
        <v>141</v>
      </c>
      <c r="X768" s="190" t="s">
        <v>142</v>
      </c>
      <c r="Y768" s="190" t="s">
        <v>141</v>
      </c>
      <c r="Z768" s="190" t="s">
        <v>142</v>
      </c>
    </row>
    <row r="769" spans="1:26" x14ac:dyDescent="0.3">
      <c r="A769" s="190">
        <v>809375</v>
      </c>
      <c r="B769" s="190" t="s">
        <v>265</v>
      </c>
      <c r="E769" s="190" t="s">
        <v>140</v>
      </c>
      <c r="K769" s="190" t="s">
        <v>140</v>
      </c>
      <c r="R769" s="190" t="s">
        <v>140</v>
      </c>
      <c r="U769" s="190" t="s">
        <v>140</v>
      </c>
      <c r="V769" s="190" t="s">
        <v>140</v>
      </c>
      <c r="W769" s="190" t="s">
        <v>141</v>
      </c>
      <c r="X769" s="190" t="s">
        <v>140</v>
      </c>
      <c r="Y769" s="190" t="s">
        <v>142</v>
      </c>
      <c r="Z769" s="190" t="s">
        <v>142</v>
      </c>
    </row>
    <row r="770" spans="1:26" x14ac:dyDescent="0.3">
      <c r="A770" s="190">
        <v>809376</v>
      </c>
      <c r="B770" s="190" t="s">
        <v>265</v>
      </c>
      <c r="H770" s="190" t="s">
        <v>140</v>
      </c>
      <c r="N770" s="190" t="s">
        <v>140</v>
      </c>
      <c r="O770" s="190" t="s">
        <v>142</v>
      </c>
      <c r="U770" s="190" t="s">
        <v>140</v>
      </c>
      <c r="X770" s="190" t="s">
        <v>140</v>
      </c>
      <c r="Y770" s="190" t="s">
        <v>140</v>
      </c>
      <c r="Z770" s="190" t="s">
        <v>141</v>
      </c>
    </row>
    <row r="771" spans="1:26" x14ac:dyDescent="0.3">
      <c r="A771" s="190">
        <v>809377</v>
      </c>
      <c r="B771" s="190" t="s">
        <v>265</v>
      </c>
      <c r="L771" s="190" t="s">
        <v>140</v>
      </c>
      <c r="O771" s="190" t="s">
        <v>141</v>
      </c>
      <c r="P771" s="190" t="s">
        <v>140</v>
      </c>
      <c r="Q771" s="190" t="s">
        <v>140</v>
      </c>
      <c r="R771" s="190" t="s">
        <v>140</v>
      </c>
      <c r="S771" s="190" t="s">
        <v>141</v>
      </c>
      <c r="T771" s="190" t="s">
        <v>142</v>
      </c>
      <c r="U771" s="190" t="s">
        <v>141</v>
      </c>
      <c r="V771" s="190" t="s">
        <v>140</v>
      </c>
      <c r="W771" s="190" t="s">
        <v>142</v>
      </c>
      <c r="X771" s="190" t="s">
        <v>142</v>
      </c>
      <c r="Y771" s="190" t="s">
        <v>141</v>
      </c>
      <c r="Z771" s="190" t="s">
        <v>142</v>
      </c>
    </row>
    <row r="772" spans="1:26" x14ac:dyDescent="0.3">
      <c r="A772" s="190">
        <v>809379</v>
      </c>
      <c r="B772" s="190" t="s">
        <v>265</v>
      </c>
      <c r="J772" s="190" t="s">
        <v>141</v>
      </c>
      <c r="K772" s="190" t="s">
        <v>141</v>
      </c>
      <c r="N772" s="190" t="s">
        <v>140</v>
      </c>
      <c r="O772" s="190" t="s">
        <v>141</v>
      </c>
      <c r="Q772" s="190" t="s">
        <v>141</v>
      </c>
      <c r="R772" s="190" t="s">
        <v>141</v>
      </c>
      <c r="S772" s="190" t="s">
        <v>141</v>
      </c>
      <c r="T772" s="190" t="s">
        <v>142</v>
      </c>
      <c r="U772" s="190" t="s">
        <v>141</v>
      </c>
      <c r="V772" s="190" t="s">
        <v>141</v>
      </c>
      <c r="W772" s="190" t="s">
        <v>141</v>
      </c>
      <c r="Y772" s="190" t="s">
        <v>141</v>
      </c>
      <c r="Z772" s="190" t="s">
        <v>141</v>
      </c>
    </row>
    <row r="773" spans="1:26" x14ac:dyDescent="0.3">
      <c r="A773" s="190">
        <v>809380</v>
      </c>
      <c r="B773" s="190" t="s">
        <v>265</v>
      </c>
      <c r="H773" s="190" t="s">
        <v>140</v>
      </c>
      <c r="L773" s="190" t="s">
        <v>142</v>
      </c>
      <c r="N773" s="190" t="s">
        <v>142</v>
      </c>
      <c r="O773" s="190" t="s">
        <v>141</v>
      </c>
      <c r="S773" s="190" t="s">
        <v>141</v>
      </c>
      <c r="U773" s="190" t="s">
        <v>141</v>
      </c>
      <c r="V773" s="190" t="s">
        <v>141</v>
      </c>
      <c r="W773" s="190" t="s">
        <v>142</v>
      </c>
      <c r="X773" s="190" t="s">
        <v>141</v>
      </c>
      <c r="Y773" s="190" t="s">
        <v>141</v>
      </c>
      <c r="Z773" s="190" t="s">
        <v>141</v>
      </c>
    </row>
    <row r="774" spans="1:26" x14ac:dyDescent="0.3">
      <c r="A774" s="190">
        <v>809398</v>
      </c>
      <c r="B774" s="190" t="s">
        <v>265</v>
      </c>
      <c r="O774" s="190" t="s">
        <v>142</v>
      </c>
      <c r="S774" s="190" t="s">
        <v>142</v>
      </c>
      <c r="V774" s="190" t="s">
        <v>141</v>
      </c>
      <c r="X774" s="190" t="s">
        <v>140</v>
      </c>
      <c r="Y774" s="190" t="s">
        <v>140</v>
      </c>
    </row>
    <row r="775" spans="1:26" x14ac:dyDescent="0.3">
      <c r="A775" s="190">
        <v>809399</v>
      </c>
      <c r="B775" s="190" t="s">
        <v>265</v>
      </c>
      <c r="L775" s="190" t="s">
        <v>140</v>
      </c>
      <c r="O775" s="190" t="s">
        <v>142</v>
      </c>
      <c r="P775" s="190" t="s">
        <v>140</v>
      </c>
      <c r="R775" s="190" t="s">
        <v>142</v>
      </c>
      <c r="S775" s="190" t="s">
        <v>140</v>
      </c>
      <c r="T775" s="190" t="s">
        <v>140</v>
      </c>
      <c r="V775" s="190" t="s">
        <v>142</v>
      </c>
      <c r="W775" s="190" t="s">
        <v>140</v>
      </c>
      <c r="Y775" s="190" t="s">
        <v>140</v>
      </c>
      <c r="Z775" s="190" t="s">
        <v>141</v>
      </c>
    </row>
    <row r="776" spans="1:26" x14ac:dyDescent="0.3">
      <c r="A776" s="190">
        <v>809401</v>
      </c>
      <c r="B776" s="190" t="s">
        <v>265</v>
      </c>
      <c r="F776" s="190" t="s">
        <v>140</v>
      </c>
      <c r="O776" s="190" t="s">
        <v>141</v>
      </c>
      <c r="Q776" s="190" t="s">
        <v>141</v>
      </c>
      <c r="R776" s="190" t="s">
        <v>140</v>
      </c>
      <c r="T776" s="190" t="s">
        <v>142</v>
      </c>
      <c r="U776" s="190" t="s">
        <v>142</v>
      </c>
      <c r="V776" s="190" t="s">
        <v>140</v>
      </c>
      <c r="W776" s="190" t="s">
        <v>142</v>
      </c>
      <c r="X776" s="190" t="s">
        <v>142</v>
      </c>
      <c r="Y776" s="190" t="s">
        <v>141</v>
      </c>
      <c r="Z776" s="190" t="s">
        <v>141</v>
      </c>
    </row>
    <row r="777" spans="1:26" x14ac:dyDescent="0.3">
      <c r="A777" s="190">
        <v>809428</v>
      </c>
      <c r="B777" s="190" t="s">
        <v>265</v>
      </c>
      <c r="E777" s="190" t="s">
        <v>140</v>
      </c>
      <c r="H777" s="190" t="s">
        <v>140</v>
      </c>
      <c r="L777" s="190" t="s">
        <v>142</v>
      </c>
      <c r="M777" s="190" t="s">
        <v>140</v>
      </c>
      <c r="O777" s="190" t="s">
        <v>141</v>
      </c>
      <c r="P777" s="190" t="s">
        <v>141</v>
      </c>
      <c r="Q777" s="190" t="s">
        <v>142</v>
      </c>
      <c r="R777" s="190" t="s">
        <v>141</v>
      </c>
      <c r="S777" s="190" t="s">
        <v>141</v>
      </c>
      <c r="T777" s="190" t="s">
        <v>142</v>
      </c>
      <c r="U777" s="190" t="s">
        <v>141</v>
      </c>
      <c r="V777" s="190" t="s">
        <v>141</v>
      </c>
      <c r="W777" s="190" t="s">
        <v>141</v>
      </c>
      <c r="X777" s="190" t="s">
        <v>141</v>
      </c>
      <c r="Y777" s="190" t="s">
        <v>141</v>
      </c>
      <c r="Z777" s="190" t="s">
        <v>141</v>
      </c>
    </row>
    <row r="778" spans="1:26" x14ac:dyDescent="0.3">
      <c r="A778" s="190">
        <v>809435</v>
      </c>
      <c r="B778" s="190" t="s">
        <v>265</v>
      </c>
      <c r="D778" s="190" t="s">
        <v>140</v>
      </c>
      <c r="H778" s="190" t="s">
        <v>142</v>
      </c>
      <c r="J778" s="190" t="s">
        <v>142</v>
      </c>
      <c r="N778" s="190" t="s">
        <v>142</v>
      </c>
      <c r="O778" s="190" t="s">
        <v>141</v>
      </c>
      <c r="P778" s="190" t="s">
        <v>141</v>
      </c>
      <c r="Q778" s="190" t="s">
        <v>141</v>
      </c>
      <c r="R778" s="190" t="s">
        <v>141</v>
      </c>
      <c r="S778" s="190" t="s">
        <v>141</v>
      </c>
      <c r="T778" s="190" t="s">
        <v>141</v>
      </c>
      <c r="U778" s="190" t="s">
        <v>141</v>
      </c>
      <c r="V778" s="190" t="s">
        <v>141</v>
      </c>
      <c r="W778" s="190" t="s">
        <v>141</v>
      </c>
      <c r="X778" s="190" t="s">
        <v>141</v>
      </c>
      <c r="Y778" s="190" t="s">
        <v>141</v>
      </c>
      <c r="Z778" s="190" t="s">
        <v>141</v>
      </c>
    </row>
    <row r="779" spans="1:26" x14ac:dyDescent="0.3">
      <c r="A779" s="190">
        <v>809438</v>
      </c>
      <c r="B779" s="190" t="s">
        <v>265</v>
      </c>
      <c r="F779" s="190" t="s">
        <v>140</v>
      </c>
      <c r="H779" s="190" t="s">
        <v>140</v>
      </c>
      <c r="J779" s="190" t="s">
        <v>140</v>
      </c>
      <c r="M779" s="190" t="s">
        <v>140</v>
      </c>
      <c r="O779" s="190" t="s">
        <v>142</v>
      </c>
      <c r="R779" s="190" t="s">
        <v>140</v>
      </c>
      <c r="S779" s="190" t="s">
        <v>140</v>
      </c>
      <c r="T779" s="190" t="s">
        <v>141</v>
      </c>
      <c r="U779" s="190" t="s">
        <v>142</v>
      </c>
      <c r="V779" s="190" t="s">
        <v>142</v>
      </c>
      <c r="W779" s="190" t="s">
        <v>141</v>
      </c>
      <c r="X779" s="190" t="s">
        <v>141</v>
      </c>
      <c r="Y779" s="190" t="s">
        <v>141</v>
      </c>
      <c r="Z779" s="190" t="s">
        <v>141</v>
      </c>
    </row>
    <row r="780" spans="1:26" x14ac:dyDescent="0.3">
      <c r="A780" s="190">
        <v>809442</v>
      </c>
      <c r="B780" s="190" t="s">
        <v>265</v>
      </c>
      <c r="C780" s="190" t="s">
        <v>142</v>
      </c>
      <c r="J780" s="190" t="s">
        <v>140</v>
      </c>
      <c r="K780" s="190" t="s">
        <v>140</v>
      </c>
      <c r="L780" s="190" t="s">
        <v>140</v>
      </c>
      <c r="O780" s="190" t="s">
        <v>141</v>
      </c>
      <c r="P780" s="190" t="s">
        <v>142</v>
      </c>
      <c r="Q780" s="190" t="s">
        <v>141</v>
      </c>
      <c r="R780" s="190" t="s">
        <v>142</v>
      </c>
      <c r="T780" s="190" t="s">
        <v>142</v>
      </c>
      <c r="U780" s="190" t="s">
        <v>142</v>
      </c>
      <c r="V780" s="190" t="s">
        <v>142</v>
      </c>
      <c r="W780" s="190" t="s">
        <v>141</v>
      </c>
      <c r="X780" s="190" t="s">
        <v>142</v>
      </c>
      <c r="Y780" s="190" t="s">
        <v>141</v>
      </c>
      <c r="Z780" s="190" t="s">
        <v>141</v>
      </c>
    </row>
    <row r="781" spans="1:26" x14ac:dyDescent="0.3">
      <c r="A781" s="190">
        <v>809448</v>
      </c>
      <c r="B781" s="190" t="s">
        <v>265</v>
      </c>
      <c r="H781" s="190" t="s">
        <v>140</v>
      </c>
      <c r="J781" s="190" t="s">
        <v>140</v>
      </c>
      <c r="K781" s="190" t="s">
        <v>140</v>
      </c>
      <c r="O781" s="190" t="s">
        <v>142</v>
      </c>
      <c r="P781" s="190" t="s">
        <v>140</v>
      </c>
      <c r="Q781" s="190" t="s">
        <v>142</v>
      </c>
      <c r="R781" s="190" t="s">
        <v>140</v>
      </c>
      <c r="S781" s="190" t="s">
        <v>142</v>
      </c>
      <c r="T781" s="190" t="s">
        <v>140</v>
      </c>
      <c r="U781" s="190" t="s">
        <v>142</v>
      </c>
      <c r="V781" s="190" t="s">
        <v>141</v>
      </c>
      <c r="W781" s="190" t="s">
        <v>141</v>
      </c>
      <c r="X781" s="190" t="s">
        <v>142</v>
      </c>
      <c r="Y781" s="190" t="s">
        <v>141</v>
      </c>
      <c r="Z781" s="190" t="s">
        <v>142</v>
      </c>
    </row>
    <row r="782" spans="1:26" x14ac:dyDescent="0.3">
      <c r="A782" s="190">
        <v>809465</v>
      </c>
      <c r="B782" s="190" t="s">
        <v>265</v>
      </c>
      <c r="H782" s="190" t="s">
        <v>140</v>
      </c>
      <c r="L782" s="190" t="s">
        <v>140</v>
      </c>
      <c r="M782" s="190" t="s">
        <v>140</v>
      </c>
      <c r="N782" s="190" t="s">
        <v>142</v>
      </c>
      <c r="O782" s="190" t="s">
        <v>140</v>
      </c>
      <c r="P782" s="190" t="s">
        <v>142</v>
      </c>
      <c r="Q782" s="190" t="s">
        <v>142</v>
      </c>
      <c r="R782" s="190" t="s">
        <v>142</v>
      </c>
      <c r="S782" s="190" t="s">
        <v>142</v>
      </c>
      <c r="T782" s="190" t="s">
        <v>141</v>
      </c>
      <c r="U782" s="190" t="s">
        <v>142</v>
      </c>
      <c r="V782" s="190" t="s">
        <v>141</v>
      </c>
      <c r="W782" s="190" t="s">
        <v>141</v>
      </c>
      <c r="X782" s="190" t="s">
        <v>142</v>
      </c>
      <c r="Y782" s="190" t="s">
        <v>141</v>
      </c>
      <c r="Z782" s="190" t="s">
        <v>141</v>
      </c>
    </row>
    <row r="783" spans="1:26" x14ac:dyDescent="0.3">
      <c r="A783" s="190">
        <v>809474</v>
      </c>
      <c r="B783" s="190" t="s">
        <v>265</v>
      </c>
      <c r="D783" s="190" t="s">
        <v>140</v>
      </c>
      <c r="E783" s="190" t="s">
        <v>142</v>
      </c>
      <c r="L783" s="190" t="s">
        <v>140</v>
      </c>
      <c r="M783" s="190" t="s">
        <v>140</v>
      </c>
      <c r="O783" s="190" t="s">
        <v>142</v>
      </c>
      <c r="P783" s="190" t="s">
        <v>142</v>
      </c>
      <c r="Q783" s="190" t="s">
        <v>141</v>
      </c>
      <c r="R783" s="190" t="s">
        <v>142</v>
      </c>
      <c r="S783" s="190" t="s">
        <v>141</v>
      </c>
      <c r="T783" s="190" t="s">
        <v>142</v>
      </c>
      <c r="U783" s="190" t="s">
        <v>141</v>
      </c>
      <c r="V783" s="190" t="s">
        <v>141</v>
      </c>
      <c r="W783" s="190" t="s">
        <v>141</v>
      </c>
      <c r="X783" s="190" t="s">
        <v>141</v>
      </c>
      <c r="Y783" s="190" t="s">
        <v>141</v>
      </c>
      <c r="Z783" s="190" t="s">
        <v>141</v>
      </c>
    </row>
    <row r="784" spans="1:26" x14ac:dyDescent="0.3">
      <c r="A784" s="190">
        <v>809493</v>
      </c>
      <c r="B784" s="190" t="s">
        <v>265</v>
      </c>
      <c r="D784" s="190" t="s">
        <v>141</v>
      </c>
      <c r="F784" s="190" t="s">
        <v>142</v>
      </c>
      <c r="O784" s="190" t="s">
        <v>142</v>
      </c>
      <c r="R784" s="190" t="s">
        <v>142</v>
      </c>
      <c r="U784" s="190" t="s">
        <v>141</v>
      </c>
      <c r="V784" s="190" t="s">
        <v>141</v>
      </c>
      <c r="X784" s="190" t="s">
        <v>141</v>
      </c>
      <c r="Y784" s="190" t="s">
        <v>141</v>
      </c>
    </row>
    <row r="785" spans="1:26" x14ac:dyDescent="0.3">
      <c r="A785" s="190">
        <v>809516</v>
      </c>
      <c r="B785" s="190" t="s">
        <v>265</v>
      </c>
      <c r="H785" s="190" t="s">
        <v>140</v>
      </c>
      <c r="K785" s="190" t="s">
        <v>140</v>
      </c>
      <c r="M785" s="190" t="s">
        <v>140</v>
      </c>
      <c r="N785" s="190" t="s">
        <v>140</v>
      </c>
      <c r="O785" s="190" t="s">
        <v>141</v>
      </c>
      <c r="P785" s="190" t="s">
        <v>142</v>
      </c>
      <c r="Q785" s="190" t="s">
        <v>142</v>
      </c>
      <c r="R785" s="190" t="s">
        <v>142</v>
      </c>
      <c r="S785" s="190" t="s">
        <v>142</v>
      </c>
      <c r="T785" s="190" t="s">
        <v>142</v>
      </c>
      <c r="U785" s="190" t="s">
        <v>141</v>
      </c>
      <c r="V785" s="190" t="s">
        <v>141</v>
      </c>
      <c r="W785" s="190" t="s">
        <v>141</v>
      </c>
      <c r="X785" s="190" t="s">
        <v>141</v>
      </c>
      <c r="Y785" s="190" t="s">
        <v>141</v>
      </c>
      <c r="Z785" s="190" t="s">
        <v>141</v>
      </c>
    </row>
    <row r="786" spans="1:26" x14ac:dyDescent="0.3">
      <c r="A786" s="190">
        <v>809519</v>
      </c>
      <c r="B786" s="190" t="s">
        <v>265</v>
      </c>
      <c r="D786" s="190" t="s">
        <v>141</v>
      </c>
      <c r="H786" s="190" t="s">
        <v>140</v>
      </c>
      <c r="K786" s="190" t="s">
        <v>140</v>
      </c>
      <c r="N786" s="190" t="s">
        <v>142</v>
      </c>
      <c r="O786" s="190" t="s">
        <v>141</v>
      </c>
      <c r="P786" s="190" t="s">
        <v>142</v>
      </c>
      <c r="Q786" s="190" t="s">
        <v>142</v>
      </c>
      <c r="R786" s="190" t="s">
        <v>141</v>
      </c>
      <c r="S786" s="190" t="s">
        <v>142</v>
      </c>
      <c r="T786" s="190" t="s">
        <v>142</v>
      </c>
      <c r="U786" s="190" t="s">
        <v>141</v>
      </c>
      <c r="V786" s="190" t="s">
        <v>141</v>
      </c>
      <c r="W786" s="190" t="s">
        <v>141</v>
      </c>
      <c r="X786" s="190" t="s">
        <v>141</v>
      </c>
      <c r="Y786" s="190" t="s">
        <v>141</v>
      </c>
      <c r="Z786" s="190" t="s">
        <v>141</v>
      </c>
    </row>
    <row r="787" spans="1:26" x14ac:dyDescent="0.3">
      <c r="A787" s="190">
        <v>809520</v>
      </c>
      <c r="B787" s="190" t="s">
        <v>265</v>
      </c>
      <c r="H787" s="190" t="s">
        <v>141</v>
      </c>
      <c r="M787" s="190" t="s">
        <v>141</v>
      </c>
      <c r="N787" s="190" t="s">
        <v>141</v>
      </c>
      <c r="O787" s="190" t="s">
        <v>141</v>
      </c>
      <c r="Q787" s="190" t="s">
        <v>141</v>
      </c>
      <c r="S787" s="190" t="s">
        <v>142</v>
      </c>
      <c r="T787" s="190" t="s">
        <v>141</v>
      </c>
      <c r="V787" s="190" t="s">
        <v>141</v>
      </c>
      <c r="W787" s="190" t="s">
        <v>141</v>
      </c>
      <c r="X787" s="190" t="s">
        <v>141</v>
      </c>
      <c r="Y787" s="190" t="s">
        <v>141</v>
      </c>
      <c r="Z787" s="190" t="s">
        <v>141</v>
      </c>
    </row>
    <row r="788" spans="1:26" x14ac:dyDescent="0.3">
      <c r="A788" s="190">
        <v>809537</v>
      </c>
      <c r="B788" s="190" t="s">
        <v>265</v>
      </c>
      <c r="K788" s="190" t="s">
        <v>141</v>
      </c>
      <c r="O788" s="190" t="s">
        <v>142</v>
      </c>
      <c r="R788" s="190" t="s">
        <v>141</v>
      </c>
      <c r="U788" s="190" t="s">
        <v>141</v>
      </c>
      <c r="V788" s="190" t="s">
        <v>141</v>
      </c>
      <c r="W788" s="190" t="s">
        <v>141</v>
      </c>
      <c r="X788" s="190" t="s">
        <v>141</v>
      </c>
      <c r="Y788" s="190" t="s">
        <v>141</v>
      </c>
      <c r="Z788" s="190" t="s">
        <v>141</v>
      </c>
    </row>
    <row r="789" spans="1:26" x14ac:dyDescent="0.3">
      <c r="A789" s="190">
        <v>809540</v>
      </c>
      <c r="B789" s="190" t="s">
        <v>265</v>
      </c>
      <c r="E789" s="190" t="s">
        <v>140</v>
      </c>
      <c r="O789" s="190" t="s">
        <v>141</v>
      </c>
      <c r="S789" s="190" t="s">
        <v>140</v>
      </c>
      <c r="V789" s="190" t="s">
        <v>140</v>
      </c>
      <c r="W789" s="190" t="s">
        <v>140</v>
      </c>
      <c r="X789" s="190" t="s">
        <v>140</v>
      </c>
      <c r="Z789" s="190" t="s">
        <v>141</v>
      </c>
    </row>
    <row r="790" spans="1:26" x14ac:dyDescent="0.3">
      <c r="A790" s="190">
        <v>809552</v>
      </c>
      <c r="B790" s="190" t="s">
        <v>265</v>
      </c>
      <c r="J790" s="190" t="s">
        <v>140</v>
      </c>
      <c r="K790" s="190" t="s">
        <v>140</v>
      </c>
      <c r="O790" s="190" t="s">
        <v>140</v>
      </c>
      <c r="R790" s="190" t="s">
        <v>140</v>
      </c>
      <c r="V790" s="190" t="s">
        <v>142</v>
      </c>
      <c r="W790" s="190" t="s">
        <v>142</v>
      </c>
    </row>
    <row r="791" spans="1:26" x14ac:dyDescent="0.3">
      <c r="A791" s="190">
        <v>809569</v>
      </c>
      <c r="B791" s="190" t="s">
        <v>265</v>
      </c>
      <c r="D791" s="190" t="s">
        <v>140</v>
      </c>
      <c r="I791" s="190" t="s">
        <v>140</v>
      </c>
      <c r="N791" s="190" t="s">
        <v>141</v>
      </c>
      <c r="O791" s="190" t="s">
        <v>141</v>
      </c>
      <c r="P791" s="190" t="s">
        <v>142</v>
      </c>
      <c r="Q791" s="190" t="s">
        <v>141</v>
      </c>
      <c r="R791" s="190" t="s">
        <v>141</v>
      </c>
      <c r="S791" s="190" t="s">
        <v>142</v>
      </c>
      <c r="T791" s="190" t="s">
        <v>142</v>
      </c>
      <c r="U791" s="190" t="s">
        <v>142</v>
      </c>
      <c r="V791" s="190" t="s">
        <v>142</v>
      </c>
      <c r="W791" s="190" t="s">
        <v>141</v>
      </c>
      <c r="X791" s="190" t="s">
        <v>141</v>
      </c>
      <c r="Y791" s="190" t="s">
        <v>141</v>
      </c>
      <c r="Z791" s="190" t="s">
        <v>141</v>
      </c>
    </row>
    <row r="792" spans="1:26" x14ac:dyDescent="0.3">
      <c r="A792" s="190">
        <v>809570</v>
      </c>
      <c r="B792" s="190" t="s">
        <v>265</v>
      </c>
      <c r="H792" s="190" t="s">
        <v>142</v>
      </c>
      <c r="L792" s="190" t="s">
        <v>140</v>
      </c>
      <c r="M792" s="190" t="s">
        <v>140</v>
      </c>
      <c r="N792" s="190" t="s">
        <v>141</v>
      </c>
      <c r="O792" s="190" t="s">
        <v>141</v>
      </c>
      <c r="P792" s="190" t="s">
        <v>141</v>
      </c>
      <c r="Q792" s="190" t="s">
        <v>141</v>
      </c>
      <c r="R792" s="190" t="s">
        <v>141</v>
      </c>
      <c r="S792" s="190" t="s">
        <v>141</v>
      </c>
      <c r="T792" s="190" t="s">
        <v>141</v>
      </c>
      <c r="U792" s="190" t="s">
        <v>141</v>
      </c>
      <c r="V792" s="190" t="s">
        <v>141</v>
      </c>
      <c r="W792" s="190" t="s">
        <v>141</v>
      </c>
      <c r="X792" s="190" t="s">
        <v>141</v>
      </c>
      <c r="Y792" s="190" t="s">
        <v>141</v>
      </c>
      <c r="Z792" s="190" t="s">
        <v>141</v>
      </c>
    </row>
    <row r="793" spans="1:26" x14ac:dyDescent="0.3">
      <c r="A793" s="190">
        <v>809582</v>
      </c>
      <c r="B793" s="190" t="s">
        <v>265</v>
      </c>
      <c r="H793" s="190" t="s">
        <v>140</v>
      </c>
      <c r="M793" s="190" t="s">
        <v>142</v>
      </c>
      <c r="N793" s="190" t="s">
        <v>142</v>
      </c>
      <c r="O793" s="190" t="s">
        <v>140</v>
      </c>
      <c r="P793" s="190" t="s">
        <v>140</v>
      </c>
      <c r="Q793" s="190" t="s">
        <v>140</v>
      </c>
      <c r="R793" s="190" t="s">
        <v>140</v>
      </c>
      <c r="U793" s="190" t="s">
        <v>141</v>
      </c>
      <c r="V793" s="190" t="s">
        <v>141</v>
      </c>
      <c r="W793" s="190" t="s">
        <v>141</v>
      </c>
      <c r="X793" s="190" t="s">
        <v>141</v>
      </c>
      <c r="Y793" s="190" t="s">
        <v>141</v>
      </c>
      <c r="Z793" s="190" t="s">
        <v>141</v>
      </c>
    </row>
    <row r="794" spans="1:26" x14ac:dyDescent="0.3">
      <c r="A794" s="190">
        <v>809586</v>
      </c>
      <c r="B794" s="190" t="s">
        <v>265</v>
      </c>
      <c r="L794" s="190" t="s">
        <v>142</v>
      </c>
      <c r="M794" s="190" t="s">
        <v>140</v>
      </c>
      <c r="N794" s="190" t="s">
        <v>142</v>
      </c>
      <c r="O794" s="190" t="s">
        <v>141</v>
      </c>
      <c r="P794" s="190" t="s">
        <v>141</v>
      </c>
      <c r="S794" s="190" t="s">
        <v>141</v>
      </c>
      <c r="T794" s="190" t="s">
        <v>142</v>
      </c>
      <c r="U794" s="190" t="s">
        <v>141</v>
      </c>
      <c r="V794" s="190" t="s">
        <v>141</v>
      </c>
      <c r="W794" s="190" t="s">
        <v>141</v>
      </c>
      <c r="X794" s="190" t="s">
        <v>141</v>
      </c>
      <c r="Y794" s="190" t="s">
        <v>141</v>
      </c>
      <c r="Z794" s="190" t="s">
        <v>141</v>
      </c>
    </row>
    <row r="795" spans="1:26" x14ac:dyDescent="0.3">
      <c r="A795" s="190">
        <v>809608</v>
      </c>
      <c r="B795" s="190" t="s">
        <v>265</v>
      </c>
      <c r="O795" s="190" t="s">
        <v>141</v>
      </c>
      <c r="T795" s="190" t="s">
        <v>141</v>
      </c>
      <c r="U795" s="190" t="s">
        <v>141</v>
      </c>
      <c r="V795" s="190" t="s">
        <v>141</v>
      </c>
      <c r="W795" s="190" t="s">
        <v>141</v>
      </c>
      <c r="X795" s="190" t="s">
        <v>141</v>
      </c>
      <c r="Y795" s="190" t="s">
        <v>141</v>
      </c>
      <c r="Z795" s="190" t="s">
        <v>141</v>
      </c>
    </row>
    <row r="796" spans="1:26" x14ac:dyDescent="0.3">
      <c r="A796" s="190">
        <v>809631</v>
      </c>
      <c r="B796" s="190" t="s">
        <v>265</v>
      </c>
      <c r="C796" s="190" t="s">
        <v>141</v>
      </c>
      <c r="D796" s="190" t="s">
        <v>141</v>
      </c>
      <c r="E796" s="190" t="s">
        <v>140</v>
      </c>
      <c r="L796" s="190" t="s">
        <v>141</v>
      </c>
      <c r="O796" s="190" t="s">
        <v>141</v>
      </c>
      <c r="P796" s="190" t="s">
        <v>141</v>
      </c>
      <c r="Q796" s="190" t="s">
        <v>141</v>
      </c>
      <c r="R796" s="190" t="s">
        <v>141</v>
      </c>
      <c r="S796" s="190" t="s">
        <v>141</v>
      </c>
      <c r="T796" s="190" t="s">
        <v>141</v>
      </c>
      <c r="U796" s="190" t="s">
        <v>141</v>
      </c>
      <c r="V796" s="190" t="s">
        <v>141</v>
      </c>
      <c r="W796" s="190" t="s">
        <v>141</v>
      </c>
      <c r="X796" s="190" t="s">
        <v>141</v>
      </c>
      <c r="Y796" s="190" t="s">
        <v>141</v>
      </c>
      <c r="Z796" s="190" t="s">
        <v>141</v>
      </c>
    </row>
    <row r="797" spans="1:26" x14ac:dyDescent="0.3">
      <c r="A797" s="190">
        <v>809644</v>
      </c>
      <c r="B797" s="190" t="s">
        <v>265</v>
      </c>
      <c r="D797" s="190" t="s">
        <v>140</v>
      </c>
      <c r="E797" s="190" t="s">
        <v>140</v>
      </c>
      <c r="H797" s="190" t="s">
        <v>140</v>
      </c>
      <c r="N797" s="190" t="s">
        <v>140</v>
      </c>
      <c r="O797" s="190" t="s">
        <v>142</v>
      </c>
      <c r="P797" s="190" t="s">
        <v>142</v>
      </c>
      <c r="Q797" s="190" t="s">
        <v>140</v>
      </c>
      <c r="R797" s="190" t="s">
        <v>141</v>
      </c>
      <c r="S797" s="190" t="s">
        <v>142</v>
      </c>
      <c r="U797" s="190" t="s">
        <v>141</v>
      </c>
      <c r="V797" s="190" t="s">
        <v>141</v>
      </c>
      <c r="W797" s="190" t="s">
        <v>141</v>
      </c>
      <c r="X797" s="190" t="s">
        <v>142</v>
      </c>
      <c r="Y797" s="190" t="s">
        <v>141</v>
      </c>
      <c r="Z797" s="190" t="s">
        <v>141</v>
      </c>
    </row>
    <row r="798" spans="1:26" x14ac:dyDescent="0.3">
      <c r="A798" s="190">
        <v>809650</v>
      </c>
      <c r="B798" s="190" t="s">
        <v>265</v>
      </c>
      <c r="H798" s="190" t="s">
        <v>140</v>
      </c>
      <c r="N798" s="190" t="s">
        <v>140</v>
      </c>
      <c r="O798" s="190" t="s">
        <v>142</v>
      </c>
      <c r="R798" s="190" t="s">
        <v>140</v>
      </c>
      <c r="X798" s="190" t="s">
        <v>140</v>
      </c>
      <c r="Z798" s="190" t="s">
        <v>140</v>
      </c>
    </row>
    <row r="799" spans="1:26" x14ac:dyDescent="0.3">
      <c r="A799" s="190">
        <v>809657</v>
      </c>
      <c r="B799" s="190" t="s">
        <v>265</v>
      </c>
      <c r="E799" s="190" t="s">
        <v>140</v>
      </c>
      <c r="M799" s="190" t="s">
        <v>140</v>
      </c>
      <c r="O799" s="190" t="s">
        <v>142</v>
      </c>
      <c r="T799" s="190" t="s">
        <v>140</v>
      </c>
      <c r="U799" s="190" t="s">
        <v>142</v>
      </c>
      <c r="V799" s="190" t="s">
        <v>141</v>
      </c>
      <c r="W799" s="190" t="s">
        <v>142</v>
      </c>
      <c r="X799" s="190" t="s">
        <v>141</v>
      </c>
      <c r="Z799" s="190" t="s">
        <v>141</v>
      </c>
    </row>
    <row r="800" spans="1:26" x14ac:dyDescent="0.3">
      <c r="A800" s="190">
        <v>809663</v>
      </c>
      <c r="B800" s="190" t="s">
        <v>265</v>
      </c>
      <c r="C800" s="190" t="s">
        <v>140</v>
      </c>
      <c r="E800" s="190" t="s">
        <v>141</v>
      </c>
      <c r="H800" s="190" t="s">
        <v>140</v>
      </c>
      <c r="L800" s="190" t="s">
        <v>141</v>
      </c>
      <c r="O800" s="190" t="s">
        <v>141</v>
      </c>
      <c r="P800" s="190" t="s">
        <v>141</v>
      </c>
      <c r="Q800" s="190" t="s">
        <v>141</v>
      </c>
      <c r="R800" s="190" t="s">
        <v>141</v>
      </c>
      <c r="S800" s="190" t="s">
        <v>141</v>
      </c>
      <c r="T800" s="190" t="s">
        <v>141</v>
      </c>
      <c r="U800" s="190" t="s">
        <v>141</v>
      </c>
      <c r="X800" s="190" t="s">
        <v>141</v>
      </c>
      <c r="Y800" s="190" t="s">
        <v>141</v>
      </c>
    </row>
    <row r="801" spans="1:26" x14ac:dyDescent="0.3">
      <c r="A801" s="190">
        <v>809665</v>
      </c>
      <c r="B801" s="190" t="s">
        <v>265</v>
      </c>
      <c r="C801" s="190" t="s">
        <v>140</v>
      </c>
      <c r="D801" s="190" t="s">
        <v>140</v>
      </c>
      <c r="E801" s="190" t="s">
        <v>141</v>
      </c>
      <c r="F801" s="190" t="s">
        <v>142</v>
      </c>
      <c r="O801" s="190" t="s">
        <v>140</v>
      </c>
      <c r="P801" s="190" t="s">
        <v>141</v>
      </c>
      <c r="Q801" s="190" t="s">
        <v>140</v>
      </c>
      <c r="R801" s="190" t="s">
        <v>141</v>
      </c>
      <c r="T801" s="190" t="s">
        <v>140</v>
      </c>
      <c r="U801" s="190" t="s">
        <v>141</v>
      </c>
      <c r="V801" s="190" t="s">
        <v>141</v>
      </c>
      <c r="W801" s="190" t="s">
        <v>141</v>
      </c>
      <c r="X801" s="190" t="s">
        <v>141</v>
      </c>
      <c r="Y801" s="190" t="s">
        <v>141</v>
      </c>
      <c r="Z801" s="190" t="s">
        <v>141</v>
      </c>
    </row>
    <row r="802" spans="1:26" x14ac:dyDescent="0.3">
      <c r="A802" s="190">
        <v>809670</v>
      </c>
      <c r="B802" s="190" t="s">
        <v>265</v>
      </c>
      <c r="F802" s="190" t="s">
        <v>140</v>
      </c>
      <c r="K802" s="190" t="s">
        <v>140</v>
      </c>
      <c r="L802" s="190" t="s">
        <v>142</v>
      </c>
      <c r="N802" s="190" t="s">
        <v>140</v>
      </c>
      <c r="O802" s="190" t="s">
        <v>142</v>
      </c>
      <c r="P802" s="190" t="s">
        <v>140</v>
      </c>
      <c r="Q802" s="190" t="s">
        <v>140</v>
      </c>
      <c r="R802" s="190" t="s">
        <v>140</v>
      </c>
      <c r="S802" s="190" t="s">
        <v>142</v>
      </c>
      <c r="U802" s="190" t="s">
        <v>140</v>
      </c>
      <c r="V802" s="190" t="s">
        <v>141</v>
      </c>
      <c r="W802" s="190" t="s">
        <v>141</v>
      </c>
      <c r="X802" s="190" t="s">
        <v>142</v>
      </c>
      <c r="Y802" s="190" t="s">
        <v>141</v>
      </c>
      <c r="Z802" s="190" t="s">
        <v>141</v>
      </c>
    </row>
    <row r="803" spans="1:26" x14ac:dyDescent="0.3">
      <c r="A803" s="190">
        <v>809672</v>
      </c>
      <c r="B803" s="190" t="s">
        <v>265</v>
      </c>
      <c r="D803" s="190" t="s">
        <v>141</v>
      </c>
      <c r="F803" s="190" t="s">
        <v>140</v>
      </c>
      <c r="K803" s="190" t="s">
        <v>142</v>
      </c>
      <c r="L803" s="190" t="s">
        <v>140</v>
      </c>
      <c r="O803" s="190" t="s">
        <v>141</v>
      </c>
      <c r="P803" s="190" t="s">
        <v>141</v>
      </c>
      <c r="Q803" s="190" t="s">
        <v>141</v>
      </c>
      <c r="R803" s="190" t="s">
        <v>141</v>
      </c>
      <c r="S803" s="190" t="s">
        <v>142</v>
      </c>
      <c r="T803" s="190" t="s">
        <v>142</v>
      </c>
      <c r="U803" s="190" t="s">
        <v>141</v>
      </c>
      <c r="V803" s="190" t="s">
        <v>141</v>
      </c>
      <c r="W803" s="190" t="s">
        <v>141</v>
      </c>
      <c r="X803" s="190" t="s">
        <v>141</v>
      </c>
      <c r="Y803" s="190" t="s">
        <v>141</v>
      </c>
      <c r="Z803" s="190" t="s">
        <v>141</v>
      </c>
    </row>
    <row r="804" spans="1:26" x14ac:dyDescent="0.3">
      <c r="A804" s="190">
        <v>809689</v>
      </c>
      <c r="B804" s="190" t="s">
        <v>265</v>
      </c>
      <c r="D804" s="190" t="s">
        <v>142</v>
      </c>
      <c r="O804" s="190" t="s">
        <v>142</v>
      </c>
      <c r="P804" s="190" t="s">
        <v>142</v>
      </c>
      <c r="R804" s="190" t="s">
        <v>142</v>
      </c>
      <c r="U804" s="190" t="s">
        <v>142</v>
      </c>
      <c r="V804" s="190" t="s">
        <v>141</v>
      </c>
      <c r="W804" s="190" t="s">
        <v>141</v>
      </c>
      <c r="X804" s="190" t="s">
        <v>142</v>
      </c>
      <c r="Z804" s="190" t="s">
        <v>141</v>
      </c>
    </row>
    <row r="805" spans="1:26" x14ac:dyDescent="0.3">
      <c r="A805" s="190">
        <v>809692</v>
      </c>
      <c r="B805" s="190" t="s">
        <v>265</v>
      </c>
      <c r="H805" s="190" t="s">
        <v>142</v>
      </c>
      <c r="L805" s="190" t="s">
        <v>142</v>
      </c>
      <c r="M805" s="190" t="s">
        <v>140</v>
      </c>
      <c r="N805" s="190" t="s">
        <v>141</v>
      </c>
      <c r="O805" s="190" t="s">
        <v>141</v>
      </c>
      <c r="Q805" s="190" t="s">
        <v>140</v>
      </c>
      <c r="U805" s="190" t="s">
        <v>141</v>
      </c>
      <c r="W805" s="190" t="s">
        <v>142</v>
      </c>
      <c r="X805" s="190" t="s">
        <v>141</v>
      </c>
      <c r="Y805" s="190" t="s">
        <v>141</v>
      </c>
      <c r="Z805" s="190" t="s">
        <v>141</v>
      </c>
    </row>
    <row r="806" spans="1:26" x14ac:dyDescent="0.3">
      <c r="A806" s="190">
        <v>809706</v>
      </c>
      <c r="B806" s="190" t="s">
        <v>265</v>
      </c>
      <c r="E806" s="190" t="s">
        <v>142</v>
      </c>
      <c r="H806" s="190" t="s">
        <v>142</v>
      </c>
      <c r="M806" s="190" t="s">
        <v>140</v>
      </c>
      <c r="N806" s="190" t="s">
        <v>141</v>
      </c>
      <c r="O806" s="190" t="s">
        <v>140</v>
      </c>
      <c r="P806" s="190" t="s">
        <v>140</v>
      </c>
      <c r="Q806" s="190" t="s">
        <v>140</v>
      </c>
      <c r="R806" s="190" t="s">
        <v>140</v>
      </c>
      <c r="S806" s="190" t="s">
        <v>140</v>
      </c>
      <c r="T806" s="190" t="s">
        <v>140</v>
      </c>
      <c r="U806" s="190" t="s">
        <v>141</v>
      </c>
      <c r="V806" s="190" t="s">
        <v>141</v>
      </c>
      <c r="W806" s="190" t="s">
        <v>141</v>
      </c>
      <c r="X806" s="190" t="s">
        <v>141</v>
      </c>
      <c r="Y806" s="190" t="s">
        <v>141</v>
      </c>
      <c r="Z806" s="190" t="s">
        <v>141</v>
      </c>
    </row>
    <row r="807" spans="1:26" x14ac:dyDescent="0.3">
      <c r="A807" s="190">
        <v>809715</v>
      </c>
      <c r="B807" s="190" t="s">
        <v>265</v>
      </c>
      <c r="N807" s="190" t="s">
        <v>140</v>
      </c>
      <c r="O807" s="190" t="s">
        <v>140</v>
      </c>
      <c r="S807" s="190" t="s">
        <v>140</v>
      </c>
      <c r="T807" s="190" t="s">
        <v>140</v>
      </c>
      <c r="U807" s="190" t="s">
        <v>140</v>
      </c>
      <c r="V807" s="190" t="s">
        <v>140</v>
      </c>
      <c r="W807" s="190" t="s">
        <v>140</v>
      </c>
      <c r="X807" s="190" t="s">
        <v>140</v>
      </c>
      <c r="Z807" s="190" t="s">
        <v>140</v>
      </c>
    </row>
    <row r="808" spans="1:26" x14ac:dyDescent="0.3">
      <c r="A808" s="190">
        <v>809716</v>
      </c>
      <c r="B808" s="190" t="s">
        <v>265</v>
      </c>
      <c r="H808" s="190" t="s">
        <v>140</v>
      </c>
      <c r="O808" s="190" t="s">
        <v>140</v>
      </c>
      <c r="T808" s="190" t="s">
        <v>140</v>
      </c>
      <c r="X808" s="190" t="s">
        <v>140</v>
      </c>
      <c r="Y808" s="190" t="s">
        <v>140</v>
      </c>
    </row>
    <row r="809" spans="1:26" x14ac:dyDescent="0.3">
      <c r="A809" s="190">
        <v>809720</v>
      </c>
      <c r="B809" s="190" t="s">
        <v>265</v>
      </c>
      <c r="L809" s="190" t="s">
        <v>142</v>
      </c>
      <c r="N809" s="190" t="s">
        <v>142</v>
      </c>
      <c r="O809" s="190" t="s">
        <v>141</v>
      </c>
      <c r="P809" s="190" t="s">
        <v>140</v>
      </c>
      <c r="U809" s="190" t="s">
        <v>142</v>
      </c>
      <c r="V809" s="190" t="s">
        <v>140</v>
      </c>
      <c r="W809" s="190" t="s">
        <v>142</v>
      </c>
      <c r="X809" s="190" t="s">
        <v>142</v>
      </c>
      <c r="Y809" s="190" t="s">
        <v>141</v>
      </c>
      <c r="Z809" s="190" t="s">
        <v>141</v>
      </c>
    </row>
    <row r="810" spans="1:26" x14ac:dyDescent="0.3">
      <c r="A810" s="190">
        <v>809731</v>
      </c>
      <c r="B810" s="190" t="s">
        <v>265</v>
      </c>
      <c r="H810" s="190" t="s">
        <v>140</v>
      </c>
      <c r="K810" s="190" t="s">
        <v>140</v>
      </c>
      <c r="N810" s="190" t="s">
        <v>140</v>
      </c>
      <c r="O810" s="190" t="s">
        <v>141</v>
      </c>
      <c r="U810" s="190" t="s">
        <v>142</v>
      </c>
      <c r="X810" s="190" t="s">
        <v>142</v>
      </c>
      <c r="Y810" s="190" t="s">
        <v>142</v>
      </c>
      <c r="Z810" s="190" t="s">
        <v>142</v>
      </c>
    </row>
    <row r="811" spans="1:26" x14ac:dyDescent="0.3">
      <c r="A811" s="190">
        <v>809757</v>
      </c>
      <c r="B811" s="190" t="s">
        <v>265</v>
      </c>
      <c r="J811" s="190" t="s">
        <v>140</v>
      </c>
      <c r="N811" s="190" t="s">
        <v>141</v>
      </c>
      <c r="O811" s="190" t="s">
        <v>141</v>
      </c>
      <c r="P811" s="190" t="s">
        <v>141</v>
      </c>
      <c r="Q811" s="190" t="s">
        <v>141</v>
      </c>
      <c r="R811" s="190" t="s">
        <v>141</v>
      </c>
      <c r="S811" s="190" t="s">
        <v>141</v>
      </c>
      <c r="T811" s="190" t="s">
        <v>142</v>
      </c>
      <c r="U811" s="190" t="s">
        <v>141</v>
      </c>
      <c r="V811" s="190" t="s">
        <v>141</v>
      </c>
      <c r="W811" s="190" t="s">
        <v>141</v>
      </c>
      <c r="X811" s="190" t="s">
        <v>141</v>
      </c>
      <c r="Y811" s="190" t="s">
        <v>141</v>
      </c>
      <c r="Z811" s="190" t="s">
        <v>141</v>
      </c>
    </row>
    <row r="812" spans="1:26" x14ac:dyDescent="0.3">
      <c r="A812" s="190">
        <v>809779</v>
      </c>
      <c r="B812" s="190" t="s">
        <v>265</v>
      </c>
      <c r="J812" s="190" t="s">
        <v>142</v>
      </c>
      <c r="O812" s="190" t="s">
        <v>142</v>
      </c>
      <c r="Q812" s="190" t="s">
        <v>142</v>
      </c>
      <c r="R812" s="190" t="s">
        <v>142</v>
      </c>
      <c r="T812" s="190" t="s">
        <v>142</v>
      </c>
      <c r="U812" s="190" t="s">
        <v>141</v>
      </c>
      <c r="V812" s="190" t="s">
        <v>141</v>
      </c>
      <c r="W812" s="190" t="s">
        <v>141</v>
      </c>
      <c r="X812" s="190" t="s">
        <v>142</v>
      </c>
      <c r="Y812" s="190" t="s">
        <v>142</v>
      </c>
      <c r="Z812" s="190" t="s">
        <v>141</v>
      </c>
    </row>
    <row r="813" spans="1:26" x14ac:dyDescent="0.3">
      <c r="A813" s="190">
        <v>809786</v>
      </c>
      <c r="B813" s="190" t="s">
        <v>265</v>
      </c>
      <c r="H813" s="190" t="s">
        <v>142</v>
      </c>
      <c r="N813" s="190" t="s">
        <v>140</v>
      </c>
      <c r="O813" s="190" t="s">
        <v>142</v>
      </c>
      <c r="T813" s="190" t="s">
        <v>140</v>
      </c>
      <c r="V813" s="190" t="s">
        <v>140</v>
      </c>
      <c r="Y813" s="190" t="s">
        <v>140</v>
      </c>
    </row>
    <row r="814" spans="1:26" x14ac:dyDescent="0.3">
      <c r="A814" s="190">
        <v>809794</v>
      </c>
      <c r="B814" s="190" t="s">
        <v>265</v>
      </c>
      <c r="C814" s="190" t="s">
        <v>140</v>
      </c>
      <c r="K814" s="190" t="s">
        <v>140</v>
      </c>
      <c r="P814" s="190" t="s">
        <v>141</v>
      </c>
      <c r="S814" s="190" t="s">
        <v>142</v>
      </c>
      <c r="T814" s="190" t="s">
        <v>142</v>
      </c>
      <c r="U814" s="190" t="s">
        <v>140</v>
      </c>
      <c r="V814" s="190" t="s">
        <v>142</v>
      </c>
      <c r="W814" s="190" t="s">
        <v>142</v>
      </c>
      <c r="X814" s="190" t="s">
        <v>142</v>
      </c>
      <c r="Y814" s="190" t="s">
        <v>142</v>
      </c>
      <c r="Z814" s="190" t="s">
        <v>142</v>
      </c>
    </row>
    <row r="815" spans="1:26" x14ac:dyDescent="0.3">
      <c r="A815" s="190">
        <v>809801</v>
      </c>
      <c r="B815" s="190" t="s">
        <v>265</v>
      </c>
      <c r="E815" s="190" t="s">
        <v>142</v>
      </c>
      <c r="J815" s="190" t="s">
        <v>141</v>
      </c>
      <c r="K815" s="190" t="s">
        <v>141</v>
      </c>
      <c r="L815" s="190" t="s">
        <v>140</v>
      </c>
      <c r="O815" s="190" t="s">
        <v>141</v>
      </c>
      <c r="P815" s="190" t="s">
        <v>141</v>
      </c>
      <c r="Q815" s="190" t="s">
        <v>141</v>
      </c>
      <c r="R815" s="190" t="s">
        <v>141</v>
      </c>
      <c r="S815" s="190" t="s">
        <v>142</v>
      </c>
      <c r="T815" s="190" t="s">
        <v>141</v>
      </c>
      <c r="U815" s="190" t="s">
        <v>141</v>
      </c>
      <c r="V815" s="190" t="s">
        <v>141</v>
      </c>
      <c r="W815" s="190" t="s">
        <v>141</v>
      </c>
      <c r="X815" s="190" t="s">
        <v>141</v>
      </c>
      <c r="Y815" s="190" t="s">
        <v>141</v>
      </c>
      <c r="Z815" s="190" t="s">
        <v>141</v>
      </c>
    </row>
    <row r="816" spans="1:26" x14ac:dyDescent="0.3">
      <c r="A816" s="190">
        <v>809811</v>
      </c>
      <c r="B816" s="190" t="s">
        <v>265</v>
      </c>
      <c r="D816" s="190" t="s">
        <v>140</v>
      </c>
      <c r="L816" s="190" t="s">
        <v>142</v>
      </c>
      <c r="N816" s="190" t="s">
        <v>142</v>
      </c>
      <c r="O816" s="190" t="s">
        <v>141</v>
      </c>
      <c r="P816" s="190" t="s">
        <v>141</v>
      </c>
      <c r="Q816" s="190" t="s">
        <v>142</v>
      </c>
      <c r="R816" s="190" t="s">
        <v>141</v>
      </c>
      <c r="S816" s="190" t="s">
        <v>141</v>
      </c>
      <c r="T816" s="190" t="s">
        <v>141</v>
      </c>
      <c r="U816" s="190" t="s">
        <v>141</v>
      </c>
      <c r="V816" s="190" t="s">
        <v>141</v>
      </c>
      <c r="W816" s="190" t="s">
        <v>141</v>
      </c>
      <c r="X816" s="190" t="s">
        <v>141</v>
      </c>
      <c r="Y816" s="190" t="s">
        <v>141</v>
      </c>
      <c r="Z816" s="190" t="s">
        <v>141</v>
      </c>
    </row>
    <row r="817" spans="1:26" x14ac:dyDescent="0.3">
      <c r="A817" s="190">
        <v>809821</v>
      </c>
      <c r="B817" s="190" t="s">
        <v>265</v>
      </c>
      <c r="E817" s="190" t="s">
        <v>140</v>
      </c>
      <c r="N817" s="190" t="s">
        <v>142</v>
      </c>
      <c r="O817" s="190" t="s">
        <v>141</v>
      </c>
      <c r="S817" s="190" t="s">
        <v>140</v>
      </c>
      <c r="V817" s="190" t="s">
        <v>140</v>
      </c>
      <c r="W817" s="190" t="s">
        <v>140</v>
      </c>
      <c r="X817" s="190" t="s">
        <v>140</v>
      </c>
      <c r="Z817" s="190" t="s">
        <v>141</v>
      </c>
    </row>
    <row r="818" spans="1:26" x14ac:dyDescent="0.3">
      <c r="A818" s="190">
        <v>809858</v>
      </c>
      <c r="B818" s="190" t="s">
        <v>265</v>
      </c>
      <c r="C818" s="190" t="s">
        <v>140</v>
      </c>
      <c r="F818" s="190" t="s">
        <v>140</v>
      </c>
      <c r="K818" s="190" t="s">
        <v>140</v>
      </c>
      <c r="N818" s="190" t="s">
        <v>140</v>
      </c>
      <c r="O818" s="190" t="s">
        <v>142</v>
      </c>
      <c r="Q818" s="190" t="s">
        <v>140</v>
      </c>
      <c r="S818" s="190" t="s">
        <v>142</v>
      </c>
      <c r="U818" s="190" t="s">
        <v>140</v>
      </c>
      <c r="V818" s="190" t="s">
        <v>140</v>
      </c>
      <c r="W818" s="190" t="s">
        <v>140</v>
      </c>
      <c r="X818" s="190" t="s">
        <v>140</v>
      </c>
      <c r="Y818" s="190" t="s">
        <v>140</v>
      </c>
      <c r="Z818" s="190" t="s">
        <v>141</v>
      </c>
    </row>
    <row r="819" spans="1:26" x14ac:dyDescent="0.3">
      <c r="A819" s="190">
        <v>809865</v>
      </c>
      <c r="B819" s="190" t="s">
        <v>265</v>
      </c>
      <c r="D819" s="190" t="s">
        <v>140</v>
      </c>
      <c r="K819" s="190" t="s">
        <v>140</v>
      </c>
      <c r="N819" s="190" t="s">
        <v>140</v>
      </c>
      <c r="O819" s="190" t="s">
        <v>142</v>
      </c>
      <c r="P819" s="190" t="s">
        <v>142</v>
      </c>
      <c r="Q819" s="190" t="s">
        <v>142</v>
      </c>
      <c r="S819" s="190" t="s">
        <v>142</v>
      </c>
      <c r="T819" s="190" t="s">
        <v>142</v>
      </c>
      <c r="U819" s="190" t="s">
        <v>141</v>
      </c>
      <c r="V819" s="190" t="s">
        <v>141</v>
      </c>
      <c r="W819" s="190" t="s">
        <v>141</v>
      </c>
      <c r="X819" s="190" t="s">
        <v>141</v>
      </c>
      <c r="Y819" s="190" t="s">
        <v>141</v>
      </c>
      <c r="Z819" s="190" t="s">
        <v>141</v>
      </c>
    </row>
    <row r="820" spans="1:26" x14ac:dyDescent="0.3">
      <c r="A820" s="190">
        <v>809868</v>
      </c>
      <c r="B820" s="190" t="s">
        <v>265</v>
      </c>
      <c r="L820" s="190" t="s">
        <v>140</v>
      </c>
      <c r="N820" s="190" t="s">
        <v>140</v>
      </c>
      <c r="O820" s="190" t="s">
        <v>142</v>
      </c>
      <c r="P820" s="190" t="s">
        <v>140</v>
      </c>
      <c r="S820" s="190" t="s">
        <v>142</v>
      </c>
      <c r="V820" s="190" t="s">
        <v>142</v>
      </c>
      <c r="W820" s="190" t="s">
        <v>142</v>
      </c>
      <c r="X820" s="190" t="s">
        <v>141</v>
      </c>
      <c r="Z820" s="190" t="s">
        <v>141</v>
      </c>
    </row>
    <row r="821" spans="1:26" x14ac:dyDescent="0.3">
      <c r="A821" s="190">
        <v>809874</v>
      </c>
      <c r="B821" s="190" t="s">
        <v>265</v>
      </c>
      <c r="J821" s="190" t="s">
        <v>142</v>
      </c>
      <c r="K821" s="190" t="s">
        <v>141</v>
      </c>
      <c r="N821" s="190" t="s">
        <v>140</v>
      </c>
      <c r="O821" s="190" t="s">
        <v>141</v>
      </c>
      <c r="P821" s="190" t="s">
        <v>142</v>
      </c>
      <c r="Q821" s="190" t="s">
        <v>141</v>
      </c>
      <c r="R821" s="190" t="s">
        <v>141</v>
      </c>
      <c r="S821" s="190" t="s">
        <v>142</v>
      </c>
      <c r="T821" s="190" t="s">
        <v>140</v>
      </c>
      <c r="U821" s="190" t="s">
        <v>141</v>
      </c>
      <c r="V821" s="190" t="s">
        <v>142</v>
      </c>
      <c r="W821" s="190" t="s">
        <v>141</v>
      </c>
      <c r="X821" s="190" t="s">
        <v>141</v>
      </c>
      <c r="Y821" s="190" t="s">
        <v>141</v>
      </c>
      <c r="Z821" s="190" t="s">
        <v>141</v>
      </c>
    </row>
    <row r="822" spans="1:26" x14ac:dyDescent="0.3">
      <c r="A822" s="190">
        <v>809893</v>
      </c>
      <c r="B822" s="190" t="s">
        <v>265</v>
      </c>
      <c r="F822" s="190" t="s">
        <v>140</v>
      </c>
      <c r="H822" s="190" t="s">
        <v>140</v>
      </c>
      <c r="L822" s="190" t="s">
        <v>140</v>
      </c>
      <c r="M822" s="190" t="s">
        <v>140</v>
      </c>
      <c r="O822" s="190" t="s">
        <v>142</v>
      </c>
      <c r="P822" s="190" t="s">
        <v>142</v>
      </c>
      <c r="Q822" s="190" t="s">
        <v>142</v>
      </c>
      <c r="R822" s="190" t="s">
        <v>142</v>
      </c>
      <c r="S822" s="190" t="s">
        <v>142</v>
      </c>
      <c r="U822" s="190" t="s">
        <v>142</v>
      </c>
      <c r="V822" s="190" t="s">
        <v>141</v>
      </c>
      <c r="W822" s="190" t="s">
        <v>141</v>
      </c>
      <c r="X822" s="190" t="s">
        <v>141</v>
      </c>
      <c r="Y822" s="190" t="s">
        <v>141</v>
      </c>
      <c r="Z822" s="190" t="s">
        <v>141</v>
      </c>
    </row>
    <row r="823" spans="1:26" x14ac:dyDescent="0.3">
      <c r="A823" s="190">
        <v>809923</v>
      </c>
      <c r="B823" s="190" t="s">
        <v>265</v>
      </c>
      <c r="I823" s="190" t="s">
        <v>142</v>
      </c>
      <c r="J823" s="190" t="s">
        <v>141</v>
      </c>
      <c r="K823" s="190" t="s">
        <v>141</v>
      </c>
      <c r="O823" s="190" t="s">
        <v>141</v>
      </c>
      <c r="P823" s="190" t="s">
        <v>140</v>
      </c>
      <c r="Q823" s="190" t="s">
        <v>141</v>
      </c>
      <c r="R823" s="190" t="s">
        <v>141</v>
      </c>
      <c r="S823" s="190" t="s">
        <v>140</v>
      </c>
      <c r="T823" s="190" t="s">
        <v>142</v>
      </c>
      <c r="U823" s="190" t="s">
        <v>142</v>
      </c>
      <c r="V823" s="190" t="s">
        <v>141</v>
      </c>
      <c r="W823" s="190" t="s">
        <v>141</v>
      </c>
      <c r="X823" s="190" t="s">
        <v>141</v>
      </c>
      <c r="Y823" s="190" t="s">
        <v>141</v>
      </c>
      <c r="Z823" s="190" t="s">
        <v>141</v>
      </c>
    </row>
    <row r="824" spans="1:26" x14ac:dyDescent="0.3">
      <c r="A824" s="190">
        <v>809948</v>
      </c>
      <c r="B824" s="190" t="s">
        <v>265</v>
      </c>
      <c r="D824" s="190" t="s">
        <v>140</v>
      </c>
      <c r="I824" s="190" t="s">
        <v>140</v>
      </c>
      <c r="N824" s="190" t="s">
        <v>142</v>
      </c>
      <c r="O824" s="190" t="s">
        <v>141</v>
      </c>
      <c r="X824" s="190" t="s">
        <v>142</v>
      </c>
      <c r="Y824" s="190" t="s">
        <v>141</v>
      </c>
    </row>
    <row r="825" spans="1:26" x14ac:dyDescent="0.3">
      <c r="A825" s="190">
        <v>809956</v>
      </c>
      <c r="B825" s="190" t="s">
        <v>265</v>
      </c>
      <c r="E825" s="190" t="s">
        <v>142</v>
      </c>
      <c r="I825" s="190" t="s">
        <v>140</v>
      </c>
      <c r="L825" s="190" t="s">
        <v>142</v>
      </c>
      <c r="O825" s="190" t="s">
        <v>141</v>
      </c>
      <c r="P825" s="190" t="s">
        <v>141</v>
      </c>
      <c r="Q825" s="190" t="s">
        <v>141</v>
      </c>
      <c r="R825" s="190" t="s">
        <v>142</v>
      </c>
      <c r="S825" s="190" t="s">
        <v>141</v>
      </c>
      <c r="T825" s="190" t="s">
        <v>142</v>
      </c>
      <c r="U825" s="190" t="s">
        <v>141</v>
      </c>
      <c r="V825" s="190" t="s">
        <v>141</v>
      </c>
      <c r="W825" s="190" t="s">
        <v>141</v>
      </c>
      <c r="X825" s="190" t="s">
        <v>141</v>
      </c>
      <c r="Y825" s="190" t="s">
        <v>141</v>
      </c>
      <c r="Z825" s="190" t="s">
        <v>141</v>
      </c>
    </row>
    <row r="826" spans="1:26" x14ac:dyDescent="0.3">
      <c r="A826" s="190">
        <v>809960</v>
      </c>
      <c r="B826" s="190" t="s">
        <v>265</v>
      </c>
      <c r="D826" s="190" t="s">
        <v>140</v>
      </c>
      <c r="J826" s="190" t="s">
        <v>140</v>
      </c>
      <c r="K826" s="190" t="s">
        <v>142</v>
      </c>
      <c r="O826" s="190" t="s">
        <v>140</v>
      </c>
      <c r="P826" s="190" t="s">
        <v>140</v>
      </c>
      <c r="R826" s="190" t="s">
        <v>142</v>
      </c>
      <c r="S826" s="190" t="s">
        <v>142</v>
      </c>
      <c r="T826" s="190" t="s">
        <v>140</v>
      </c>
      <c r="U826" s="190" t="s">
        <v>142</v>
      </c>
      <c r="V826" s="190" t="s">
        <v>140</v>
      </c>
      <c r="W826" s="190" t="s">
        <v>142</v>
      </c>
      <c r="X826" s="190" t="s">
        <v>141</v>
      </c>
      <c r="Y826" s="190" t="s">
        <v>142</v>
      </c>
      <c r="Z826" s="190" t="s">
        <v>141</v>
      </c>
    </row>
    <row r="827" spans="1:26" x14ac:dyDescent="0.3">
      <c r="A827" s="190">
        <v>809973</v>
      </c>
      <c r="B827" s="190" t="s">
        <v>265</v>
      </c>
      <c r="D827" s="190" t="s">
        <v>142</v>
      </c>
      <c r="F827" s="190" t="s">
        <v>142</v>
      </c>
      <c r="G827" s="190" t="s">
        <v>142</v>
      </c>
      <c r="K827" s="190" t="s">
        <v>142</v>
      </c>
      <c r="O827" s="190" t="s">
        <v>142</v>
      </c>
      <c r="P827" s="190" t="s">
        <v>142</v>
      </c>
      <c r="Q827" s="190" t="s">
        <v>142</v>
      </c>
      <c r="R827" s="190" t="s">
        <v>142</v>
      </c>
      <c r="S827" s="190" t="s">
        <v>142</v>
      </c>
      <c r="T827" s="190" t="s">
        <v>142</v>
      </c>
      <c r="U827" s="190" t="s">
        <v>141</v>
      </c>
      <c r="V827" s="190" t="s">
        <v>141</v>
      </c>
      <c r="W827" s="190" t="s">
        <v>141</v>
      </c>
      <c r="X827" s="190" t="s">
        <v>141</v>
      </c>
      <c r="Y827" s="190" t="s">
        <v>141</v>
      </c>
      <c r="Z827" s="190" t="s">
        <v>141</v>
      </c>
    </row>
    <row r="828" spans="1:26" x14ac:dyDescent="0.3">
      <c r="A828" s="190">
        <v>809989</v>
      </c>
      <c r="B828" s="190" t="s">
        <v>265</v>
      </c>
      <c r="D828" s="190" t="s">
        <v>140</v>
      </c>
      <c r="L828" s="190" t="s">
        <v>140</v>
      </c>
      <c r="M828" s="190" t="s">
        <v>140</v>
      </c>
      <c r="O828" s="190" t="s">
        <v>140</v>
      </c>
      <c r="S828" s="190" t="s">
        <v>140</v>
      </c>
      <c r="V828" s="190" t="s">
        <v>140</v>
      </c>
      <c r="X828" s="190" t="s">
        <v>140</v>
      </c>
      <c r="Y828" s="190" t="s">
        <v>140</v>
      </c>
    </row>
    <row r="829" spans="1:26" x14ac:dyDescent="0.3">
      <c r="A829" s="190">
        <v>810000</v>
      </c>
      <c r="B829" s="190" t="s">
        <v>265</v>
      </c>
      <c r="N829" s="190" t="s">
        <v>140</v>
      </c>
      <c r="O829" s="190" t="s">
        <v>141</v>
      </c>
      <c r="R829" s="190" t="s">
        <v>140</v>
      </c>
      <c r="U829" s="190" t="s">
        <v>140</v>
      </c>
      <c r="V829" s="190" t="s">
        <v>140</v>
      </c>
      <c r="Z829" s="190" t="s">
        <v>141</v>
      </c>
    </row>
    <row r="830" spans="1:26" x14ac:dyDescent="0.3">
      <c r="A830" s="190">
        <v>810001</v>
      </c>
      <c r="B830" s="190" t="s">
        <v>265</v>
      </c>
      <c r="I830" s="190" t="s">
        <v>140</v>
      </c>
      <c r="O830" s="190" t="s">
        <v>142</v>
      </c>
      <c r="Q830" s="190" t="s">
        <v>142</v>
      </c>
      <c r="R830" s="190" t="s">
        <v>142</v>
      </c>
      <c r="U830" s="190" t="s">
        <v>142</v>
      </c>
      <c r="V830" s="190" t="s">
        <v>142</v>
      </c>
      <c r="X830" s="190" t="s">
        <v>142</v>
      </c>
      <c r="Y830" s="190" t="s">
        <v>142</v>
      </c>
      <c r="Z830" s="190" t="s">
        <v>142</v>
      </c>
    </row>
    <row r="831" spans="1:26" x14ac:dyDescent="0.3">
      <c r="A831" s="190">
        <v>810028</v>
      </c>
      <c r="B831" s="190" t="s">
        <v>265</v>
      </c>
      <c r="H831" s="190" t="s">
        <v>140</v>
      </c>
      <c r="N831" s="190" t="s">
        <v>142</v>
      </c>
      <c r="O831" s="190" t="s">
        <v>141</v>
      </c>
      <c r="Q831" s="190" t="s">
        <v>142</v>
      </c>
      <c r="U831" s="190" t="s">
        <v>142</v>
      </c>
      <c r="X831" s="190" t="s">
        <v>142</v>
      </c>
      <c r="Y831" s="190" t="s">
        <v>142</v>
      </c>
      <c r="Z831" s="190" t="s">
        <v>141</v>
      </c>
    </row>
    <row r="832" spans="1:26" x14ac:dyDescent="0.3">
      <c r="A832" s="190">
        <v>810032</v>
      </c>
      <c r="B832" s="190" t="s">
        <v>265</v>
      </c>
      <c r="D832" s="190" t="s">
        <v>140</v>
      </c>
      <c r="G832" s="190" t="s">
        <v>140</v>
      </c>
      <c r="K832" s="190" t="s">
        <v>142</v>
      </c>
      <c r="N832" s="190" t="s">
        <v>142</v>
      </c>
      <c r="O832" s="190" t="s">
        <v>141</v>
      </c>
      <c r="P832" s="190" t="s">
        <v>142</v>
      </c>
      <c r="Q832" s="190" t="s">
        <v>141</v>
      </c>
      <c r="R832" s="190" t="s">
        <v>142</v>
      </c>
      <c r="S832" s="190" t="s">
        <v>142</v>
      </c>
      <c r="T832" s="190" t="s">
        <v>142</v>
      </c>
      <c r="U832" s="190" t="s">
        <v>141</v>
      </c>
      <c r="V832" s="190" t="s">
        <v>141</v>
      </c>
      <c r="W832" s="190" t="s">
        <v>141</v>
      </c>
      <c r="X832" s="190" t="s">
        <v>141</v>
      </c>
      <c r="Y832" s="190" t="s">
        <v>141</v>
      </c>
      <c r="Z832" s="190" t="s">
        <v>141</v>
      </c>
    </row>
    <row r="833" spans="1:26" x14ac:dyDescent="0.3">
      <c r="A833" s="190">
        <v>810036</v>
      </c>
      <c r="B833" s="190" t="s">
        <v>265</v>
      </c>
      <c r="E833" s="190" t="s">
        <v>141</v>
      </c>
      <c r="K833" s="190" t="s">
        <v>141</v>
      </c>
      <c r="L833" s="190" t="s">
        <v>141</v>
      </c>
      <c r="M833" s="190" t="s">
        <v>142</v>
      </c>
      <c r="O833" s="190" t="s">
        <v>141</v>
      </c>
      <c r="P833" s="190" t="s">
        <v>141</v>
      </c>
      <c r="Q833" s="190" t="s">
        <v>141</v>
      </c>
      <c r="R833" s="190" t="s">
        <v>141</v>
      </c>
      <c r="S833" s="190" t="s">
        <v>141</v>
      </c>
      <c r="T833" s="190" t="s">
        <v>141</v>
      </c>
      <c r="U833" s="190" t="s">
        <v>141</v>
      </c>
      <c r="V833" s="190" t="s">
        <v>141</v>
      </c>
      <c r="W833" s="190" t="s">
        <v>141</v>
      </c>
      <c r="X833" s="190" t="s">
        <v>141</v>
      </c>
      <c r="Y833" s="190" t="s">
        <v>141</v>
      </c>
      <c r="Z833" s="190" t="s">
        <v>141</v>
      </c>
    </row>
    <row r="834" spans="1:26" x14ac:dyDescent="0.3">
      <c r="A834" s="190">
        <v>810043</v>
      </c>
      <c r="B834" s="190" t="s">
        <v>265</v>
      </c>
      <c r="D834" s="190" t="s">
        <v>142</v>
      </c>
      <c r="J834" s="190" t="s">
        <v>141</v>
      </c>
      <c r="L834" s="190" t="s">
        <v>141</v>
      </c>
      <c r="M834" s="190" t="s">
        <v>141</v>
      </c>
      <c r="O834" s="190" t="s">
        <v>140</v>
      </c>
      <c r="P834" s="190" t="s">
        <v>142</v>
      </c>
      <c r="Q834" s="190" t="s">
        <v>142</v>
      </c>
      <c r="S834" s="190" t="s">
        <v>141</v>
      </c>
      <c r="T834" s="190" t="s">
        <v>141</v>
      </c>
      <c r="U834" s="190" t="s">
        <v>141</v>
      </c>
      <c r="V834" s="190" t="s">
        <v>142</v>
      </c>
      <c r="W834" s="190" t="s">
        <v>142</v>
      </c>
      <c r="X834" s="190" t="s">
        <v>140</v>
      </c>
      <c r="Y834" s="190" t="s">
        <v>140</v>
      </c>
      <c r="Z834" s="190" t="s">
        <v>140</v>
      </c>
    </row>
    <row r="835" spans="1:26" x14ac:dyDescent="0.3">
      <c r="A835" s="190">
        <v>810054</v>
      </c>
      <c r="B835" s="190" t="s">
        <v>265</v>
      </c>
      <c r="E835" s="190" t="s">
        <v>140</v>
      </c>
      <c r="K835" s="190" t="s">
        <v>142</v>
      </c>
      <c r="L835" s="190" t="s">
        <v>142</v>
      </c>
      <c r="O835" s="190" t="s">
        <v>142</v>
      </c>
      <c r="R835" s="190" t="s">
        <v>142</v>
      </c>
      <c r="S835" s="190" t="s">
        <v>141</v>
      </c>
      <c r="U835" s="190" t="s">
        <v>142</v>
      </c>
      <c r="V835" s="190" t="s">
        <v>142</v>
      </c>
      <c r="W835" s="190" t="s">
        <v>142</v>
      </c>
      <c r="X835" s="190" t="s">
        <v>142</v>
      </c>
      <c r="Z835" s="190" t="s">
        <v>142</v>
      </c>
    </row>
    <row r="836" spans="1:26" x14ac:dyDescent="0.3">
      <c r="A836" s="190">
        <v>810075</v>
      </c>
      <c r="B836" s="190" t="s">
        <v>265</v>
      </c>
      <c r="K836" s="190" t="s">
        <v>142</v>
      </c>
      <c r="L836" s="190" t="s">
        <v>140</v>
      </c>
      <c r="N836" s="190" t="s">
        <v>140</v>
      </c>
      <c r="O836" s="190" t="s">
        <v>141</v>
      </c>
      <c r="P836" s="190" t="s">
        <v>141</v>
      </c>
      <c r="Q836" s="190" t="s">
        <v>141</v>
      </c>
      <c r="R836" s="190" t="s">
        <v>141</v>
      </c>
      <c r="S836" s="190" t="s">
        <v>141</v>
      </c>
      <c r="T836" s="190" t="s">
        <v>141</v>
      </c>
      <c r="U836" s="190" t="s">
        <v>141</v>
      </c>
      <c r="V836" s="190" t="s">
        <v>141</v>
      </c>
      <c r="W836" s="190" t="s">
        <v>141</v>
      </c>
      <c r="X836" s="190" t="s">
        <v>141</v>
      </c>
      <c r="Y836" s="190" t="s">
        <v>141</v>
      </c>
      <c r="Z836" s="190" t="s">
        <v>141</v>
      </c>
    </row>
    <row r="837" spans="1:26" x14ac:dyDescent="0.3">
      <c r="A837" s="190">
        <v>810076</v>
      </c>
      <c r="B837" s="190" t="s">
        <v>265</v>
      </c>
      <c r="D837" s="190" t="s">
        <v>140</v>
      </c>
      <c r="M837" s="190" t="s">
        <v>140</v>
      </c>
      <c r="N837" s="190" t="s">
        <v>140</v>
      </c>
      <c r="O837" s="190" t="s">
        <v>141</v>
      </c>
      <c r="R837" s="190" t="s">
        <v>140</v>
      </c>
      <c r="T837" s="190" t="s">
        <v>140</v>
      </c>
      <c r="V837" s="190" t="s">
        <v>142</v>
      </c>
      <c r="W837" s="190" t="s">
        <v>142</v>
      </c>
      <c r="X837" s="190" t="s">
        <v>142</v>
      </c>
      <c r="Y837" s="190" t="s">
        <v>142</v>
      </c>
      <c r="Z837" s="190" t="s">
        <v>142</v>
      </c>
    </row>
    <row r="838" spans="1:26" x14ac:dyDescent="0.3">
      <c r="A838" s="190">
        <v>810088</v>
      </c>
      <c r="B838" s="190" t="s">
        <v>265</v>
      </c>
      <c r="N838" s="190" t="s">
        <v>140</v>
      </c>
      <c r="O838" s="190" t="s">
        <v>141</v>
      </c>
      <c r="Q838" s="190" t="s">
        <v>140</v>
      </c>
      <c r="V838" s="190" t="s">
        <v>140</v>
      </c>
      <c r="X838" s="190" t="s">
        <v>140</v>
      </c>
      <c r="Y838" s="190" t="s">
        <v>140</v>
      </c>
      <c r="Z838" s="190" t="s">
        <v>141</v>
      </c>
    </row>
    <row r="839" spans="1:26" x14ac:dyDescent="0.3">
      <c r="A839" s="190">
        <v>810089</v>
      </c>
      <c r="B839" s="190" t="s">
        <v>265</v>
      </c>
      <c r="H839" s="190" t="s">
        <v>140</v>
      </c>
      <c r="L839" s="190" t="s">
        <v>140</v>
      </c>
      <c r="N839" s="190" t="s">
        <v>142</v>
      </c>
      <c r="O839" s="190" t="s">
        <v>141</v>
      </c>
      <c r="V839" s="190" t="s">
        <v>140</v>
      </c>
      <c r="Y839" s="190" t="s">
        <v>140</v>
      </c>
    </row>
    <row r="840" spans="1:26" x14ac:dyDescent="0.3">
      <c r="A840" s="190">
        <v>810097</v>
      </c>
      <c r="B840" s="190" t="s">
        <v>265</v>
      </c>
      <c r="D840" s="190" t="s">
        <v>141</v>
      </c>
      <c r="H840" s="190" t="s">
        <v>141</v>
      </c>
      <c r="K840" s="190" t="s">
        <v>140</v>
      </c>
      <c r="N840" s="190" t="s">
        <v>141</v>
      </c>
      <c r="O840" s="190" t="s">
        <v>141</v>
      </c>
      <c r="P840" s="190" t="s">
        <v>141</v>
      </c>
      <c r="Q840" s="190" t="s">
        <v>141</v>
      </c>
      <c r="R840" s="190" t="s">
        <v>141</v>
      </c>
      <c r="S840" s="190" t="s">
        <v>141</v>
      </c>
      <c r="T840" s="190" t="s">
        <v>141</v>
      </c>
      <c r="U840" s="190" t="s">
        <v>141</v>
      </c>
      <c r="V840" s="190" t="s">
        <v>141</v>
      </c>
      <c r="W840" s="190" t="s">
        <v>141</v>
      </c>
      <c r="X840" s="190" t="s">
        <v>141</v>
      </c>
      <c r="Y840" s="190" t="s">
        <v>141</v>
      </c>
      <c r="Z840" s="190" t="s">
        <v>141</v>
      </c>
    </row>
    <row r="841" spans="1:26" x14ac:dyDescent="0.3">
      <c r="A841" s="190">
        <v>810107</v>
      </c>
      <c r="B841" s="190" t="s">
        <v>265</v>
      </c>
      <c r="C841" s="190" t="s">
        <v>142</v>
      </c>
      <c r="J841" s="190" t="s">
        <v>140</v>
      </c>
      <c r="K841" s="190" t="s">
        <v>140</v>
      </c>
      <c r="L841" s="190" t="s">
        <v>140</v>
      </c>
      <c r="O841" s="190" t="s">
        <v>142</v>
      </c>
      <c r="P841" s="190" t="s">
        <v>142</v>
      </c>
      <c r="Q841" s="190" t="s">
        <v>142</v>
      </c>
      <c r="R841" s="190" t="s">
        <v>141</v>
      </c>
      <c r="S841" s="190" t="s">
        <v>141</v>
      </c>
      <c r="T841" s="190" t="s">
        <v>142</v>
      </c>
      <c r="U841" s="190" t="s">
        <v>141</v>
      </c>
      <c r="V841" s="190" t="s">
        <v>141</v>
      </c>
      <c r="W841" s="190" t="s">
        <v>141</v>
      </c>
      <c r="X841" s="190" t="s">
        <v>141</v>
      </c>
      <c r="Y841" s="190" t="s">
        <v>141</v>
      </c>
      <c r="Z841" s="190" t="s">
        <v>141</v>
      </c>
    </row>
    <row r="842" spans="1:26" x14ac:dyDescent="0.3">
      <c r="A842" s="190">
        <v>810117</v>
      </c>
      <c r="B842" s="190" t="s">
        <v>265</v>
      </c>
      <c r="D842" s="190" t="s">
        <v>140</v>
      </c>
      <c r="E842" s="190" t="s">
        <v>141</v>
      </c>
      <c r="J842" s="190" t="s">
        <v>141</v>
      </c>
      <c r="O842" s="190" t="s">
        <v>141</v>
      </c>
      <c r="P842" s="190" t="s">
        <v>141</v>
      </c>
      <c r="Q842" s="190" t="s">
        <v>141</v>
      </c>
      <c r="R842" s="190" t="s">
        <v>141</v>
      </c>
      <c r="S842" s="190" t="s">
        <v>142</v>
      </c>
      <c r="T842" s="190" t="s">
        <v>142</v>
      </c>
      <c r="U842" s="190" t="s">
        <v>141</v>
      </c>
      <c r="V842" s="190" t="s">
        <v>141</v>
      </c>
      <c r="W842" s="190" t="s">
        <v>141</v>
      </c>
      <c r="X842" s="190" t="s">
        <v>142</v>
      </c>
      <c r="Y842" s="190" t="s">
        <v>141</v>
      </c>
      <c r="Z842" s="190" t="s">
        <v>141</v>
      </c>
    </row>
    <row r="843" spans="1:26" x14ac:dyDescent="0.3">
      <c r="A843" s="190">
        <v>810133</v>
      </c>
      <c r="B843" s="190" t="s">
        <v>265</v>
      </c>
      <c r="D843" s="190" t="s">
        <v>140</v>
      </c>
      <c r="I843" s="190" t="s">
        <v>140</v>
      </c>
      <c r="L843" s="190" t="s">
        <v>142</v>
      </c>
      <c r="N843" s="190" t="s">
        <v>140</v>
      </c>
      <c r="O843" s="190" t="s">
        <v>141</v>
      </c>
      <c r="P843" s="190" t="s">
        <v>142</v>
      </c>
      <c r="Q843" s="190" t="s">
        <v>141</v>
      </c>
      <c r="R843" s="190" t="s">
        <v>141</v>
      </c>
      <c r="T843" s="190" t="s">
        <v>141</v>
      </c>
      <c r="X843" s="190" t="s">
        <v>141</v>
      </c>
      <c r="Y843" s="190" t="s">
        <v>141</v>
      </c>
    </row>
    <row r="844" spans="1:26" x14ac:dyDescent="0.3">
      <c r="A844" s="190">
        <v>810138</v>
      </c>
      <c r="B844" s="190" t="s">
        <v>265</v>
      </c>
      <c r="G844" s="190" t="s">
        <v>142</v>
      </c>
      <c r="K844" s="190" t="s">
        <v>140</v>
      </c>
      <c r="O844" s="190" t="s">
        <v>141</v>
      </c>
      <c r="Q844" s="190" t="s">
        <v>142</v>
      </c>
      <c r="R844" s="190" t="s">
        <v>141</v>
      </c>
      <c r="S844" s="190" t="s">
        <v>142</v>
      </c>
      <c r="U844" s="190" t="s">
        <v>141</v>
      </c>
      <c r="V844" s="190" t="s">
        <v>142</v>
      </c>
      <c r="W844" s="190" t="s">
        <v>141</v>
      </c>
      <c r="Y844" s="190" t="s">
        <v>141</v>
      </c>
      <c r="Z844" s="190" t="s">
        <v>141</v>
      </c>
    </row>
    <row r="845" spans="1:26" x14ac:dyDescent="0.3">
      <c r="A845" s="190">
        <v>810160</v>
      </c>
      <c r="B845" s="190" t="s">
        <v>265</v>
      </c>
      <c r="D845" s="190" t="s">
        <v>142</v>
      </c>
      <c r="F845" s="190" t="s">
        <v>142</v>
      </c>
      <c r="J845" s="190" t="s">
        <v>141</v>
      </c>
      <c r="K845" s="190" t="s">
        <v>140</v>
      </c>
      <c r="O845" s="190" t="s">
        <v>141</v>
      </c>
      <c r="P845" s="190" t="s">
        <v>142</v>
      </c>
      <c r="Q845" s="190" t="s">
        <v>141</v>
      </c>
      <c r="R845" s="190" t="s">
        <v>141</v>
      </c>
      <c r="S845" s="190" t="s">
        <v>142</v>
      </c>
      <c r="T845" s="190" t="s">
        <v>142</v>
      </c>
      <c r="U845" s="190" t="s">
        <v>141</v>
      </c>
      <c r="V845" s="190" t="s">
        <v>141</v>
      </c>
      <c r="W845" s="190" t="s">
        <v>141</v>
      </c>
      <c r="X845" s="190" t="s">
        <v>141</v>
      </c>
      <c r="Y845" s="190" t="s">
        <v>141</v>
      </c>
      <c r="Z845" s="190" t="s">
        <v>141</v>
      </c>
    </row>
    <row r="846" spans="1:26" x14ac:dyDescent="0.3">
      <c r="A846" s="190">
        <v>810164</v>
      </c>
      <c r="B846" s="190" t="s">
        <v>265</v>
      </c>
      <c r="F846" s="190" t="s">
        <v>140</v>
      </c>
      <c r="J846" s="190" t="s">
        <v>142</v>
      </c>
      <c r="M846" s="190" t="s">
        <v>142</v>
      </c>
      <c r="O846" s="190" t="s">
        <v>142</v>
      </c>
      <c r="P846" s="190" t="s">
        <v>142</v>
      </c>
      <c r="T846" s="190" t="s">
        <v>140</v>
      </c>
      <c r="W846" s="190" t="s">
        <v>142</v>
      </c>
      <c r="X846" s="190" t="s">
        <v>142</v>
      </c>
    </row>
    <row r="847" spans="1:26" x14ac:dyDescent="0.3">
      <c r="A847" s="190">
        <v>810170</v>
      </c>
      <c r="B847" s="190" t="s">
        <v>265</v>
      </c>
      <c r="H847" s="190" t="s">
        <v>142</v>
      </c>
      <c r="N847" s="190" t="s">
        <v>142</v>
      </c>
      <c r="O847" s="190" t="s">
        <v>141</v>
      </c>
      <c r="P847" s="190" t="s">
        <v>142</v>
      </c>
      <c r="S847" s="190" t="s">
        <v>142</v>
      </c>
      <c r="U847" s="190" t="s">
        <v>141</v>
      </c>
      <c r="V847" s="190" t="s">
        <v>141</v>
      </c>
      <c r="W847" s="190" t="s">
        <v>141</v>
      </c>
      <c r="X847" s="190" t="s">
        <v>141</v>
      </c>
      <c r="Y847" s="190" t="s">
        <v>141</v>
      </c>
      <c r="Z847" s="190" t="s">
        <v>141</v>
      </c>
    </row>
    <row r="848" spans="1:26" x14ac:dyDescent="0.3">
      <c r="A848" s="190">
        <v>810187</v>
      </c>
      <c r="B848" s="190" t="s">
        <v>265</v>
      </c>
      <c r="G848" s="190" t="s">
        <v>140</v>
      </c>
      <c r="K848" s="190" t="s">
        <v>141</v>
      </c>
      <c r="O848" s="190" t="s">
        <v>141</v>
      </c>
      <c r="Q848" s="190" t="s">
        <v>140</v>
      </c>
      <c r="R848" s="190" t="s">
        <v>142</v>
      </c>
      <c r="S848" s="190" t="s">
        <v>142</v>
      </c>
      <c r="U848" s="190" t="s">
        <v>142</v>
      </c>
      <c r="V848" s="190" t="s">
        <v>142</v>
      </c>
      <c r="W848" s="190" t="s">
        <v>141</v>
      </c>
      <c r="X848" s="190" t="s">
        <v>142</v>
      </c>
      <c r="Y848" s="190" t="s">
        <v>141</v>
      </c>
      <c r="Z848" s="190" t="s">
        <v>141</v>
      </c>
    </row>
    <row r="849" spans="1:26" x14ac:dyDescent="0.3">
      <c r="A849" s="190">
        <v>810188</v>
      </c>
      <c r="B849" s="190" t="s">
        <v>265</v>
      </c>
      <c r="D849" s="190" t="s">
        <v>140</v>
      </c>
      <c r="N849" s="190" t="s">
        <v>142</v>
      </c>
      <c r="O849" s="190" t="s">
        <v>142</v>
      </c>
      <c r="P849" s="190" t="s">
        <v>140</v>
      </c>
      <c r="Q849" s="190" t="s">
        <v>142</v>
      </c>
      <c r="R849" s="190" t="s">
        <v>140</v>
      </c>
      <c r="T849" s="190" t="s">
        <v>140</v>
      </c>
      <c r="U849" s="190" t="s">
        <v>142</v>
      </c>
      <c r="V849" s="190" t="s">
        <v>142</v>
      </c>
      <c r="W849" s="190" t="s">
        <v>142</v>
      </c>
      <c r="X849" s="190" t="s">
        <v>142</v>
      </c>
      <c r="Y849" s="190" t="s">
        <v>142</v>
      </c>
    </row>
    <row r="850" spans="1:26" x14ac:dyDescent="0.3">
      <c r="A850" s="190">
        <v>810218</v>
      </c>
      <c r="B850" s="190" t="s">
        <v>265</v>
      </c>
      <c r="D850" s="190" t="s">
        <v>141</v>
      </c>
      <c r="M850" s="190" t="s">
        <v>140</v>
      </c>
      <c r="N850" s="190" t="s">
        <v>140</v>
      </c>
      <c r="O850" s="190" t="s">
        <v>141</v>
      </c>
      <c r="Q850" s="190" t="s">
        <v>140</v>
      </c>
      <c r="R850" s="190" t="s">
        <v>142</v>
      </c>
      <c r="T850" s="190" t="s">
        <v>141</v>
      </c>
      <c r="U850" s="190" t="s">
        <v>141</v>
      </c>
      <c r="V850" s="190" t="s">
        <v>141</v>
      </c>
      <c r="W850" s="190" t="s">
        <v>142</v>
      </c>
      <c r="X850" s="190" t="s">
        <v>141</v>
      </c>
      <c r="Y850" s="190" t="s">
        <v>141</v>
      </c>
      <c r="Z850" s="190" t="s">
        <v>141</v>
      </c>
    </row>
    <row r="851" spans="1:26" x14ac:dyDescent="0.3">
      <c r="A851" s="190">
        <v>810228</v>
      </c>
      <c r="B851" s="190" t="s">
        <v>265</v>
      </c>
      <c r="I851" s="190" t="s">
        <v>142</v>
      </c>
      <c r="L851" s="190" t="s">
        <v>142</v>
      </c>
      <c r="O851" s="190" t="s">
        <v>141</v>
      </c>
      <c r="P851" s="190" t="s">
        <v>142</v>
      </c>
      <c r="Q851" s="190" t="s">
        <v>142</v>
      </c>
      <c r="R851" s="190" t="s">
        <v>142</v>
      </c>
      <c r="S851" s="190" t="s">
        <v>141</v>
      </c>
      <c r="T851" s="190" t="s">
        <v>142</v>
      </c>
      <c r="U851" s="190" t="s">
        <v>141</v>
      </c>
      <c r="V851" s="190" t="s">
        <v>141</v>
      </c>
      <c r="W851" s="190" t="s">
        <v>141</v>
      </c>
      <c r="X851" s="190" t="s">
        <v>141</v>
      </c>
      <c r="Y851" s="190" t="s">
        <v>141</v>
      </c>
      <c r="Z851" s="190" t="s">
        <v>141</v>
      </c>
    </row>
    <row r="852" spans="1:26" x14ac:dyDescent="0.3">
      <c r="A852" s="190">
        <v>810237</v>
      </c>
      <c r="B852" s="190" t="s">
        <v>265</v>
      </c>
      <c r="E852" s="190" t="s">
        <v>142</v>
      </c>
      <c r="F852" s="190" t="s">
        <v>140</v>
      </c>
      <c r="N852" s="190" t="s">
        <v>141</v>
      </c>
      <c r="O852" s="190" t="s">
        <v>140</v>
      </c>
      <c r="P852" s="190" t="s">
        <v>142</v>
      </c>
      <c r="Q852" s="190" t="s">
        <v>140</v>
      </c>
      <c r="T852" s="190" t="s">
        <v>140</v>
      </c>
      <c r="U852" s="190" t="s">
        <v>141</v>
      </c>
      <c r="V852" s="190" t="s">
        <v>141</v>
      </c>
      <c r="W852" s="190" t="s">
        <v>141</v>
      </c>
      <c r="Z852" s="190" t="s">
        <v>141</v>
      </c>
    </row>
    <row r="853" spans="1:26" x14ac:dyDescent="0.3">
      <c r="A853" s="190">
        <v>810253</v>
      </c>
      <c r="B853" s="190" t="s">
        <v>265</v>
      </c>
      <c r="H853" s="190" t="s">
        <v>142</v>
      </c>
      <c r="J853" s="190" t="s">
        <v>140</v>
      </c>
      <c r="M853" s="190" t="s">
        <v>140</v>
      </c>
      <c r="N853" s="190" t="s">
        <v>141</v>
      </c>
      <c r="O853" s="190" t="s">
        <v>142</v>
      </c>
      <c r="P853" s="190" t="s">
        <v>142</v>
      </c>
      <c r="Q853" s="190" t="s">
        <v>142</v>
      </c>
      <c r="R853" s="190" t="s">
        <v>142</v>
      </c>
      <c r="S853" s="190" t="s">
        <v>142</v>
      </c>
      <c r="T853" s="190" t="s">
        <v>142</v>
      </c>
      <c r="U853" s="190" t="s">
        <v>141</v>
      </c>
      <c r="V853" s="190" t="s">
        <v>141</v>
      </c>
      <c r="W853" s="190" t="s">
        <v>141</v>
      </c>
      <c r="X853" s="190" t="s">
        <v>141</v>
      </c>
      <c r="Y853" s="190" t="s">
        <v>141</v>
      </c>
      <c r="Z853" s="190" t="s">
        <v>141</v>
      </c>
    </row>
    <row r="854" spans="1:26" x14ac:dyDescent="0.3">
      <c r="A854" s="190">
        <v>810258</v>
      </c>
      <c r="B854" s="190" t="s">
        <v>265</v>
      </c>
      <c r="H854" s="190" t="s">
        <v>140</v>
      </c>
      <c r="N854" s="190" t="s">
        <v>140</v>
      </c>
      <c r="O854" s="190" t="s">
        <v>142</v>
      </c>
      <c r="V854" s="190" t="s">
        <v>140</v>
      </c>
      <c r="Z854" s="190" t="s">
        <v>141</v>
      </c>
    </row>
    <row r="855" spans="1:26" x14ac:dyDescent="0.3">
      <c r="A855" s="190">
        <v>810287</v>
      </c>
      <c r="B855" s="190" t="s">
        <v>265</v>
      </c>
      <c r="O855" s="190" t="s">
        <v>141</v>
      </c>
      <c r="P855" s="190" t="s">
        <v>141</v>
      </c>
      <c r="Q855" s="190" t="s">
        <v>142</v>
      </c>
      <c r="S855" s="190" t="s">
        <v>142</v>
      </c>
      <c r="T855" s="190" t="s">
        <v>142</v>
      </c>
      <c r="U855" s="190" t="s">
        <v>142</v>
      </c>
      <c r="V855" s="190" t="s">
        <v>142</v>
      </c>
      <c r="W855" s="190" t="s">
        <v>140</v>
      </c>
      <c r="X855" s="190" t="s">
        <v>140</v>
      </c>
      <c r="Y855" s="190" t="s">
        <v>141</v>
      </c>
      <c r="Z855" s="190" t="s">
        <v>141</v>
      </c>
    </row>
    <row r="856" spans="1:26" x14ac:dyDescent="0.3">
      <c r="A856" s="190">
        <v>810303</v>
      </c>
      <c r="B856" s="190" t="s">
        <v>265</v>
      </c>
      <c r="C856" s="190" t="s">
        <v>140</v>
      </c>
      <c r="D856" s="190" t="s">
        <v>140</v>
      </c>
      <c r="K856" s="190" t="s">
        <v>142</v>
      </c>
      <c r="N856" s="190" t="s">
        <v>142</v>
      </c>
      <c r="O856" s="190" t="s">
        <v>142</v>
      </c>
      <c r="P856" s="190" t="s">
        <v>142</v>
      </c>
      <c r="Q856" s="190" t="s">
        <v>140</v>
      </c>
      <c r="R856" s="190" t="s">
        <v>142</v>
      </c>
      <c r="S856" s="190" t="s">
        <v>142</v>
      </c>
      <c r="T856" s="190" t="s">
        <v>140</v>
      </c>
      <c r="U856" s="190" t="s">
        <v>141</v>
      </c>
      <c r="V856" s="190" t="s">
        <v>141</v>
      </c>
      <c r="W856" s="190" t="s">
        <v>141</v>
      </c>
      <c r="X856" s="190" t="s">
        <v>141</v>
      </c>
      <c r="Y856" s="190" t="s">
        <v>141</v>
      </c>
      <c r="Z856" s="190" t="s">
        <v>141</v>
      </c>
    </row>
    <row r="857" spans="1:26" x14ac:dyDescent="0.3">
      <c r="A857" s="190">
        <v>810315</v>
      </c>
      <c r="B857" s="190" t="s">
        <v>265</v>
      </c>
      <c r="H857" s="190" t="s">
        <v>140</v>
      </c>
      <c r="K857" s="190" t="s">
        <v>140</v>
      </c>
      <c r="L857" s="190" t="s">
        <v>141</v>
      </c>
      <c r="N857" s="190" t="s">
        <v>141</v>
      </c>
      <c r="O857" s="190" t="s">
        <v>141</v>
      </c>
      <c r="P857" s="190" t="s">
        <v>141</v>
      </c>
      <c r="Q857" s="190" t="s">
        <v>141</v>
      </c>
      <c r="U857" s="190" t="s">
        <v>141</v>
      </c>
      <c r="V857" s="190" t="s">
        <v>141</v>
      </c>
      <c r="W857" s="190" t="s">
        <v>141</v>
      </c>
      <c r="X857" s="190" t="s">
        <v>141</v>
      </c>
      <c r="Y857" s="190" t="s">
        <v>142</v>
      </c>
      <c r="Z857" s="190" t="s">
        <v>141</v>
      </c>
    </row>
    <row r="858" spans="1:26" x14ac:dyDescent="0.3">
      <c r="A858" s="190">
        <v>810316</v>
      </c>
      <c r="B858" s="190" t="s">
        <v>265</v>
      </c>
      <c r="M858" s="190" t="s">
        <v>140</v>
      </c>
      <c r="O858" s="190" t="s">
        <v>142</v>
      </c>
      <c r="S858" s="190" t="s">
        <v>140</v>
      </c>
      <c r="V858" s="190" t="s">
        <v>142</v>
      </c>
      <c r="X858" s="190" t="s">
        <v>140</v>
      </c>
      <c r="Y858" s="190" t="s">
        <v>140</v>
      </c>
      <c r="Z858" s="190" t="s">
        <v>141</v>
      </c>
    </row>
    <row r="859" spans="1:26" x14ac:dyDescent="0.3">
      <c r="A859" s="190">
        <v>810327</v>
      </c>
      <c r="B859" s="190" t="s">
        <v>265</v>
      </c>
      <c r="F859" s="190" t="s">
        <v>140</v>
      </c>
      <c r="G859" s="190" t="s">
        <v>140</v>
      </c>
      <c r="K859" s="190" t="s">
        <v>140</v>
      </c>
      <c r="M859" s="190" t="s">
        <v>140</v>
      </c>
      <c r="O859" s="190" t="s">
        <v>142</v>
      </c>
      <c r="Q859" s="190" t="s">
        <v>140</v>
      </c>
      <c r="R859" s="190" t="s">
        <v>142</v>
      </c>
      <c r="T859" s="190" t="s">
        <v>142</v>
      </c>
      <c r="V859" s="190" t="s">
        <v>140</v>
      </c>
      <c r="W859" s="190" t="s">
        <v>140</v>
      </c>
      <c r="X859" s="190" t="s">
        <v>140</v>
      </c>
    </row>
    <row r="860" spans="1:26" x14ac:dyDescent="0.3">
      <c r="A860" s="190">
        <v>810331</v>
      </c>
      <c r="B860" s="190" t="s">
        <v>265</v>
      </c>
      <c r="F860" s="190" t="s">
        <v>140</v>
      </c>
      <c r="I860" s="190" t="s">
        <v>140</v>
      </c>
      <c r="L860" s="190" t="s">
        <v>140</v>
      </c>
      <c r="M860" s="190" t="s">
        <v>140</v>
      </c>
      <c r="O860" s="190" t="s">
        <v>140</v>
      </c>
      <c r="P860" s="190" t="s">
        <v>140</v>
      </c>
      <c r="Q860" s="190" t="s">
        <v>140</v>
      </c>
      <c r="R860" s="190" t="s">
        <v>140</v>
      </c>
      <c r="S860" s="190" t="s">
        <v>140</v>
      </c>
      <c r="U860" s="190" t="s">
        <v>142</v>
      </c>
      <c r="V860" s="190" t="s">
        <v>141</v>
      </c>
      <c r="W860" s="190" t="s">
        <v>142</v>
      </c>
      <c r="X860" s="190" t="s">
        <v>142</v>
      </c>
      <c r="Y860" s="190" t="s">
        <v>142</v>
      </c>
      <c r="Z860" s="190" t="s">
        <v>141</v>
      </c>
    </row>
    <row r="861" spans="1:26" x14ac:dyDescent="0.3">
      <c r="A861" s="190">
        <v>810350</v>
      </c>
      <c r="B861" s="190" t="s">
        <v>265</v>
      </c>
      <c r="G861" s="190" t="s">
        <v>140</v>
      </c>
      <c r="H861" s="190" t="s">
        <v>140</v>
      </c>
      <c r="J861" s="190" t="s">
        <v>141</v>
      </c>
      <c r="K861" s="190" t="s">
        <v>141</v>
      </c>
      <c r="O861" s="190" t="s">
        <v>141</v>
      </c>
      <c r="P861" s="190" t="s">
        <v>141</v>
      </c>
      <c r="Q861" s="190" t="s">
        <v>141</v>
      </c>
      <c r="R861" s="190" t="s">
        <v>141</v>
      </c>
      <c r="S861" s="190" t="s">
        <v>141</v>
      </c>
      <c r="T861" s="190" t="s">
        <v>141</v>
      </c>
      <c r="U861" s="190" t="s">
        <v>141</v>
      </c>
      <c r="V861" s="190" t="s">
        <v>141</v>
      </c>
      <c r="W861" s="190" t="s">
        <v>141</v>
      </c>
      <c r="X861" s="190" t="s">
        <v>141</v>
      </c>
      <c r="Y861" s="190" t="s">
        <v>141</v>
      </c>
      <c r="Z861" s="190" t="s">
        <v>141</v>
      </c>
    </row>
    <row r="862" spans="1:26" x14ac:dyDescent="0.3">
      <c r="A862" s="190">
        <v>810353</v>
      </c>
      <c r="B862" s="190" t="s">
        <v>265</v>
      </c>
      <c r="N862" s="190" t="s">
        <v>140</v>
      </c>
      <c r="O862" s="190" t="s">
        <v>141</v>
      </c>
      <c r="V862" s="190" t="s">
        <v>140</v>
      </c>
      <c r="Y862" s="190" t="s">
        <v>142</v>
      </c>
      <c r="Z862" s="190" t="s">
        <v>141</v>
      </c>
    </row>
    <row r="863" spans="1:26" x14ac:dyDescent="0.3">
      <c r="A863" s="190">
        <v>810354</v>
      </c>
      <c r="B863" s="190" t="s">
        <v>265</v>
      </c>
      <c r="D863" s="190" t="s">
        <v>141</v>
      </c>
      <c r="F863" s="190" t="s">
        <v>140</v>
      </c>
      <c r="J863" s="190" t="s">
        <v>141</v>
      </c>
      <c r="M863" s="190" t="s">
        <v>140</v>
      </c>
      <c r="O863" s="190" t="s">
        <v>141</v>
      </c>
      <c r="R863" s="190" t="s">
        <v>140</v>
      </c>
      <c r="U863" s="190" t="s">
        <v>142</v>
      </c>
      <c r="V863" s="190" t="s">
        <v>141</v>
      </c>
      <c r="W863" s="190" t="s">
        <v>141</v>
      </c>
    </row>
    <row r="864" spans="1:26" x14ac:dyDescent="0.3">
      <c r="A864" s="190">
        <v>810361</v>
      </c>
      <c r="B864" s="190" t="s">
        <v>265</v>
      </c>
      <c r="M864" s="190" t="s">
        <v>142</v>
      </c>
      <c r="N864" s="190" t="s">
        <v>140</v>
      </c>
      <c r="O864" s="190" t="s">
        <v>141</v>
      </c>
      <c r="Q864" s="190" t="s">
        <v>142</v>
      </c>
      <c r="R864" s="190" t="s">
        <v>141</v>
      </c>
      <c r="S864" s="190" t="s">
        <v>141</v>
      </c>
      <c r="T864" s="190" t="s">
        <v>141</v>
      </c>
      <c r="U864" s="190" t="s">
        <v>141</v>
      </c>
      <c r="V864" s="190" t="s">
        <v>141</v>
      </c>
      <c r="W864" s="190" t="s">
        <v>141</v>
      </c>
      <c r="X864" s="190" t="s">
        <v>141</v>
      </c>
      <c r="Y864" s="190" t="s">
        <v>141</v>
      </c>
      <c r="Z864" s="190" t="s">
        <v>141</v>
      </c>
    </row>
    <row r="865" spans="1:26" x14ac:dyDescent="0.3">
      <c r="A865" s="190">
        <v>810371</v>
      </c>
      <c r="B865" s="190" t="s">
        <v>265</v>
      </c>
      <c r="D865" s="190" t="s">
        <v>141</v>
      </c>
      <c r="E865" s="190" t="s">
        <v>140</v>
      </c>
      <c r="M865" s="190" t="s">
        <v>140</v>
      </c>
      <c r="O865" s="190" t="s">
        <v>142</v>
      </c>
      <c r="P865" s="190" t="s">
        <v>140</v>
      </c>
      <c r="Q865" s="190" t="s">
        <v>140</v>
      </c>
      <c r="R865" s="190" t="s">
        <v>141</v>
      </c>
      <c r="S865" s="190" t="s">
        <v>140</v>
      </c>
      <c r="T865" s="190" t="s">
        <v>141</v>
      </c>
      <c r="U865" s="190" t="s">
        <v>141</v>
      </c>
      <c r="V865" s="190" t="s">
        <v>141</v>
      </c>
      <c r="W865" s="190" t="s">
        <v>141</v>
      </c>
      <c r="X865" s="190" t="s">
        <v>140</v>
      </c>
      <c r="Y865" s="190" t="s">
        <v>141</v>
      </c>
      <c r="Z865" s="190" t="s">
        <v>141</v>
      </c>
    </row>
    <row r="866" spans="1:26" x14ac:dyDescent="0.3">
      <c r="A866" s="190">
        <v>810378</v>
      </c>
      <c r="B866" s="190" t="s">
        <v>265</v>
      </c>
      <c r="H866" s="190" t="s">
        <v>142</v>
      </c>
      <c r="K866" s="190" t="s">
        <v>140</v>
      </c>
      <c r="N866" s="190" t="s">
        <v>142</v>
      </c>
      <c r="O866" s="190" t="s">
        <v>141</v>
      </c>
      <c r="Q866" s="190" t="s">
        <v>142</v>
      </c>
      <c r="R866" s="190" t="s">
        <v>142</v>
      </c>
      <c r="S866" s="190" t="s">
        <v>142</v>
      </c>
      <c r="U866" s="190" t="s">
        <v>141</v>
      </c>
      <c r="V866" s="190" t="s">
        <v>141</v>
      </c>
      <c r="W866" s="190" t="s">
        <v>141</v>
      </c>
      <c r="X866" s="190" t="s">
        <v>141</v>
      </c>
      <c r="Y866" s="190" t="s">
        <v>141</v>
      </c>
      <c r="Z866" s="190" t="s">
        <v>141</v>
      </c>
    </row>
    <row r="867" spans="1:26" x14ac:dyDescent="0.3">
      <c r="A867" s="190">
        <v>810398</v>
      </c>
      <c r="B867" s="190" t="s">
        <v>265</v>
      </c>
      <c r="K867" s="190" t="s">
        <v>140</v>
      </c>
      <c r="O867" s="190" t="s">
        <v>141</v>
      </c>
      <c r="Q867" s="190" t="s">
        <v>140</v>
      </c>
      <c r="R867" s="190" t="s">
        <v>140</v>
      </c>
      <c r="V867" s="190" t="s">
        <v>140</v>
      </c>
      <c r="W867" s="190" t="s">
        <v>140</v>
      </c>
      <c r="Y867" s="190" t="s">
        <v>140</v>
      </c>
      <c r="Z867" s="190" t="s">
        <v>141</v>
      </c>
    </row>
    <row r="868" spans="1:26" x14ac:dyDescent="0.3">
      <c r="A868" s="190">
        <v>810404</v>
      </c>
      <c r="B868" s="190" t="s">
        <v>265</v>
      </c>
      <c r="L868" s="190" t="s">
        <v>140</v>
      </c>
      <c r="N868" s="190" t="s">
        <v>140</v>
      </c>
      <c r="O868" s="190" t="s">
        <v>141</v>
      </c>
      <c r="T868" s="190" t="s">
        <v>142</v>
      </c>
      <c r="U868" s="190" t="s">
        <v>142</v>
      </c>
      <c r="V868" s="190" t="s">
        <v>140</v>
      </c>
      <c r="W868" s="190" t="s">
        <v>142</v>
      </c>
      <c r="X868" s="190" t="s">
        <v>142</v>
      </c>
      <c r="Y868" s="190" t="s">
        <v>141</v>
      </c>
      <c r="Z868" s="190" t="s">
        <v>141</v>
      </c>
    </row>
    <row r="869" spans="1:26" x14ac:dyDescent="0.3">
      <c r="A869" s="190">
        <v>810417</v>
      </c>
      <c r="B869" s="190" t="s">
        <v>265</v>
      </c>
      <c r="H869" s="190" t="s">
        <v>140</v>
      </c>
      <c r="N869" s="190" t="s">
        <v>140</v>
      </c>
      <c r="O869" s="190" t="s">
        <v>141</v>
      </c>
      <c r="X869" s="190" t="s">
        <v>140</v>
      </c>
      <c r="Z869" s="190" t="s">
        <v>141</v>
      </c>
    </row>
    <row r="870" spans="1:26" x14ac:dyDescent="0.3">
      <c r="A870" s="190">
        <v>810420</v>
      </c>
      <c r="B870" s="190" t="s">
        <v>265</v>
      </c>
      <c r="E870" s="190" t="s">
        <v>140</v>
      </c>
      <c r="J870" s="190" t="s">
        <v>140</v>
      </c>
      <c r="L870" s="190" t="s">
        <v>140</v>
      </c>
      <c r="O870" s="190" t="s">
        <v>142</v>
      </c>
      <c r="P870" s="190" t="s">
        <v>140</v>
      </c>
      <c r="Q870" s="190" t="s">
        <v>140</v>
      </c>
      <c r="R870" s="190" t="s">
        <v>141</v>
      </c>
      <c r="S870" s="190" t="s">
        <v>141</v>
      </c>
      <c r="U870" s="190" t="s">
        <v>141</v>
      </c>
      <c r="V870" s="190" t="s">
        <v>141</v>
      </c>
      <c r="W870" s="190" t="s">
        <v>141</v>
      </c>
      <c r="X870" s="190" t="s">
        <v>141</v>
      </c>
      <c r="Y870" s="190" t="s">
        <v>141</v>
      </c>
      <c r="Z870" s="190" t="s">
        <v>141</v>
      </c>
    </row>
    <row r="871" spans="1:26" x14ac:dyDescent="0.3">
      <c r="A871" s="190">
        <v>810428</v>
      </c>
      <c r="B871" s="190" t="s">
        <v>265</v>
      </c>
      <c r="F871" s="190" t="s">
        <v>140</v>
      </c>
      <c r="N871" s="190" t="s">
        <v>140</v>
      </c>
      <c r="O871" s="190" t="s">
        <v>141</v>
      </c>
      <c r="P871" s="190" t="s">
        <v>140</v>
      </c>
      <c r="U871" s="190" t="s">
        <v>140</v>
      </c>
      <c r="V871" s="190" t="s">
        <v>140</v>
      </c>
      <c r="W871" s="190" t="s">
        <v>140</v>
      </c>
      <c r="X871" s="190" t="s">
        <v>140</v>
      </c>
      <c r="Z871" s="190" t="s">
        <v>141</v>
      </c>
    </row>
    <row r="872" spans="1:26" x14ac:dyDescent="0.3">
      <c r="A872" s="190">
        <v>810436</v>
      </c>
      <c r="B872" s="190" t="s">
        <v>265</v>
      </c>
      <c r="D872" s="190" t="s">
        <v>140</v>
      </c>
      <c r="K872" s="190" t="s">
        <v>141</v>
      </c>
      <c r="L872" s="190" t="s">
        <v>140</v>
      </c>
      <c r="M872" s="190" t="s">
        <v>140</v>
      </c>
      <c r="O872" s="190" t="s">
        <v>141</v>
      </c>
      <c r="P872" s="190" t="s">
        <v>141</v>
      </c>
      <c r="Q872" s="190" t="s">
        <v>141</v>
      </c>
      <c r="R872" s="190" t="s">
        <v>141</v>
      </c>
      <c r="S872" s="190" t="s">
        <v>140</v>
      </c>
      <c r="T872" s="190" t="s">
        <v>140</v>
      </c>
      <c r="U872" s="190" t="s">
        <v>141</v>
      </c>
      <c r="V872" s="190" t="s">
        <v>141</v>
      </c>
      <c r="W872" s="190" t="s">
        <v>141</v>
      </c>
      <c r="X872" s="190" t="s">
        <v>141</v>
      </c>
      <c r="Y872" s="190" t="s">
        <v>141</v>
      </c>
      <c r="Z872" s="190" t="s">
        <v>141</v>
      </c>
    </row>
    <row r="873" spans="1:26" x14ac:dyDescent="0.3">
      <c r="A873" s="190">
        <v>810437</v>
      </c>
      <c r="B873" s="190" t="s">
        <v>265</v>
      </c>
      <c r="D873" s="190" t="s">
        <v>140</v>
      </c>
      <c r="K873" s="190" t="s">
        <v>142</v>
      </c>
      <c r="L873" s="190" t="s">
        <v>140</v>
      </c>
      <c r="M873" s="190" t="s">
        <v>140</v>
      </c>
      <c r="O873" s="190" t="s">
        <v>141</v>
      </c>
      <c r="P873" s="190" t="s">
        <v>141</v>
      </c>
      <c r="Q873" s="190" t="s">
        <v>140</v>
      </c>
      <c r="R873" s="190" t="s">
        <v>141</v>
      </c>
      <c r="S873" s="190" t="s">
        <v>141</v>
      </c>
      <c r="T873" s="190" t="s">
        <v>141</v>
      </c>
      <c r="U873" s="190" t="s">
        <v>141</v>
      </c>
      <c r="V873" s="190" t="s">
        <v>142</v>
      </c>
      <c r="W873" s="190" t="s">
        <v>141</v>
      </c>
      <c r="X873" s="190" t="s">
        <v>141</v>
      </c>
      <c r="Y873" s="190" t="s">
        <v>142</v>
      </c>
      <c r="Z873" s="190" t="s">
        <v>142</v>
      </c>
    </row>
    <row r="874" spans="1:26" x14ac:dyDescent="0.3">
      <c r="A874" s="190">
        <v>810457</v>
      </c>
      <c r="B874" s="190" t="s">
        <v>265</v>
      </c>
      <c r="N874" s="190" t="s">
        <v>140</v>
      </c>
      <c r="O874" s="190" t="s">
        <v>142</v>
      </c>
      <c r="Q874" s="190" t="s">
        <v>141</v>
      </c>
      <c r="T874" s="190" t="s">
        <v>140</v>
      </c>
      <c r="U874" s="190" t="s">
        <v>142</v>
      </c>
      <c r="V874" s="190" t="s">
        <v>142</v>
      </c>
      <c r="X874" s="190" t="s">
        <v>142</v>
      </c>
      <c r="Y874" s="190" t="s">
        <v>142</v>
      </c>
      <c r="Z874" s="190" t="s">
        <v>141</v>
      </c>
    </row>
    <row r="875" spans="1:26" x14ac:dyDescent="0.3">
      <c r="A875" s="190">
        <v>810472</v>
      </c>
      <c r="B875" s="190" t="s">
        <v>265</v>
      </c>
      <c r="D875" s="190" t="s">
        <v>140</v>
      </c>
      <c r="J875" s="190" t="s">
        <v>141</v>
      </c>
      <c r="N875" s="190" t="s">
        <v>142</v>
      </c>
      <c r="O875" s="190" t="s">
        <v>141</v>
      </c>
      <c r="U875" s="190" t="s">
        <v>140</v>
      </c>
      <c r="V875" s="190" t="s">
        <v>142</v>
      </c>
      <c r="W875" s="190" t="s">
        <v>141</v>
      </c>
      <c r="X875" s="190" t="s">
        <v>140</v>
      </c>
      <c r="Y875" s="190" t="s">
        <v>141</v>
      </c>
      <c r="Z875" s="190" t="s">
        <v>141</v>
      </c>
    </row>
    <row r="876" spans="1:26" x14ac:dyDescent="0.3">
      <c r="A876" s="190">
        <v>810478</v>
      </c>
      <c r="B876" s="190" t="s">
        <v>265</v>
      </c>
      <c r="K876" s="190" t="s">
        <v>140</v>
      </c>
      <c r="O876" s="190" t="s">
        <v>141</v>
      </c>
      <c r="P876" s="190" t="s">
        <v>142</v>
      </c>
      <c r="Q876" s="190" t="s">
        <v>141</v>
      </c>
      <c r="R876" s="190" t="s">
        <v>141</v>
      </c>
      <c r="S876" s="190" t="s">
        <v>141</v>
      </c>
      <c r="T876" s="190" t="s">
        <v>141</v>
      </c>
      <c r="U876" s="190" t="s">
        <v>141</v>
      </c>
      <c r="V876" s="190" t="s">
        <v>141</v>
      </c>
      <c r="W876" s="190" t="s">
        <v>141</v>
      </c>
      <c r="X876" s="190" t="s">
        <v>141</v>
      </c>
      <c r="Y876" s="190" t="s">
        <v>141</v>
      </c>
      <c r="Z876" s="190" t="s">
        <v>141</v>
      </c>
    </row>
    <row r="877" spans="1:26" x14ac:dyDescent="0.3">
      <c r="A877" s="190">
        <v>810479</v>
      </c>
      <c r="B877" s="190" t="s">
        <v>265</v>
      </c>
      <c r="J877" s="190" t="s">
        <v>140</v>
      </c>
      <c r="L877" s="190" t="s">
        <v>140</v>
      </c>
      <c r="M877" s="190" t="s">
        <v>142</v>
      </c>
      <c r="O877" s="190" t="s">
        <v>141</v>
      </c>
      <c r="P877" s="190" t="s">
        <v>142</v>
      </c>
      <c r="Q877" s="190" t="s">
        <v>142</v>
      </c>
      <c r="R877" s="190" t="s">
        <v>141</v>
      </c>
      <c r="S877" s="190" t="s">
        <v>141</v>
      </c>
      <c r="T877" s="190" t="s">
        <v>141</v>
      </c>
      <c r="U877" s="190" t="s">
        <v>141</v>
      </c>
      <c r="V877" s="190" t="s">
        <v>141</v>
      </c>
      <c r="W877" s="190" t="s">
        <v>141</v>
      </c>
      <c r="X877" s="190" t="s">
        <v>141</v>
      </c>
      <c r="Y877" s="190" t="s">
        <v>141</v>
      </c>
      <c r="Z877" s="190" t="s">
        <v>141</v>
      </c>
    </row>
    <row r="878" spans="1:26" x14ac:dyDescent="0.3">
      <c r="A878" s="190">
        <v>810480</v>
      </c>
      <c r="B878" s="190" t="s">
        <v>265</v>
      </c>
      <c r="J878" s="190" t="s">
        <v>140</v>
      </c>
      <c r="M878" s="190" t="s">
        <v>140</v>
      </c>
      <c r="N878" s="190" t="s">
        <v>140</v>
      </c>
      <c r="Q878" s="190" t="s">
        <v>140</v>
      </c>
      <c r="R878" s="190" t="s">
        <v>142</v>
      </c>
      <c r="U878" s="190" t="s">
        <v>142</v>
      </c>
      <c r="V878" s="190" t="s">
        <v>142</v>
      </c>
      <c r="W878" s="190" t="s">
        <v>142</v>
      </c>
      <c r="X878" s="190" t="s">
        <v>142</v>
      </c>
      <c r="Z878" s="190" t="s">
        <v>142</v>
      </c>
    </row>
    <row r="879" spans="1:26" x14ac:dyDescent="0.3">
      <c r="A879" s="190">
        <v>810482</v>
      </c>
      <c r="B879" s="190" t="s">
        <v>265</v>
      </c>
      <c r="H879" s="190" t="s">
        <v>141</v>
      </c>
      <c r="K879" s="190" t="s">
        <v>140</v>
      </c>
      <c r="N879" s="190" t="s">
        <v>141</v>
      </c>
      <c r="O879" s="190" t="s">
        <v>141</v>
      </c>
      <c r="P879" s="190" t="s">
        <v>141</v>
      </c>
      <c r="Q879" s="190" t="s">
        <v>141</v>
      </c>
      <c r="R879" s="190" t="s">
        <v>141</v>
      </c>
      <c r="S879" s="190" t="s">
        <v>141</v>
      </c>
      <c r="T879" s="190" t="s">
        <v>141</v>
      </c>
      <c r="U879" s="190" t="s">
        <v>141</v>
      </c>
      <c r="V879" s="190" t="s">
        <v>141</v>
      </c>
      <c r="W879" s="190" t="s">
        <v>141</v>
      </c>
      <c r="X879" s="190" t="s">
        <v>141</v>
      </c>
      <c r="Y879" s="190" t="s">
        <v>141</v>
      </c>
      <c r="Z879" s="190" t="s">
        <v>141</v>
      </c>
    </row>
    <row r="880" spans="1:26" x14ac:dyDescent="0.3">
      <c r="A880" s="190">
        <v>810493</v>
      </c>
      <c r="B880" s="190" t="s">
        <v>265</v>
      </c>
      <c r="E880" s="190" t="s">
        <v>140</v>
      </c>
      <c r="F880" s="190" t="s">
        <v>140</v>
      </c>
      <c r="H880" s="190" t="s">
        <v>140</v>
      </c>
      <c r="O880" s="190" t="s">
        <v>141</v>
      </c>
      <c r="P880" s="190" t="s">
        <v>141</v>
      </c>
      <c r="Q880" s="190" t="s">
        <v>142</v>
      </c>
      <c r="R880" s="190" t="s">
        <v>141</v>
      </c>
      <c r="S880" s="190" t="s">
        <v>142</v>
      </c>
      <c r="U880" s="190" t="s">
        <v>141</v>
      </c>
      <c r="V880" s="190" t="s">
        <v>141</v>
      </c>
      <c r="W880" s="190" t="s">
        <v>141</v>
      </c>
      <c r="X880" s="190" t="s">
        <v>141</v>
      </c>
      <c r="Y880" s="190" t="s">
        <v>141</v>
      </c>
      <c r="Z880" s="190" t="s">
        <v>141</v>
      </c>
    </row>
    <row r="881" spans="1:26" x14ac:dyDescent="0.3">
      <c r="A881" s="190">
        <v>810527</v>
      </c>
      <c r="B881" s="190" t="s">
        <v>265</v>
      </c>
      <c r="M881" s="190" t="s">
        <v>140</v>
      </c>
      <c r="O881" s="190" t="s">
        <v>142</v>
      </c>
      <c r="P881" s="190" t="s">
        <v>141</v>
      </c>
      <c r="R881" s="190" t="s">
        <v>142</v>
      </c>
      <c r="Y881" s="190" t="s">
        <v>141</v>
      </c>
    </row>
    <row r="882" spans="1:26" x14ac:dyDescent="0.3">
      <c r="A882" s="190">
        <v>810534</v>
      </c>
      <c r="B882" s="190" t="s">
        <v>265</v>
      </c>
      <c r="H882" s="190" t="s">
        <v>140</v>
      </c>
      <c r="J882" s="190" t="s">
        <v>140</v>
      </c>
      <c r="N882" s="190" t="s">
        <v>142</v>
      </c>
      <c r="O882" s="190" t="s">
        <v>141</v>
      </c>
      <c r="P882" s="190" t="s">
        <v>141</v>
      </c>
      <c r="Q882" s="190" t="s">
        <v>141</v>
      </c>
      <c r="R882" s="190" t="s">
        <v>140</v>
      </c>
      <c r="T882" s="190" t="s">
        <v>141</v>
      </c>
      <c r="U882" s="190" t="s">
        <v>142</v>
      </c>
      <c r="V882" s="190" t="s">
        <v>142</v>
      </c>
      <c r="W882" s="190" t="s">
        <v>141</v>
      </c>
      <c r="X882" s="190" t="s">
        <v>141</v>
      </c>
      <c r="Y882" s="190" t="s">
        <v>141</v>
      </c>
      <c r="Z882" s="190" t="s">
        <v>141</v>
      </c>
    </row>
    <row r="883" spans="1:26" x14ac:dyDescent="0.3">
      <c r="A883" s="190">
        <v>810547</v>
      </c>
      <c r="B883" s="190" t="s">
        <v>265</v>
      </c>
      <c r="E883" s="190" t="s">
        <v>140</v>
      </c>
      <c r="F883" s="190" t="s">
        <v>140</v>
      </c>
      <c r="G883" s="190" t="s">
        <v>140</v>
      </c>
      <c r="K883" s="190" t="s">
        <v>141</v>
      </c>
      <c r="O883" s="190" t="s">
        <v>141</v>
      </c>
      <c r="R883" s="190" t="s">
        <v>140</v>
      </c>
      <c r="U883" s="190" t="s">
        <v>141</v>
      </c>
      <c r="V883" s="190" t="s">
        <v>142</v>
      </c>
    </row>
    <row r="884" spans="1:26" x14ac:dyDescent="0.3">
      <c r="A884" s="190">
        <v>810552</v>
      </c>
      <c r="B884" s="190" t="s">
        <v>265</v>
      </c>
      <c r="F884" s="190" t="s">
        <v>140</v>
      </c>
      <c r="G884" s="190" t="s">
        <v>140</v>
      </c>
      <c r="K884" s="190" t="s">
        <v>140</v>
      </c>
      <c r="O884" s="190" t="s">
        <v>141</v>
      </c>
      <c r="R884" s="190" t="s">
        <v>141</v>
      </c>
      <c r="S884" s="190" t="s">
        <v>140</v>
      </c>
      <c r="U884" s="190" t="s">
        <v>141</v>
      </c>
      <c r="V884" s="190" t="s">
        <v>141</v>
      </c>
      <c r="W884" s="190" t="s">
        <v>141</v>
      </c>
      <c r="X884" s="190" t="s">
        <v>141</v>
      </c>
      <c r="Y884" s="190" t="s">
        <v>141</v>
      </c>
      <c r="Z884" s="190" t="s">
        <v>141</v>
      </c>
    </row>
    <row r="885" spans="1:26" x14ac:dyDescent="0.3">
      <c r="A885" s="190">
        <v>810561</v>
      </c>
      <c r="B885" s="190" t="s">
        <v>265</v>
      </c>
      <c r="E885" s="190" t="s">
        <v>140</v>
      </c>
      <c r="K885" s="190" t="s">
        <v>142</v>
      </c>
      <c r="N885" s="190" t="s">
        <v>140</v>
      </c>
      <c r="O885" s="190" t="s">
        <v>141</v>
      </c>
      <c r="P885" s="190" t="s">
        <v>142</v>
      </c>
      <c r="R885" s="190" t="s">
        <v>140</v>
      </c>
      <c r="V885" s="190" t="s">
        <v>140</v>
      </c>
      <c r="W885" s="190" t="s">
        <v>141</v>
      </c>
      <c r="X885" s="190" t="s">
        <v>142</v>
      </c>
      <c r="Z885" s="190" t="s">
        <v>142</v>
      </c>
    </row>
    <row r="886" spans="1:26" x14ac:dyDescent="0.3">
      <c r="A886" s="190">
        <v>810566</v>
      </c>
      <c r="B886" s="190" t="s">
        <v>265</v>
      </c>
      <c r="J886" s="190" t="s">
        <v>142</v>
      </c>
      <c r="O886" s="190" t="s">
        <v>141</v>
      </c>
      <c r="T886" s="190" t="s">
        <v>142</v>
      </c>
      <c r="V886" s="190" t="s">
        <v>142</v>
      </c>
      <c r="X886" s="190" t="s">
        <v>142</v>
      </c>
      <c r="Z886" s="190" t="s">
        <v>141</v>
      </c>
    </row>
    <row r="887" spans="1:26" x14ac:dyDescent="0.3">
      <c r="A887" s="190">
        <v>810568</v>
      </c>
      <c r="B887" s="190" t="s">
        <v>265</v>
      </c>
      <c r="J887" s="190" t="s">
        <v>142</v>
      </c>
      <c r="K887" s="190" t="s">
        <v>142</v>
      </c>
      <c r="L887" s="190" t="s">
        <v>142</v>
      </c>
      <c r="O887" s="190" t="s">
        <v>141</v>
      </c>
      <c r="P887" s="190" t="s">
        <v>142</v>
      </c>
      <c r="Q887" s="190" t="s">
        <v>141</v>
      </c>
      <c r="R887" s="190" t="s">
        <v>141</v>
      </c>
      <c r="S887" s="190" t="s">
        <v>142</v>
      </c>
      <c r="T887" s="190" t="s">
        <v>142</v>
      </c>
      <c r="U887" s="190" t="s">
        <v>141</v>
      </c>
      <c r="V887" s="190" t="s">
        <v>141</v>
      </c>
      <c r="W887" s="190" t="s">
        <v>141</v>
      </c>
      <c r="X887" s="190" t="s">
        <v>141</v>
      </c>
      <c r="Y887" s="190" t="s">
        <v>141</v>
      </c>
      <c r="Z887" s="190" t="s">
        <v>141</v>
      </c>
    </row>
    <row r="888" spans="1:26" x14ac:dyDescent="0.3">
      <c r="A888" s="190">
        <v>810571</v>
      </c>
      <c r="B888" s="190" t="s">
        <v>265</v>
      </c>
      <c r="G888" s="190" t="s">
        <v>140</v>
      </c>
      <c r="K888" s="190" t="s">
        <v>142</v>
      </c>
      <c r="L888" s="190" t="s">
        <v>142</v>
      </c>
      <c r="O888" s="190" t="s">
        <v>141</v>
      </c>
      <c r="P888" s="190" t="s">
        <v>141</v>
      </c>
      <c r="Q888" s="190" t="s">
        <v>141</v>
      </c>
      <c r="R888" s="190" t="s">
        <v>141</v>
      </c>
      <c r="S888" s="190" t="s">
        <v>141</v>
      </c>
      <c r="T888" s="190" t="s">
        <v>141</v>
      </c>
      <c r="U888" s="190" t="s">
        <v>141</v>
      </c>
      <c r="V888" s="190" t="s">
        <v>141</v>
      </c>
      <c r="W888" s="190" t="s">
        <v>141</v>
      </c>
      <c r="X888" s="190" t="s">
        <v>141</v>
      </c>
      <c r="Y888" s="190" t="s">
        <v>141</v>
      </c>
      <c r="Z888" s="190" t="s">
        <v>141</v>
      </c>
    </row>
    <row r="889" spans="1:26" x14ac:dyDescent="0.3">
      <c r="A889" s="190">
        <v>810582</v>
      </c>
      <c r="B889" s="190" t="s">
        <v>265</v>
      </c>
      <c r="N889" s="190" t="s">
        <v>140</v>
      </c>
      <c r="O889" s="190" t="s">
        <v>141</v>
      </c>
      <c r="P889" s="190" t="s">
        <v>140</v>
      </c>
      <c r="S889" s="190" t="s">
        <v>140</v>
      </c>
      <c r="V889" s="190" t="s">
        <v>140</v>
      </c>
      <c r="W889" s="190" t="s">
        <v>140</v>
      </c>
      <c r="X889" s="190" t="s">
        <v>140</v>
      </c>
      <c r="Y889" s="190" t="s">
        <v>140</v>
      </c>
      <c r="Z889" s="190" t="s">
        <v>141</v>
      </c>
    </row>
    <row r="890" spans="1:26" x14ac:dyDescent="0.3">
      <c r="A890" s="190">
        <v>810611</v>
      </c>
      <c r="B890" s="190" t="s">
        <v>265</v>
      </c>
      <c r="C890" s="190" t="s">
        <v>140</v>
      </c>
      <c r="H890" s="190" t="s">
        <v>142</v>
      </c>
      <c r="M890" s="190" t="s">
        <v>140</v>
      </c>
      <c r="N890" s="190" t="s">
        <v>141</v>
      </c>
      <c r="O890" s="190" t="s">
        <v>141</v>
      </c>
      <c r="P890" s="190" t="s">
        <v>142</v>
      </c>
      <c r="Q890" s="190" t="s">
        <v>142</v>
      </c>
      <c r="R890" s="190" t="s">
        <v>142</v>
      </c>
      <c r="S890" s="190" t="s">
        <v>142</v>
      </c>
      <c r="T890" s="190" t="s">
        <v>142</v>
      </c>
      <c r="U890" s="190" t="s">
        <v>141</v>
      </c>
      <c r="V890" s="190" t="s">
        <v>141</v>
      </c>
      <c r="W890" s="190" t="s">
        <v>141</v>
      </c>
      <c r="X890" s="190" t="s">
        <v>141</v>
      </c>
      <c r="Y890" s="190" t="s">
        <v>141</v>
      </c>
      <c r="Z890" s="190" t="s">
        <v>141</v>
      </c>
    </row>
    <row r="891" spans="1:26" x14ac:dyDescent="0.3">
      <c r="A891" s="190">
        <v>810614</v>
      </c>
      <c r="B891" s="190" t="s">
        <v>265</v>
      </c>
      <c r="D891" s="190" t="s">
        <v>142</v>
      </c>
      <c r="J891" s="190" t="s">
        <v>142</v>
      </c>
      <c r="L891" s="190" t="s">
        <v>141</v>
      </c>
      <c r="O891" s="190" t="s">
        <v>142</v>
      </c>
      <c r="V891" s="190" t="s">
        <v>141</v>
      </c>
      <c r="W891" s="190" t="s">
        <v>141</v>
      </c>
      <c r="Y891" s="190" t="s">
        <v>142</v>
      </c>
    </row>
    <row r="892" spans="1:26" x14ac:dyDescent="0.3">
      <c r="A892" s="190">
        <v>810622</v>
      </c>
      <c r="B892" s="190" t="s">
        <v>265</v>
      </c>
      <c r="F892" s="190" t="s">
        <v>142</v>
      </c>
      <c r="K892" s="190" t="s">
        <v>141</v>
      </c>
      <c r="L892" s="190" t="s">
        <v>142</v>
      </c>
      <c r="O892" s="190" t="s">
        <v>142</v>
      </c>
      <c r="T892" s="190" t="s">
        <v>142</v>
      </c>
      <c r="U892" s="190" t="s">
        <v>141</v>
      </c>
      <c r="V892" s="190" t="s">
        <v>141</v>
      </c>
      <c r="W892" s="190" t="s">
        <v>141</v>
      </c>
      <c r="X892" s="190" t="s">
        <v>141</v>
      </c>
      <c r="Y892" s="190" t="s">
        <v>141</v>
      </c>
      <c r="Z892" s="190" t="s">
        <v>141</v>
      </c>
    </row>
    <row r="893" spans="1:26" x14ac:dyDescent="0.3">
      <c r="A893" s="190">
        <v>810634</v>
      </c>
      <c r="B893" s="190" t="s">
        <v>265</v>
      </c>
      <c r="K893" s="190" t="s">
        <v>140</v>
      </c>
      <c r="L893" s="190" t="s">
        <v>140</v>
      </c>
      <c r="O893" s="190" t="s">
        <v>140</v>
      </c>
      <c r="R893" s="190" t="s">
        <v>140</v>
      </c>
      <c r="V893" s="190" t="s">
        <v>140</v>
      </c>
      <c r="Y893" s="190" t="s">
        <v>140</v>
      </c>
    </row>
    <row r="894" spans="1:26" x14ac:dyDescent="0.3">
      <c r="A894" s="190">
        <v>810636</v>
      </c>
      <c r="B894" s="190" t="s">
        <v>265</v>
      </c>
      <c r="H894" s="190" t="s">
        <v>140</v>
      </c>
      <c r="N894" s="190" t="s">
        <v>140</v>
      </c>
      <c r="O894" s="190" t="s">
        <v>141</v>
      </c>
      <c r="R894" s="190" t="s">
        <v>140</v>
      </c>
      <c r="S894" s="190" t="s">
        <v>142</v>
      </c>
      <c r="V894" s="190" t="s">
        <v>142</v>
      </c>
      <c r="W894" s="190" t="s">
        <v>142</v>
      </c>
      <c r="X894" s="190" t="s">
        <v>142</v>
      </c>
      <c r="Z894" s="190" t="s">
        <v>141</v>
      </c>
    </row>
    <row r="895" spans="1:26" x14ac:dyDescent="0.3">
      <c r="A895" s="190">
        <v>810753</v>
      </c>
      <c r="B895" s="190" t="s">
        <v>265</v>
      </c>
      <c r="H895" s="190" t="s">
        <v>140</v>
      </c>
      <c r="J895" s="190" t="s">
        <v>140</v>
      </c>
      <c r="L895" s="190" t="s">
        <v>140</v>
      </c>
      <c r="M895" s="190" t="s">
        <v>140</v>
      </c>
      <c r="O895" s="190" t="s">
        <v>142</v>
      </c>
      <c r="P895" s="190" t="s">
        <v>142</v>
      </c>
      <c r="Q895" s="190" t="s">
        <v>142</v>
      </c>
      <c r="R895" s="190" t="s">
        <v>142</v>
      </c>
      <c r="S895" s="190" t="s">
        <v>142</v>
      </c>
      <c r="T895" s="190" t="s">
        <v>142</v>
      </c>
      <c r="U895" s="190" t="s">
        <v>141</v>
      </c>
      <c r="V895" s="190" t="s">
        <v>141</v>
      </c>
      <c r="W895" s="190" t="s">
        <v>141</v>
      </c>
      <c r="X895" s="190" t="s">
        <v>141</v>
      </c>
      <c r="Y895" s="190" t="s">
        <v>141</v>
      </c>
      <c r="Z895" s="190" t="s">
        <v>141</v>
      </c>
    </row>
    <row r="896" spans="1:26" x14ac:dyDescent="0.3">
      <c r="A896" s="190">
        <v>810755</v>
      </c>
      <c r="B896" s="190" t="s">
        <v>265</v>
      </c>
      <c r="D896" s="190" t="s">
        <v>140</v>
      </c>
      <c r="E896" s="190" t="s">
        <v>140</v>
      </c>
      <c r="F896" s="190" t="s">
        <v>140</v>
      </c>
      <c r="N896" s="190" t="s">
        <v>140</v>
      </c>
      <c r="O896" s="190" t="s">
        <v>141</v>
      </c>
      <c r="P896" s="190" t="s">
        <v>141</v>
      </c>
      <c r="Q896" s="190" t="s">
        <v>142</v>
      </c>
      <c r="R896" s="190" t="s">
        <v>142</v>
      </c>
      <c r="S896" s="190" t="s">
        <v>141</v>
      </c>
      <c r="T896" s="190" t="s">
        <v>142</v>
      </c>
      <c r="U896" s="190" t="s">
        <v>141</v>
      </c>
      <c r="V896" s="190" t="s">
        <v>141</v>
      </c>
      <c r="W896" s="190" t="s">
        <v>141</v>
      </c>
      <c r="X896" s="190" t="s">
        <v>141</v>
      </c>
      <c r="Y896" s="190" t="s">
        <v>141</v>
      </c>
      <c r="Z896" s="190" t="s">
        <v>141</v>
      </c>
    </row>
    <row r="897" spans="1:26" x14ac:dyDescent="0.3">
      <c r="A897" s="190">
        <v>810756</v>
      </c>
      <c r="B897" s="190" t="s">
        <v>265</v>
      </c>
      <c r="N897" s="190" t="s">
        <v>140</v>
      </c>
      <c r="O897" s="190" t="s">
        <v>141</v>
      </c>
      <c r="P897" s="190" t="s">
        <v>140</v>
      </c>
      <c r="Q897" s="190" t="s">
        <v>140</v>
      </c>
      <c r="R897" s="190" t="s">
        <v>140</v>
      </c>
      <c r="S897" s="190" t="s">
        <v>141</v>
      </c>
      <c r="T897" s="190" t="s">
        <v>140</v>
      </c>
      <c r="U897" s="190" t="s">
        <v>140</v>
      </c>
      <c r="V897" s="190" t="s">
        <v>140</v>
      </c>
      <c r="W897" s="190" t="s">
        <v>140</v>
      </c>
      <c r="X897" s="190" t="s">
        <v>141</v>
      </c>
      <c r="Y897" s="190" t="s">
        <v>142</v>
      </c>
      <c r="Z897" s="190" t="s">
        <v>141</v>
      </c>
    </row>
    <row r="898" spans="1:26" x14ac:dyDescent="0.3">
      <c r="A898" s="190">
        <v>810758</v>
      </c>
      <c r="B898" s="190" t="s">
        <v>265</v>
      </c>
      <c r="D898" s="190" t="s">
        <v>140</v>
      </c>
      <c r="K898" s="190" t="s">
        <v>142</v>
      </c>
      <c r="O898" s="190" t="s">
        <v>140</v>
      </c>
      <c r="V898" s="190" t="s">
        <v>140</v>
      </c>
      <c r="W898" s="190" t="s">
        <v>140</v>
      </c>
      <c r="Z898" s="190" t="s">
        <v>140</v>
      </c>
    </row>
    <row r="899" spans="1:26" x14ac:dyDescent="0.3">
      <c r="A899" s="190">
        <v>810760</v>
      </c>
      <c r="B899" s="190" t="s">
        <v>265</v>
      </c>
      <c r="C899" s="190" t="s">
        <v>141</v>
      </c>
      <c r="E899" s="190" t="s">
        <v>140</v>
      </c>
      <c r="H899" s="190" t="s">
        <v>140</v>
      </c>
      <c r="O899" s="190" t="s">
        <v>141</v>
      </c>
      <c r="P899" s="190" t="s">
        <v>142</v>
      </c>
      <c r="Q899" s="190" t="s">
        <v>140</v>
      </c>
      <c r="R899" s="190" t="s">
        <v>142</v>
      </c>
      <c r="S899" s="190" t="s">
        <v>141</v>
      </c>
      <c r="T899" s="190" t="s">
        <v>141</v>
      </c>
      <c r="U899" s="190" t="s">
        <v>141</v>
      </c>
      <c r="V899" s="190" t="s">
        <v>141</v>
      </c>
      <c r="W899" s="190" t="s">
        <v>141</v>
      </c>
      <c r="X899" s="190" t="s">
        <v>141</v>
      </c>
      <c r="Y899" s="190" t="s">
        <v>141</v>
      </c>
      <c r="Z899" s="190" t="s">
        <v>141</v>
      </c>
    </row>
    <row r="900" spans="1:26" x14ac:dyDescent="0.3">
      <c r="A900" s="190">
        <v>810762</v>
      </c>
      <c r="B900" s="190" t="s">
        <v>265</v>
      </c>
      <c r="H900" s="190" t="s">
        <v>142</v>
      </c>
      <c r="J900" s="190" t="s">
        <v>140</v>
      </c>
      <c r="L900" s="190" t="s">
        <v>140</v>
      </c>
      <c r="N900" s="190" t="s">
        <v>142</v>
      </c>
      <c r="O900" s="190" t="s">
        <v>142</v>
      </c>
      <c r="Z900" s="190" t="s">
        <v>142</v>
      </c>
    </row>
    <row r="901" spans="1:26" x14ac:dyDescent="0.3">
      <c r="A901" s="190">
        <v>810777</v>
      </c>
      <c r="B901" s="190" t="s">
        <v>265</v>
      </c>
      <c r="D901" s="190" t="s">
        <v>141</v>
      </c>
      <c r="F901" s="190" t="s">
        <v>141</v>
      </c>
      <c r="J901" s="190" t="s">
        <v>141</v>
      </c>
      <c r="L901" s="190" t="s">
        <v>142</v>
      </c>
      <c r="O901" s="190" t="s">
        <v>141</v>
      </c>
      <c r="P901" s="190" t="s">
        <v>140</v>
      </c>
      <c r="Q901" s="190" t="s">
        <v>140</v>
      </c>
      <c r="T901" s="190" t="s">
        <v>142</v>
      </c>
      <c r="U901" s="190" t="s">
        <v>141</v>
      </c>
      <c r="V901" s="190" t="s">
        <v>141</v>
      </c>
      <c r="W901" s="190" t="s">
        <v>142</v>
      </c>
      <c r="Y901" s="190" t="s">
        <v>141</v>
      </c>
      <c r="Z901" s="190" t="s">
        <v>141</v>
      </c>
    </row>
    <row r="902" spans="1:26" x14ac:dyDescent="0.3">
      <c r="A902" s="190">
        <v>810805</v>
      </c>
      <c r="B902" s="190" t="s">
        <v>265</v>
      </c>
      <c r="D902" s="190" t="s">
        <v>140</v>
      </c>
      <c r="J902" s="190" t="s">
        <v>140</v>
      </c>
      <c r="P902" s="190" t="s">
        <v>140</v>
      </c>
      <c r="R902" s="190" t="s">
        <v>140</v>
      </c>
      <c r="V902" s="190" t="s">
        <v>140</v>
      </c>
      <c r="W902" s="190" t="s">
        <v>140</v>
      </c>
    </row>
    <row r="903" spans="1:26" x14ac:dyDescent="0.3">
      <c r="A903" s="190">
        <v>810818</v>
      </c>
      <c r="B903" s="190" t="s">
        <v>265</v>
      </c>
      <c r="G903" s="190" t="s">
        <v>140</v>
      </c>
      <c r="K903" s="190" t="s">
        <v>141</v>
      </c>
      <c r="L903" s="190" t="s">
        <v>141</v>
      </c>
      <c r="N903" s="190" t="s">
        <v>141</v>
      </c>
      <c r="O903" s="190" t="s">
        <v>142</v>
      </c>
      <c r="P903" s="190" t="s">
        <v>142</v>
      </c>
      <c r="Q903" s="190" t="s">
        <v>141</v>
      </c>
      <c r="R903" s="190" t="s">
        <v>141</v>
      </c>
      <c r="S903" s="190" t="s">
        <v>141</v>
      </c>
      <c r="T903" s="190" t="s">
        <v>142</v>
      </c>
      <c r="U903" s="190" t="s">
        <v>141</v>
      </c>
      <c r="V903" s="190" t="s">
        <v>142</v>
      </c>
      <c r="W903" s="190" t="s">
        <v>141</v>
      </c>
      <c r="X903" s="190" t="s">
        <v>141</v>
      </c>
      <c r="Y903" s="190" t="s">
        <v>141</v>
      </c>
      <c r="Z903" s="190" t="s">
        <v>141</v>
      </c>
    </row>
    <row r="904" spans="1:26" x14ac:dyDescent="0.3">
      <c r="A904" s="190">
        <v>810852</v>
      </c>
      <c r="B904" s="190" t="s">
        <v>265</v>
      </c>
      <c r="E904" s="190" t="s">
        <v>140</v>
      </c>
      <c r="P904" s="190" t="s">
        <v>140</v>
      </c>
      <c r="Q904" s="190" t="s">
        <v>140</v>
      </c>
      <c r="S904" s="190" t="s">
        <v>142</v>
      </c>
      <c r="V904" s="190" t="s">
        <v>140</v>
      </c>
      <c r="W904" s="190" t="s">
        <v>142</v>
      </c>
      <c r="X904" s="190" t="s">
        <v>140</v>
      </c>
      <c r="Y904" s="190" t="s">
        <v>142</v>
      </c>
    </row>
    <row r="905" spans="1:26" x14ac:dyDescent="0.3">
      <c r="A905" s="190">
        <v>810856</v>
      </c>
      <c r="B905" s="190" t="s">
        <v>265</v>
      </c>
      <c r="D905" s="190" t="s">
        <v>140</v>
      </c>
      <c r="N905" s="190" t="s">
        <v>141</v>
      </c>
      <c r="O905" s="190" t="s">
        <v>141</v>
      </c>
      <c r="P905" s="190" t="s">
        <v>142</v>
      </c>
      <c r="Q905" s="190" t="s">
        <v>142</v>
      </c>
      <c r="R905" s="190" t="s">
        <v>142</v>
      </c>
      <c r="S905" s="190" t="s">
        <v>141</v>
      </c>
      <c r="T905" s="190" t="s">
        <v>140</v>
      </c>
      <c r="U905" s="190" t="s">
        <v>141</v>
      </c>
      <c r="V905" s="190" t="s">
        <v>141</v>
      </c>
      <c r="W905" s="190" t="s">
        <v>141</v>
      </c>
      <c r="X905" s="190" t="s">
        <v>141</v>
      </c>
      <c r="Y905" s="190" t="s">
        <v>141</v>
      </c>
      <c r="Z905" s="190" t="s">
        <v>141</v>
      </c>
    </row>
    <row r="906" spans="1:26" x14ac:dyDescent="0.3">
      <c r="A906" s="190">
        <v>810857</v>
      </c>
      <c r="B906" s="190" t="s">
        <v>265</v>
      </c>
      <c r="J906" s="190" t="s">
        <v>141</v>
      </c>
      <c r="K906" s="190" t="s">
        <v>141</v>
      </c>
      <c r="M906" s="190" t="s">
        <v>141</v>
      </c>
      <c r="O906" s="190" t="s">
        <v>141</v>
      </c>
      <c r="P906" s="190" t="s">
        <v>141</v>
      </c>
      <c r="Q906" s="190" t="s">
        <v>142</v>
      </c>
      <c r="R906" s="190" t="s">
        <v>142</v>
      </c>
      <c r="S906" s="190" t="s">
        <v>141</v>
      </c>
      <c r="T906" s="190" t="s">
        <v>142</v>
      </c>
      <c r="U906" s="190" t="s">
        <v>141</v>
      </c>
      <c r="V906" s="190" t="s">
        <v>141</v>
      </c>
      <c r="W906" s="190" t="s">
        <v>141</v>
      </c>
      <c r="X906" s="190" t="s">
        <v>141</v>
      </c>
      <c r="Y906" s="190" t="s">
        <v>141</v>
      </c>
      <c r="Z906" s="190" t="s">
        <v>141</v>
      </c>
    </row>
    <row r="907" spans="1:26" x14ac:dyDescent="0.3">
      <c r="A907" s="190">
        <v>810866</v>
      </c>
      <c r="B907" s="190" t="s">
        <v>265</v>
      </c>
      <c r="E907" s="190" t="s">
        <v>142</v>
      </c>
      <c r="K907" s="190" t="s">
        <v>142</v>
      </c>
      <c r="O907" s="190" t="s">
        <v>141</v>
      </c>
      <c r="Q907" s="190" t="s">
        <v>141</v>
      </c>
      <c r="R907" s="190" t="s">
        <v>141</v>
      </c>
      <c r="S907" s="190" t="s">
        <v>141</v>
      </c>
      <c r="U907" s="190" t="s">
        <v>141</v>
      </c>
      <c r="V907" s="190" t="s">
        <v>141</v>
      </c>
      <c r="W907" s="190" t="s">
        <v>141</v>
      </c>
      <c r="X907" s="190" t="s">
        <v>141</v>
      </c>
      <c r="Y907" s="190" t="s">
        <v>141</v>
      </c>
      <c r="Z907" s="190" t="s">
        <v>141</v>
      </c>
    </row>
    <row r="908" spans="1:26" x14ac:dyDescent="0.3">
      <c r="A908" s="190">
        <v>810874</v>
      </c>
      <c r="B908" s="190" t="s">
        <v>265</v>
      </c>
      <c r="D908" s="190" t="s">
        <v>141</v>
      </c>
      <c r="M908" s="190" t="s">
        <v>142</v>
      </c>
      <c r="O908" s="190" t="s">
        <v>142</v>
      </c>
      <c r="P908" s="190" t="s">
        <v>142</v>
      </c>
      <c r="Q908" s="190" t="s">
        <v>142</v>
      </c>
      <c r="R908" s="190" t="s">
        <v>142</v>
      </c>
      <c r="S908" s="190" t="s">
        <v>142</v>
      </c>
      <c r="T908" s="190" t="s">
        <v>141</v>
      </c>
      <c r="U908" s="190" t="s">
        <v>141</v>
      </c>
      <c r="V908" s="190" t="s">
        <v>141</v>
      </c>
      <c r="W908" s="190" t="s">
        <v>141</v>
      </c>
      <c r="X908" s="190" t="s">
        <v>141</v>
      </c>
      <c r="Y908" s="190" t="s">
        <v>141</v>
      </c>
      <c r="Z908" s="190" t="s">
        <v>141</v>
      </c>
    </row>
    <row r="909" spans="1:26" x14ac:dyDescent="0.3">
      <c r="A909" s="190">
        <v>810875</v>
      </c>
      <c r="B909" s="190" t="s">
        <v>265</v>
      </c>
      <c r="D909" s="190" t="s">
        <v>141</v>
      </c>
      <c r="E909" s="190" t="s">
        <v>140</v>
      </c>
      <c r="K909" s="190" t="s">
        <v>141</v>
      </c>
      <c r="O909" s="190" t="s">
        <v>142</v>
      </c>
      <c r="R909" s="190" t="s">
        <v>141</v>
      </c>
      <c r="T909" s="190" t="s">
        <v>142</v>
      </c>
      <c r="W909" s="190" t="s">
        <v>142</v>
      </c>
      <c r="X909" s="190" t="s">
        <v>140</v>
      </c>
      <c r="Z909" s="190" t="s">
        <v>141</v>
      </c>
    </row>
    <row r="910" spans="1:26" x14ac:dyDescent="0.3">
      <c r="A910" s="190">
        <v>810878</v>
      </c>
      <c r="B910" s="190" t="s">
        <v>265</v>
      </c>
      <c r="K910" s="190" t="s">
        <v>140</v>
      </c>
      <c r="O910" s="190" t="s">
        <v>141</v>
      </c>
      <c r="P910" s="190" t="s">
        <v>142</v>
      </c>
      <c r="Q910" s="190" t="s">
        <v>141</v>
      </c>
      <c r="R910" s="190" t="s">
        <v>142</v>
      </c>
      <c r="S910" s="190" t="s">
        <v>140</v>
      </c>
      <c r="T910" s="190" t="s">
        <v>140</v>
      </c>
      <c r="U910" s="190" t="s">
        <v>141</v>
      </c>
      <c r="V910" s="190" t="s">
        <v>141</v>
      </c>
      <c r="W910" s="190" t="s">
        <v>141</v>
      </c>
      <c r="X910" s="190" t="s">
        <v>142</v>
      </c>
      <c r="Y910" s="190" t="s">
        <v>141</v>
      </c>
      <c r="Z910" s="190" t="s">
        <v>141</v>
      </c>
    </row>
    <row r="911" spans="1:26" x14ac:dyDescent="0.3">
      <c r="A911" s="190">
        <v>810879</v>
      </c>
      <c r="B911" s="190" t="s">
        <v>265</v>
      </c>
      <c r="G911" s="190" t="s">
        <v>140</v>
      </c>
      <c r="K911" s="190" t="s">
        <v>142</v>
      </c>
      <c r="L911" s="190" t="s">
        <v>142</v>
      </c>
      <c r="O911" s="190" t="s">
        <v>141</v>
      </c>
      <c r="P911" s="190" t="s">
        <v>141</v>
      </c>
      <c r="Q911" s="190" t="s">
        <v>141</v>
      </c>
      <c r="R911" s="190" t="s">
        <v>141</v>
      </c>
      <c r="S911" s="190" t="s">
        <v>141</v>
      </c>
      <c r="T911" s="190" t="s">
        <v>141</v>
      </c>
      <c r="U911" s="190" t="s">
        <v>141</v>
      </c>
      <c r="V911" s="190" t="s">
        <v>141</v>
      </c>
      <c r="W911" s="190" t="s">
        <v>141</v>
      </c>
      <c r="X911" s="190" t="s">
        <v>141</v>
      </c>
      <c r="Y911" s="190" t="s">
        <v>141</v>
      </c>
      <c r="Z911" s="190" t="s">
        <v>141</v>
      </c>
    </row>
    <row r="912" spans="1:26" x14ac:dyDescent="0.3">
      <c r="A912" s="190">
        <v>810884</v>
      </c>
      <c r="B912" s="190" t="s">
        <v>265</v>
      </c>
      <c r="F912" s="190" t="s">
        <v>140</v>
      </c>
      <c r="K912" s="190" t="s">
        <v>142</v>
      </c>
      <c r="N912" s="190" t="s">
        <v>140</v>
      </c>
      <c r="O912" s="190" t="s">
        <v>141</v>
      </c>
      <c r="R912" s="190" t="s">
        <v>142</v>
      </c>
      <c r="S912" s="190" t="s">
        <v>142</v>
      </c>
      <c r="U912" s="190" t="s">
        <v>142</v>
      </c>
      <c r="V912" s="190" t="s">
        <v>142</v>
      </c>
      <c r="X912" s="190" t="s">
        <v>140</v>
      </c>
      <c r="Z912" s="190" t="s">
        <v>141</v>
      </c>
    </row>
    <row r="913" spans="1:26" x14ac:dyDescent="0.3">
      <c r="A913" s="190">
        <v>810885</v>
      </c>
      <c r="B913" s="190" t="s">
        <v>265</v>
      </c>
      <c r="H913" s="190" t="s">
        <v>140</v>
      </c>
      <c r="N913" s="190" t="s">
        <v>140</v>
      </c>
      <c r="O913" s="190" t="s">
        <v>141</v>
      </c>
      <c r="P913" s="190" t="s">
        <v>142</v>
      </c>
      <c r="Q913" s="190" t="s">
        <v>142</v>
      </c>
      <c r="R913" s="190" t="s">
        <v>142</v>
      </c>
      <c r="S913" s="190" t="s">
        <v>142</v>
      </c>
      <c r="T913" s="190" t="s">
        <v>142</v>
      </c>
      <c r="U913" s="190" t="s">
        <v>142</v>
      </c>
      <c r="V913" s="190" t="s">
        <v>141</v>
      </c>
      <c r="W913" s="190" t="s">
        <v>142</v>
      </c>
      <c r="X913" s="190" t="s">
        <v>142</v>
      </c>
      <c r="Y913" s="190" t="s">
        <v>141</v>
      </c>
      <c r="Z913" s="190" t="s">
        <v>142</v>
      </c>
    </row>
    <row r="914" spans="1:26" x14ac:dyDescent="0.3">
      <c r="A914" s="190">
        <v>810890</v>
      </c>
      <c r="B914" s="190" t="s">
        <v>265</v>
      </c>
      <c r="H914" s="190" t="s">
        <v>140</v>
      </c>
      <c r="J914" s="190" t="s">
        <v>140</v>
      </c>
      <c r="K914" s="190" t="s">
        <v>140</v>
      </c>
      <c r="O914" s="190" t="s">
        <v>142</v>
      </c>
      <c r="Q914" s="190" t="s">
        <v>142</v>
      </c>
      <c r="V914" s="190" t="s">
        <v>140</v>
      </c>
      <c r="X914" s="190" t="s">
        <v>142</v>
      </c>
      <c r="Z914" s="190" t="s">
        <v>141</v>
      </c>
    </row>
    <row r="915" spans="1:26" x14ac:dyDescent="0.3">
      <c r="A915" s="190">
        <v>810903</v>
      </c>
      <c r="B915" s="190" t="s">
        <v>265</v>
      </c>
      <c r="C915" s="190" t="s">
        <v>140</v>
      </c>
      <c r="D915" s="190" t="s">
        <v>140</v>
      </c>
      <c r="J915" s="190" t="s">
        <v>140</v>
      </c>
      <c r="M915" s="190" t="s">
        <v>140</v>
      </c>
      <c r="P915" s="190" t="s">
        <v>142</v>
      </c>
      <c r="R915" s="190" t="s">
        <v>142</v>
      </c>
      <c r="S915" s="190" t="s">
        <v>142</v>
      </c>
      <c r="U915" s="190" t="s">
        <v>141</v>
      </c>
      <c r="V915" s="190" t="s">
        <v>141</v>
      </c>
      <c r="W915" s="190" t="s">
        <v>141</v>
      </c>
      <c r="X915" s="190" t="s">
        <v>141</v>
      </c>
      <c r="Y915" s="190" t="s">
        <v>141</v>
      </c>
      <c r="Z915" s="190" t="s">
        <v>141</v>
      </c>
    </row>
    <row r="916" spans="1:26" x14ac:dyDescent="0.3">
      <c r="A916" s="190">
        <v>810911</v>
      </c>
      <c r="B916" s="190" t="s">
        <v>265</v>
      </c>
      <c r="D916" s="190" t="s">
        <v>140</v>
      </c>
      <c r="O916" s="190" t="s">
        <v>142</v>
      </c>
      <c r="P916" s="190" t="s">
        <v>142</v>
      </c>
      <c r="Q916" s="190" t="s">
        <v>142</v>
      </c>
      <c r="R916" s="190" t="s">
        <v>142</v>
      </c>
      <c r="U916" s="190" t="s">
        <v>141</v>
      </c>
      <c r="V916" s="190" t="s">
        <v>141</v>
      </c>
      <c r="W916" s="190" t="s">
        <v>141</v>
      </c>
      <c r="X916" s="190" t="s">
        <v>141</v>
      </c>
      <c r="Y916" s="190" t="s">
        <v>141</v>
      </c>
      <c r="Z916" s="190" t="s">
        <v>141</v>
      </c>
    </row>
    <row r="917" spans="1:26" x14ac:dyDescent="0.3">
      <c r="A917" s="190">
        <v>810916</v>
      </c>
      <c r="B917" s="190" t="s">
        <v>265</v>
      </c>
      <c r="D917" s="190" t="s">
        <v>140</v>
      </c>
      <c r="F917" s="190" t="s">
        <v>140</v>
      </c>
      <c r="L917" s="190" t="s">
        <v>140</v>
      </c>
      <c r="O917" s="190" t="s">
        <v>140</v>
      </c>
      <c r="P917" s="190" t="s">
        <v>140</v>
      </c>
      <c r="Q917" s="190" t="s">
        <v>140</v>
      </c>
      <c r="S917" s="190" t="s">
        <v>141</v>
      </c>
      <c r="T917" s="190" t="s">
        <v>142</v>
      </c>
      <c r="U917" s="190" t="s">
        <v>141</v>
      </c>
      <c r="V917" s="190" t="s">
        <v>141</v>
      </c>
      <c r="W917" s="190" t="s">
        <v>141</v>
      </c>
      <c r="X917" s="190" t="s">
        <v>141</v>
      </c>
      <c r="Y917" s="190" t="s">
        <v>141</v>
      </c>
      <c r="Z917" s="190" t="s">
        <v>141</v>
      </c>
    </row>
    <row r="918" spans="1:26" x14ac:dyDescent="0.3">
      <c r="A918" s="190">
        <v>810919</v>
      </c>
      <c r="B918" s="190" t="s">
        <v>265</v>
      </c>
      <c r="O918" s="190" t="s">
        <v>142</v>
      </c>
      <c r="V918" s="190" t="s">
        <v>140</v>
      </c>
      <c r="W918" s="190" t="s">
        <v>140</v>
      </c>
      <c r="X918" s="190" t="s">
        <v>140</v>
      </c>
      <c r="Y918" s="190" t="s">
        <v>140</v>
      </c>
      <c r="Z918" s="190" t="s">
        <v>142</v>
      </c>
    </row>
    <row r="919" spans="1:26" x14ac:dyDescent="0.3">
      <c r="A919" s="190">
        <v>810942</v>
      </c>
      <c r="B919" s="190" t="s">
        <v>265</v>
      </c>
      <c r="E919" s="190" t="s">
        <v>140</v>
      </c>
      <c r="F919" s="190" t="s">
        <v>140</v>
      </c>
      <c r="J919" s="190" t="s">
        <v>140</v>
      </c>
      <c r="M919" s="190" t="s">
        <v>140</v>
      </c>
      <c r="O919" s="190" t="s">
        <v>142</v>
      </c>
      <c r="P919" s="190" t="s">
        <v>142</v>
      </c>
      <c r="R919" s="190" t="s">
        <v>142</v>
      </c>
      <c r="T919" s="190" t="s">
        <v>142</v>
      </c>
      <c r="U919" s="190" t="s">
        <v>142</v>
      </c>
      <c r="V919" s="190" t="s">
        <v>141</v>
      </c>
      <c r="W919" s="190" t="s">
        <v>141</v>
      </c>
      <c r="X919" s="190" t="s">
        <v>141</v>
      </c>
      <c r="Y919" s="190" t="s">
        <v>141</v>
      </c>
      <c r="Z919" s="190" t="s">
        <v>141</v>
      </c>
    </row>
    <row r="920" spans="1:26" x14ac:dyDescent="0.3">
      <c r="A920" s="190">
        <v>810944</v>
      </c>
      <c r="B920" s="190" t="s">
        <v>265</v>
      </c>
      <c r="E920" s="190" t="s">
        <v>140</v>
      </c>
      <c r="H920" s="190" t="s">
        <v>142</v>
      </c>
      <c r="M920" s="190" t="s">
        <v>140</v>
      </c>
      <c r="N920" s="190" t="s">
        <v>141</v>
      </c>
      <c r="O920" s="190" t="s">
        <v>141</v>
      </c>
      <c r="P920" s="190" t="s">
        <v>141</v>
      </c>
      <c r="Q920" s="190" t="s">
        <v>141</v>
      </c>
      <c r="R920" s="190" t="s">
        <v>141</v>
      </c>
      <c r="S920" s="190" t="s">
        <v>141</v>
      </c>
      <c r="T920" s="190" t="s">
        <v>141</v>
      </c>
      <c r="U920" s="190" t="s">
        <v>141</v>
      </c>
      <c r="V920" s="190" t="s">
        <v>141</v>
      </c>
      <c r="W920" s="190" t="s">
        <v>141</v>
      </c>
      <c r="X920" s="190" t="s">
        <v>141</v>
      </c>
      <c r="Y920" s="190" t="s">
        <v>141</v>
      </c>
      <c r="Z920" s="190" t="s">
        <v>141</v>
      </c>
    </row>
    <row r="921" spans="1:26" x14ac:dyDescent="0.3">
      <c r="A921" s="190">
        <v>810967</v>
      </c>
      <c r="B921" s="190" t="s">
        <v>265</v>
      </c>
      <c r="H921" s="190" t="s">
        <v>140</v>
      </c>
      <c r="L921" s="190" t="s">
        <v>140</v>
      </c>
      <c r="N921" s="190" t="s">
        <v>142</v>
      </c>
      <c r="O921" s="190" t="s">
        <v>141</v>
      </c>
      <c r="P921" s="190" t="s">
        <v>142</v>
      </c>
      <c r="Q921" s="190" t="s">
        <v>142</v>
      </c>
      <c r="S921" s="190" t="s">
        <v>142</v>
      </c>
      <c r="U921" s="190" t="s">
        <v>141</v>
      </c>
      <c r="V921" s="190" t="s">
        <v>142</v>
      </c>
      <c r="W921" s="190" t="s">
        <v>142</v>
      </c>
      <c r="X921" s="190" t="s">
        <v>142</v>
      </c>
      <c r="Y921" s="190" t="s">
        <v>141</v>
      </c>
      <c r="Z921" s="190" t="s">
        <v>141</v>
      </c>
    </row>
    <row r="922" spans="1:26" x14ac:dyDescent="0.3">
      <c r="A922" s="190">
        <v>810968</v>
      </c>
      <c r="B922" s="190" t="s">
        <v>265</v>
      </c>
      <c r="K922" s="190" t="s">
        <v>140</v>
      </c>
      <c r="O922" s="190" t="s">
        <v>142</v>
      </c>
      <c r="P922" s="190" t="s">
        <v>140</v>
      </c>
      <c r="Q922" s="190" t="s">
        <v>140</v>
      </c>
      <c r="R922" s="190" t="s">
        <v>140</v>
      </c>
      <c r="U922" s="190" t="s">
        <v>140</v>
      </c>
      <c r="W922" s="190" t="s">
        <v>140</v>
      </c>
    </row>
    <row r="923" spans="1:26" x14ac:dyDescent="0.3">
      <c r="A923" s="190">
        <v>810970</v>
      </c>
      <c r="B923" s="190" t="s">
        <v>265</v>
      </c>
      <c r="C923" s="190" t="s">
        <v>140</v>
      </c>
      <c r="J923" s="190" t="s">
        <v>140</v>
      </c>
      <c r="M923" s="190" t="s">
        <v>141</v>
      </c>
      <c r="S923" s="190" t="s">
        <v>141</v>
      </c>
      <c r="U923" s="190" t="s">
        <v>141</v>
      </c>
      <c r="V923" s="190" t="s">
        <v>141</v>
      </c>
      <c r="W923" s="190" t="s">
        <v>140</v>
      </c>
      <c r="X923" s="190" t="s">
        <v>142</v>
      </c>
      <c r="Y923" s="190" t="s">
        <v>141</v>
      </c>
    </row>
    <row r="924" spans="1:26" x14ac:dyDescent="0.3">
      <c r="A924" s="190">
        <v>810984</v>
      </c>
      <c r="B924" s="190" t="s">
        <v>265</v>
      </c>
      <c r="C924" s="190" t="s">
        <v>140</v>
      </c>
      <c r="M924" s="190" t="s">
        <v>142</v>
      </c>
      <c r="O924" s="190" t="s">
        <v>142</v>
      </c>
      <c r="P924" s="190" t="s">
        <v>142</v>
      </c>
      <c r="Q924" s="190" t="s">
        <v>142</v>
      </c>
      <c r="R924" s="190" t="s">
        <v>142</v>
      </c>
      <c r="S924" s="190" t="s">
        <v>142</v>
      </c>
      <c r="T924" s="190" t="s">
        <v>142</v>
      </c>
      <c r="U924" s="190" t="s">
        <v>141</v>
      </c>
      <c r="V924" s="190" t="s">
        <v>141</v>
      </c>
      <c r="W924" s="190" t="s">
        <v>141</v>
      </c>
      <c r="X924" s="190" t="s">
        <v>141</v>
      </c>
      <c r="Y924" s="190" t="s">
        <v>141</v>
      </c>
      <c r="Z924" s="190" t="s">
        <v>141</v>
      </c>
    </row>
    <row r="925" spans="1:26" x14ac:dyDescent="0.3">
      <c r="A925" s="190">
        <v>810988</v>
      </c>
      <c r="B925" s="190" t="s">
        <v>265</v>
      </c>
      <c r="O925" s="190" t="s">
        <v>142</v>
      </c>
      <c r="P925" s="190" t="s">
        <v>141</v>
      </c>
      <c r="R925" s="190" t="s">
        <v>141</v>
      </c>
      <c r="V925" s="190" t="s">
        <v>142</v>
      </c>
      <c r="W925" s="190" t="s">
        <v>142</v>
      </c>
      <c r="X925" s="190" t="s">
        <v>142</v>
      </c>
      <c r="Y925" s="190" t="s">
        <v>140</v>
      </c>
    </row>
    <row r="926" spans="1:26" x14ac:dyDescent="0.3">
      <c r="A926" s="190">
        <v>810992</v>
      </c>
      <c r="B926" s="190" t="s">
        <v>265</v>
      </c>
      <c r="N926" s="190" t="s">
        <v>142</v>
      </c>
      <c r="O926" s="190" t="s">
        <v>141</v>
      </c>
      <c r="P926" s="190" t="s">
        <v>141</v>
      </c>
      <c r="U926" s="190" t="s">
        <v>141</v>
      </c>
      <c r="V926" s="190" t="s">
        <v>141</v>
      </c>
      <c r="X926" s="190" t="s">
        <v>142</v>
      </c>
      <c r="Y926" s="190" t="s">
        <v>141</v>
      </c>
      <c r="Z926" s="190" t="s">
        <v>141</v>
      </c>
    </row>
    <row r="927" spans="1:26" x14ac:dyDescent="0.3">
      <c r="A927" s="190">
        <v>810997</v>
      </c>
      <c r="B927" s="190" t="s">
        <v>265</v>
      </c>
      <c r="D927" s="190" t="s">
        <v>140</v>
      </c>
      <c r="J927" s="190" t="s">
        <v>141</v>
      </c>
      <c r="L927" s="190" t="s">
        <v>140</v>
      </c>
      <c r="M927" s="190" t="s">
        <v>141</v>
      </c>
      <c r="O927" s="190" t="s">
        <v>141</v>
      </c>
      <c r="P927" s="190" t="s">
        <v>141</v>
      </c>
      <c r="Q927" s="190" t="s">
        <v>141</v>
      </c>
      <c r="R927" s="190" t="s">
        <v>141</v>
      </c>
      <c r="S927" s="190" t="s">
        <v>142</v>
      </c>
      <c r="T927" s="190" t="s">
        <v>142</v>
      </c>
      <c r="U927" s="190" t="s">
        <v>141</v>
      </c>
      <c r="V927" s="190" t="s">
        <v>141</v>
      </c>
      <c r="W927" s="190" t="s">
        <v>141</v>
      </c>
      <c r="X927" s="190" t="s">
        <v>141</v>
      </c>
      <c r="Y927" s="190" t="s">
        <v>141</v>
      </c>
      <c r="Z927" s="190" t="s">
        <v>141</v>
      </c>
    </row>
    <row r="928" spans="1:26" x14ac:dyDescent="0.3">
      <c r="A928" s="190">
        <v>811014</v>
      </c>
      <c r="B928" s="190" t="s">
        <v>265</v>
      </c>
      <c r="D928" s="190" t="s">
        <v>140</v>
      </c>
      <c r="G928" s="190" t="s">
        <v>141</v>
      </c>
      <c r="K928" s="190" t="s">
        <v>141</v>
      </c>
      <c r="L928" s="190" t="s">
        <v>141</v>
      </c>
      <c r="O928" s="190" t="s">
        <v>142</v>
      </c>
      <c r="P928" s="190" t="s">
        <v>142</v>
      </c>
      <c r="Q928" s="190" t="s">
        <v>142</v>
      </c>
      <c r="R928" s="190" t="s">
        <v>142</v>
      </c>
      <c r="S928" s="190" t="s">
        <v>142</v>
      </c>
      <c r="T928" s="190" t="s">
        <v>142</v>
      </c>
      <c r="U928" s="190" t="s">
        <v>141</v>
      </c>
      <c r="V928" s="190" t="s">
        <v>141</v>
      </c>
      <c r="W928" s="190" t="s">
        <v>141</v>
      </c>
      <c r="X928" s="190" t="s">
        <v>141</v>
      </c>
      <c r="Y928" s="190" t="s">
        <v>141</v>
      </c>
      <c r="Z928" s="190" t="s">
        <v>141</v>
      </c>
    </row>
    <row r="929" spans="1:26" x14ac:dyDescent="0.3">
      <c r="A929" s="190">
        <v>811030</v>
      </c>
      <c r="B929" s="190" t="s">
        <v>265</v>
      </c>
      <c r="D929" s="190" t="s">
        <v>142</v>
      </c>
      <c r="P929" s="190" t="s">
        <v>141</v>
      </c>
      <c r="S929" s="190" t="s">
        <v>142</v>
      </c>
      <c r="U929" s="190" t="s">
        <v>142</v>
      </c>
      <c r="V929" s="190" t="s">
        <v>142</v>
      </c>
      <c r="W929" s="190" t="s">
        <v>141</v>
      </c>
      <c r="X929" s="190" t="s">
        <v>141</v>
      </c>
      <c r="Z929" s="190" t="s">
        <v>141</v>
      </c>
    </row>
    <row r="930" spans="1:26" x14ac:dyDescent="0.3">
      <c r="A930" s="190">
        <v>811044</v>
      </c>
      <c r="B930" s="190" t="s">
        <v>265</v>
      </c>
      <c r="D930" s="190" t="s">
        <v>140</v>
      </c>
      <c r="E930" s="190" t="s">
        <v>142</v>
      </c>
      <c r="F930" s="190" t="s">
        <v>140</v>
      </c>
      <c r="I930" s="190" t="s">
        <v>140</v>
      </c>
      <c r="O930" s="190" t="s">
        <v>141</v>
      </c>
      <c r="P930" s="190" t="s">
        <v>141</v>
      </c>
      <c r="Q930" s="190" t="s">
        <v>141</v>
      </c>
      <c r="R930" s="190" t="s">
        <v>141</v>
      </c>
      <c r="S930" s="190" t="s">
        <v>141</v>
      </c>
      <c r="U930" s="190" t="s">
        <v>141</v>
      </c>
      <c r="W930" s="190" t="s">
        <v>141</v>
      </c>
      <c r="X930" s="190" t="s">
        <v>141</v>
      </c>
      <c r="Y930" s="190" t="s">
        <v>141</v>
      </c>
      <c r="Z930" s="190" t="s">
        <v>141</v>
      </c>
    </row>
    <row r="931" spans="1:26" x14ac:dyDescent="0.3">
      <c r="A931" s="190">
        <v>811047</v>
      </c>
      <c r="B931" s="190" t="s">
        <v>265</v>
      </c>
      <c r="C931" s="190" t="s">
        <v>140</v>
      </c>
      <c r="O931" s="190" t="s">
        <v>141</v>
      </c>
      <c r="P931" s="190" t="s">
        <v>141</v>
      </c>
      <c r="Q931" s="190" t="s">
        <v>140</v>
      </c>
      <c r="U931" s="190" t="s">
        <v>141</v>
      </c>
      <c r="W931" s="190" t="s">
        <v>141</v>
      </c>
      <c r="X931" s="190" t="s">
        <v>140</v>
      </c>
      <c r="Y931" s="190" t="s">
        <v>142</v>
      </c>
      <c r="Z931" s="190" t="s">
        <v>141</v>
      </c>
    </row>
    <row r="932" spans="1:26" x14ac:dyDescent="0.3">
      <c r="A932" s="190">
        <v>811049</v>
      </c>
      <c r="B932" s="190" t="s">
        <v>265</v>
      </c>
      <c r="O932" s="190" t="s">
        <v>141</v>
      </c>
      <c r="R932" s="190" t="s">
        <v>140</v>
      </c>
      <c r="S932" s="190" t="s">
        <v>140</v>
      </c>
      <c r="U932" s="190" t="s">
        <v>141</v>
      </c>
      <c r="V932" s="190" t="s">
        <v>141</v>
      </c>
      <c r="W932" s="190" t="s">
        <v>141</v>
      </c>
      <c r="X932" s="190" t="s">
        <v>141</v>
      </c>
      <c r="Y932" s="190" t="s">
        <v>141</v>
      </c>
      <c r="Z932" s="190" t="s">
        <v>141</v>
      </c>
    </row>
    <row r="933" spans="1:26" x14ac:dyDescent="0.3">
      <c r="A933" s="190">
        <v>811058</v>
      </c>
      <c r="B933" s="190" t="s">
        <v>265</v>
      </c>
      <c r="C933" s="190" t="s">
        <v>142</v>
      </c>
      <c r="I933" s="190" t="s">
        <v>142</v>
      </c>
      <c r="K933" s="190" t="s">
        <v>142</v>
      </c>
      <c r="L933" s="190" t="s">
        <v>142</v>
      </c>
      <c r="O933" s="190" t="s">
        <v>140</v>
      </c>
      <c r="P933" s="190" t="s">
        <v>142</v>
      </c>
      <c r="Q933" s="190" t="s">
        <v>141</v>
      </c>
      <c r="R933" s="190" t="s">
        <v>142</v>
      </c>
      <c r="S933" s="190" t="s">
        <v>142</v>
      </c>
      <c r="T933" s="190" t="s">
        <v>142</v>
      </c>
      <c r="U933" s="190" t="s">
        <v>141</v>
      </c>
      <c r="V933" s="190" t="s">
        <v>141</v>
      </c>
      <c r="W933" s="190" t="s">
        <v>141</v>
      </c>
      <c r="X933" s="190" t="s">
        <v>142</v>
      </c>
      <c r="Y933" s="190" t="s">
        <v>141</v>
      </c>
      <c r="Z933" s="190" t="s">
        <v>142</v>
      </c>
    </row>
    <row r="934" spans="1:26" x14ac:dyDescent="0.3">
      <c r="A934" s="190">
        <v>811061</v>
      </c>
      <c r="B934" s="190" t="s">
        <v>265</v>
      </c>
      <c r="D934" s="190" t="s">
        <v>140</v>
      </c>
      <c r="K934" s="190" t="s">
        <v>141</v>
      </c>
      <c r="O934" s="190" t="s">
        <v>141</v>
      </c>
      <c r="Q934" s="190" t="s">
        <v>142</v>
      </c>
      <c r="R934" s="190" t="s">
        <v>142</v>
      </c>
      <c r="S934" s="190" t="s">
        <v>140</v>
      </c>
      <c r="W934" s="190" t="s">
        <v>142</v>
      </c>
      <c r="X934" s="190" t="s">
        <v>142</v>
      </c>
      <c r="Y934" s="190" t="s">
        <v>142</v>
      </c>
    </row>
    <row r="935" spans="1:26" x14ac:dyDescent="0.3">
      <c r="A935" s="190">
        <v>811064</v>
      </c>
      <c r="B935" s="190" t="s">
        <v>265</v>
      </c>
      <c r="D935" s="190" t="s">
        <v>140</v>
      </c>
      <c r="L935" s="190" t="s">
        <v>140</v>
      </c>
      <c r="O935" s="190" t="s">
        <v>142</v>
      </c>
      <c r="P935" s="190" t="s">
        <v>142</v>
      </c>
      <c r="U935" s="190" t="s">
        <v>142</v>
      </c>
      <c r="V935" s="190" t="s">
        <v>142</v>
      </c>
      <c r="W935" s="190" t="s">
        <v>142</v>
      </c>
      <c r="X935" s="190" t="s">
        <v>142</v>
      </c>
      <c r="Y935" s="190" t="s">
        <v>142</v>
      </c>
      <c r="Z935" s="190" t="s">
        <v>142</v>
      </c>
    </row>
    <row r="936" spans="1:26" x14ac:dyDescent="0.3">
      <c r="A936" s="190">
        <v>811079</v>
      </c>
      <c r="B936" s="190" t="s">
        <v>265</v>
      </c>
      <c r="H936" s="190" t="s">
        <v>141</v>
      </c>
      <c r="J936" s="190" t="s">
        <v>141</v>
      </c>
      <c r="M936" s="190" t="s">
        <v>140</v>
      </c>
      <c r="N936" s="190" t="s">
        <v>141</v>
      </c>
      <c r="O936" s="190" t="s">
        <v>141</v>
      </c>
      <c r="R936" s="190" t="s">
        <v>140</v>
      </c>
      <c r="U936" s="190" t="s">
        <v>142</v>
      </c>
      <c r="V936" s="190" t="s">
        <v>142</v>
      </c>
      <c r="W936" s="190" t="s">
        <v>141</v>
      </c>
      <c r="X936" s="190" t="s">
        <v>142</v>
      </c>
      <c r="Y936" s="190" t="s">
        <v>141</v>
      </c>
      <c r="Z936" s="190" t="s">
        <v>141</v>
      </c>
    </row>
    <row r="937" spans="1:26" x14ac:dyDescent="0.3">
      <c r="A937" s="190">
        <v>811087</v>
      </c>
      <c r="B937" s="190" t="s">
        <v>265</v>
      </c>
      <c r="J937" s="190" t="s">
        <v>140</v>
      </c>
      <c r="L937" s="190" t="s">
        <v>140</v>
      </c>
      <c r="O937" s="190" t="s">
        <v>141</v>
      </c>
      <c r="Q937" s="190" t="s">
        <v>140</v>
      </c>
      <c r="R937" s="190" t="s">
        <v>141</v>
      </c>
      <c r="S937" s="190" t="s">
        <v>141</v>
      </c>
      <c r="T937" s="190" t="s">
        <v>141</v>
      </c>
      <c r="U937" s="190" t="s">
        <v>141</v>
      </c>
      <c r="V937" s="190" t="s">
        <v>141</v>
      </c>
      <c r="W937" s="190" t="s">
        <v>141</v>
      </c>
      <c r="X937" s="190" t="s">
        <v>142</v>
      </c>
      <c r="Z937" s="190" t="s">
        <v>141</v>
      </c>
    </row>
    <row r="938" spans="1:26" x14ac:dyDescent="0.3">
      <c r="A938" s="190">
        <v>811090</v>
      </c>
      <c r="B938" s="190" t="s">
        <v>265</v>
      </c>
      <c r="J938" s="190" t="s">
        <v>140</v>
      </c>
      <c r="K938" s="190" t="s">
        <v>140</v>
      </c>
      <c r="O938" s="190" t="s">
        <v>142</v>
      </c>
      <c r="V938" s="190" t="s">
        <v>142</v>
      </c>
      <c r="Z938" s="190" t="s">
        <v>142</v>
      </c>
    </row>
    <row r="939" spans="1:26" x14ac:dyDescent="0.3">
      <c r="A939" s="190">
        <v>811092</v>
      </c>
      <c r="B939" s="190" t="s">
        <v>265</v>
      </c>
      <c r="H939" s="190" t="s">
        <v>140</v>
      </c>
      <c r="O939" s="190" t="s">
        <v>141</v>
      </c>
      <c r="P939" s="190" t="s">
        <v>140</v>
      </c>
      <c r="Q939" s="190" t="s">
        <v>142</v>
      </c>
      <c r="R939" s="190" t="s">
        <v>140</v>
      </c>
      <c r="S939" s="190" t="s">
        <v>141</v>
      </c>
      <c r="U939" s="190" t="s">
        <v>142</v>
      </c>
      <c r="V939" s="190" t="s">
        <v>141</v>
      </c>
      <c r="W939" s="190" t="s">
        <v>140</v>
      </c>
      <c r="X939" s="190" t="s">
        <v>142</v>
      </c>
      <c r="Y939" s="190" t="s">
        <v>141</v>
      </c>
      <c r="Z939" s="190" t="s">
        <v>141</v>
      </c>
    </row>
    <row r="940" spans="1:26" x14ac:dyDescent="0.3">
      <c r="A940" s="190">
        <v>811098</v>
      </c>
      <c r="B940" s="190" t="s">
        <v>265</v>
      </c>
      <c r="D940" s="190" t="s">
        <v>142</v>
      </c>
      <c r="I940" s="190" t="s">
        <v>140</v>
      </c>
      <c r="K940" s="190" t="s">
        <v>142</v>
      </c>
      <c r="L940" s="190" t="s">
        <v>141</v>
      </c>
      <c r="O940" s="190" t="s">
        <v>142</v>
      </c>
      <c r="R940" s="190" t="s">
        <v>141</v>
      </c>
      <c r="S940" s="190" t="s">
        <v>141</v>
      </c>
      <c r="T940" s="190" t="s">
        <v>140</v>
      </c>
      <c r="U940" s="190" t="s">
        <v>141</v>
      </c>
      <c r="V940" s="190" t="s">
        <v>141</v>
      </c>
      <c r="W940" s="190" t="s">
        <v>141</v>
      </c>
      <c r="X940" s="190" t="s">
        <v>141</v>
      </c>
      <c r="Z940" s="190" t="s">
        <v>141</v>
      </c>
    </row>
    <row r="941" spans="1:26" x14ac:dyDescent="0.3">
      <c r="A941" s="190">
        <v>811099</v>
      </c>
      <c r="B941" s="190" t="s">
        <v>265</v>
      </c>
      <c r="D941" s="190" t="s">
        <v>140</v>
      </c>
      <c r="L941" s="190" t="s">
        <v>142</v>
      </c>
      <c r="M941" s="190" t="s">
        <v>140</v>
      </c>
      <c r="O941" s="190" t="s">
        <v>141</v>
      </c>
      <c r="P941" s="190" t="s">
        <v>142</v>
      </c>
      <c r="R941" s="190" t="s">
        <v>141</v>
      </c>
      <c r="S941" s="190" t="s">
        <v>142</v>
      </c>
      <c r="T941" s="190" t="s">
        <v>142</v>
      </c>
      <c r="U941" s="190" t="s">
        <v>141</v>
      </c>
      <c r="V941" s="190" t="s">
        <v>141</v>
      </c>
      <c r="W941" s="190" t="s">
        <v>141</v>
      </c>
      <c r="X941" s="190" t="s">
        <v>141</v>
      </c>
      <c r="Y941" s="190" t="s">
        <v>141</v>
      </c>
      <c r="Z941" s="190" t="s">
        <v>141</v>
      </c>
    </row>
    <row r="942" spans="1:26" x14ac:dyDescent="0.3">
      <c r="A942" s="190">
        <v>811101</v>
      </c>
      <c r="B942" s="190" t="s">
        <v>265</v>
      </c>
      <c r="E942" s="190" t="s">
        <v>142</v>
      </c>
      <c r="I942" s="190" t="s">
        <v>140</v>
      </c>
      <c r="O942" s="190" t="s">
        <v>141</v>
      </c>
      <c r="R942" s="190" t="s">
        <v>141</v>
      </c>
      <c r="S942" s="190" t="s">
        <v>141</v>
      </c>
      <c r="T942" s="190" t="s">
        <v>141</v>
      </c>
      <c r="U942" s="190" t="s">
        <v>141</v>
      </c>
      <c r="V942" s="190" t="s">
        <v>141</v>
      </c>
      <c r="W942" s="190" t="s">
        <v>141</v>
      </c>
      <c r="X942" s="190" t="s">
        <v>141</v>
      </c>
      <c r="Z942" s="190" t="s">
        <v>141</v>
      </c>
    </row>
    <row r="943" spans="1:26" x14ac:dyDescent="0.3">
      <c r="A943" s="190">
        <v>811116</v>
      </c>
      <c r="B943" s="190" t="s">
        <v>265</v>
      </c>
      <c r="C943" s="190" t="s">
        <v>142</v>
      </c>
      <c r="K943" s="190" t="s">
        <v>141</v>
      </c>
      <c r="O943" s="190" t="s">
        <v>141</v>
      </c>
      <c r="P943" s="190" t="s">
        <v>141</v>
      </c>
      <c r="R943" s="190" t="s">
        <v>142</v>
      </c>
      <c r="U943" s="190" t="s">
        <v>141</v>
      </c>
      <c r="V943" s="190" t="s">
        <v>141</v>
      </c>
      <c r="W943" s="190" t="s">
        <v>141</v>
      </c>
      <c r="X943" s="190" t="s">
        <v>141</v>
      </c>
      <c r="Y943" s="190" t="s">
        <v>141</v>
      </c>
      <c r="Z943" s="190" t="s">
        <v>141</v>
      </c>
    </row>
    <row r="944" spans="1:26" x14ac:dyDescent="0.3">
      <c r="A944" s="190">
        <v>811133</v>
      </c>
      <c r="B944" s="190" t="s">
        <v>265</v>
      </c>
      <c r="H944" s="190" t="s">
        <v>140</v>
      </c>
      <c r="K944" s="190" t="s">
        <v>140</v>
      </c>
      <c r="N944" s="190" t="s">
        <v>142</v>
      </c>
      <c r="O944" s="190" t="s">
        <v>141</v>
      </c>
      <c r="R944" s="190" t="s">
        <v>140</v>
      </c>
      <c r="U944" s="190" t="s">
        <v>142</v>
      </c>
      <c r="V944" s="190" t="s">
        <v>141</v>
      </c>
      <c r="W944" s="190" t="s">
        <v>141</v>
      </c>
      <c r="X944" s="190" t="s">
        <v>141</v>
      </c>
      <c r="Y944" s="190" t="s">
        <v>141</v>
      </c>
      <c r="Z944" s="190" t="s">
        <v>141</v>
      </c>
    </row>
    <row r="945" spans="1:26" x14ac:dyDescent="0.3">
      <c r="A945" s="190">
        <v>811136</v>
      </c>
      <c r="B945" s="190" t="s">
        <v>265</v>
      </c>
      <c r="C945" s="190" t="s">
        <v>141</v>
      </c>
      <c r="J945" s="190" t="s">
        <v>141</v>
      </c>
      <c r="K945" s="190" t="s">
        <v>142</v>
      </c>
      <c r="L945" s="190" t="s">
        <v>141</v>
      </c>
      <c r="O945" s="190" t="s">
        <v>141</v>
      </c>
      <c r="Q945" s="190" t="s">
        <v>141</v>
      </c>
      <c r="R945" s="190" t="s">
        <v>142</v>
      </c>
      <c r="T945" s="190" t="s">
        <v>142</v>
      </c>
      <c r="U945" s="190" t="s">
        <v>141</v>
      </c>
      <c r="V945" s="190" t="s">
        <v>141</v>
      </c>
      <c r="W945" s="190" t="s">
        <v>141</v>
      </c>
      <c r="X945" s="190" t="s">
        <v>141</v>
      </c>
      <c r="Y945" s="190" t="s">
        <v>141</v>
      </c>
      <c r="Z945" s="190" t="s">
        <v>141</v>
      </c>
    </row>
    <row r="946" spans="1:26" x14ac:dyDescent="0.3">
      <c r="A946" s="190">
        <v>811138</v>
      </c>
      <c r="B946" s="190" t="s">
        <v>265</v>
      </c>
      <c r="F946" s="190" t="s">
        <v>142</v>
      </c>
      <c r="N946" s="190" t="s">
        <v>140</v>
      </c>
      <c r="O946" s="190" t="s">
        <v>142</v>
      </c>
      <c r="U946" s="190" t="s">
        <v>142</v>
      </c>
      <c r="V946" s="190" t="s">
        <v>141</v>
      </c>
      <c r="Y946" s="190" t="s">
        <v>142</v>
      </c>
      <c r="Z946" s="190" t="s">
        <v>141</v>
      </c>
    </row>
    <row r="947" spans="1:26" x14ac:dyDescent="0.3">
      <c r="A947" s="190">
        <v>811148</v>
      </c>
      <c r="B947" s="190" t="s">
        <v>265</v>
      </c>
      <c r="C947" s="190" t="s">
        <v>140</v>
      </c>
      <c r="D947" s="190" t="s">
        <v>140</v>
      </c>
      <c r="E947" s="190" t="s">
        <v>140</v>
      </c>
      <c r="L947" s="190" t="s">
        <v>140</v>
      </c>
      <c r="O947" s="190" t="s">
        <v>142</v>
      </c>
      <c r="P947" s="190" t="s">
        <v>142</v>
      </c>
      <c r="Q947" s="190" t="s">
        <v>142</v>
      </c>
      <c r="S947" s="190" t="s">
        <v>140</v>
      </c>
      <c r="T947" s="190" t="s">
        <v>140</v>
      </c>
      <c r="U947" s="190" t="s">
        <v>140</v>
      </c>
      <c r="V947" s="190" t="s">
        <v>140</v>
      </c>
      <c r="W947" s="190" t="s">
        <v>140</v>
      </c>
      <c r="Z947" s="190" t="s">
        <v>142</v>
      </c>
    </row>
    <row r="948" spans="1:26" x14ac:dyDescent="0.3">
      <c r="A948" s="190">
        <v>811157</v>
      </c>
      <c r="B948" s="190" t="s">
        <v>265</v>
      </c>
      <c r="G948" s="190" t="s">
        <v>142</v>
      </c>
      <c r="J948" s="190" t="s">
        <v>140</v>
      </c>
      <c r="K948" s="190" t="s">
        <v>141</v>
      </c>
      <c r="M948" s="190" t="s">
        <v>142</v>
      </c>
      <c r="O948" s="190" t="s">
        <v>141</v>
      </c>
      <c r="P948" s="190" t="s">
        <v>141</v>
      </c>
      <c r="Q948" s="190" t="s">
        <v>141</v>
      </c>
      <c r="R948" s="190" t="s">
        <v>141</v>
      </c>
      <c r="S948" s="190" t="s">
        <v>141</v>
      </c>
      <c r="T948" s="190" t="s">
        <v>141</v>
      </c>
      <c r="U948" s="190" t="s">
        <v>141</v>
      </c>
      <c r="V948" s="190" t="s">
        <v>141</v>
      </c>
      <c r="W948" s="190" t="s">
        <v>141</v>
      </c>
      <c r="X948" s="190" t="s">
        <v>141</v>
      </c>
      <c r="Y948" s="190" t="s">
        <v>141</v>
      </c>
      <c r="Z948" s="190" t="s">
        <v>141</v>
      </c>
    </row>
    <row r="949" spans="1:26" x14ac:dyDescent="0.3">
      <c r="A949" s="190">
        <v>811168</v>
      </c>
      <c r="B949" s="190" t="s">
        <v>265</v>
      </c>
      <c r="C949" s="190" t="s">
        <v>140</v>
      </c>
      <c r="O949" s="190" t="s">
        <v>142</v>
      </c>
      <c r="R949" s="190" t="s">
        <v>140</v>
      </c>
      <c r="U949" s="190" t="s">
        <v>141</v>
      </c>
      <c r="V949" s="190" t="s">
        <v>141</v>
      </c>
      <c r="Y949" s="190" t="s">
        <v>141</v>
      </c>
      <c r="Z949" s="190" t="s">
        <v>141</v>
      </c>
    </row>
    <row r="950" spans="1:26" x14ac:dyDescent="0.3">
      <c r="A950" s="190">
        <v>811171</v>
      </c>
      <c r="B950" s="190" t="s">
        <v>265</v>
      </c>
      <c r="O950" s="190" t="s">
        <v>140</v>
      </c>
      <c r="R950" s="190" t="s">
        <v>142</v>
      </c>
      <c r="U950" s="190" t="s">
        <v>142</v>
      </c>
      <c r="V950" s="190" t="s">
        <v>140</v>
      </c>
      <c r="W950" s="190" t="s">
        <v>141</v>
      </c>
      <c r="X950" s="190" t="s">
        <v>140</v>
      </c>
      <c r="Z950" s="190" t="s">
        <v>141</v>
      </c>
    </row>
    <row r="951" spans="1:26" x14ac:dyDescent="0.3">
      <c r="A951" s="190">
        <v>811178</v>
      </c>
      <c r="B951" s="190" t="s">
        <v>265</v>
      </c>
      <c r="D951" s="190" t="s">
        <v>140</v>
      </c>
      <c r="L951" s="190" t="s">
        <v>142</v>
      </c>
      <c r="O951" s="190" t="s">
        <v>141</v>
      </c>
      <c r="Q951" s="190" t="s">
        <v>141</v>
      </c>
      <c r="R951" s="190" t="s">
        <v>141</v>
      </c>
      <c r="T951" s="190" t="s">
        <v>141</v>
      </c>
      <c r="U951" s="190" t="s">
        <v>141</v>
      </c>
      <c r="V951" s="190" t="s">
        <v>141</v>
      </c>
      <c r="W951" s="190" t="s">
        <v>141</v>
      </c>
      <c r="Y951" s="190" t="s">
        <v>142</v>
      </c>
      <c r="Z951" s="190" t="s">
        <v>141</v>
      </c>
    </row>
    <row r="952" spans="1:26" x14ac:dyDescent="0.3">
      <c r="A952" s="190">
        <v>811190</v>
      </c>
      <c r="B952" s="190" t="s">
        <v>265</v>
      </c>
      <c r="J952" s="190" t="s">
        <v>140</v>
      </c>
      <c r="L952" s="190" t="s">
        <v>142</v>
      </c>
      <c r="O952" s="190" t="s">
        <v>140</v>
      </c>
      <c r="R952" s="190" t="s">
        <v>142</v>
      </c>
      <c r="U952" s="190" t="s">
        <v>142</v>
      </c>
      <c r="V952" s="190" t="s">
        <v>141</v>
      </c>
      <c r="W952" s="190" t="s">
        <v>141</v>
      </c>
      <c r="X952" s="190" t="s">
        <v>142</v>
      </c>
      <c r="Y952" s="190" t="s">
        <v>141</v>
      </c>
      <c r="Z952" s="190" t="s">
        <v>141</v>
      </c>
    </row>
    <row r="953" spans="1:26" x14ac:dyDescent="0.3">
      <c r="A953" s="190">
        <v>811192</v>
      </c>
      <c r="B953" s="190" t="s">
        <v>265</v>
      </c>
      <c r="N953" s="190" t="s">
        <v>142</v>
      </c>
      <c r="O953" s="190" t="s">
        <v>141</v>
      </c>
      <c r="R953" s="190" t="s">
        <v>141</v>
      </c>
      <c r="S953" s="190" t="s">
        <v>142</v>
      </c>
      <c r="T953" s="190" t="s">
        <v>142</v>
      </c>
      <c r="U953" s="190" t="s">
        <v>142</v>
      </c>
      <c r="V953" s="190" t="s">
        <v>142</v>
      </c>
      <c r="W953" s="190" t="s">
        <v>141</v>
      </c>
      <c r="X953" s="190" t="s">
        <v>142</v>
      </c>
      <c r="Y953" s="190" t="s">
        <v>141</v>
      </c>
      <c r="Z953" s="190" t="s">
        <v>141</v>
      </c>
    </row>
    <row r="954" spans="1:26" x14ac:dyDescent="0.3">
      <c r="A954" s="190">
        <v>811196</v>
      </c>
      <c r="B954" s="190" t="s">
        <v>265</v>
      </c>
      <c r="I954" s="190" t="s">
        <v>141</v>
      </c>
      <c r="O954" s="190" t="s">
        <v>140</v>
      </c>
      <c r="R954" s="190" t="s">
        <v>142</v>
      </c>
      <c r="T954" s="190" t="s">
        <v>142</v>
      </c>
      <c r="U954" s="190" t="s">
        <v>141</v>
      </c>
      <c r="V954" s="190" t="s">
        <v>141</v>
      </c>
      <c r="W954" s="190" t="s">
        <v>142</v>
      </c>
      <c r="X954" s="190" t="s">
        <v>141</v>
      </c>
      <c r="Y954" s="190" t="s">
        <v>141</v>
      </c>
      <c r="Z954" s="190" t="s">
        <v>141</v>
      </c>
    </row>
    <row r="955" spans="1:26" x14ac:dyDescent="0.3">
      <c r="A955" s="190">
        <v>811205</v>
      </c>
      <c r="B955" s="190" t="s">
        <v>265</v>
      </c>
      <c r="H955" s="190" t="s">
        <v>140</v>
      </c>
      <c r="O955" s="190" t="s">
        <v>142</v>
      </c>
      <c r="Q955" s="190" t="s">
        <v>142</v>
      </c>
      <c r="V955" s="190" t="s">
        <v>142</v>
      </c>
      <c r="X955" s="190" t="s">
        <v>142</v>
      </c>
      <c r="Y955" s="190" t="s">
        <v>140</v>
      </c>
      <c r="Z955" s="190" t="s">
        <v>142</v>
      </c>
    </row>
    <row r="956" spans="1:26" x14ac:dyDescent="0.3">
      <c r="A956" s="190">
        <v>811214</v>
      </c>
      <c r="B956" s="190" t="s">
        <v>265</v>
      </c>
      <c r="D956" s="190" t="s">
        <v>140</v>
      </c>
      <c r="M956" s="190" t="s">
        <v>141</v>
      </c>
      <c r="N956" s="190" t="s">
        <v>142</v>
      </c>
      <c r="P956" s="190" t="s">
        <v>142</v>
      </c>
      <c r="Q956" s="190" t="s">
        <v>142</v>
      </c>
      <c r="R956" s="190" t="s">
        <v>141</v>
      </c>
      <c r="S956" s="190" t="s">
        <v>142</v>
      </c>
      <c r="T956" s="190" t="s">
        <v>142</v>
      </c>
      <c r="U956" s="190" t="s">
        <v>141</v>
      </c>
      <c r="V956" s="190" t="s">
        <v>141</v>
      </c>
      <c r="W956" s="190" t="s">
        <v>141</v>
      </c>
      <c r="X956" s="190" t="s">
        <v>141</v>
      </c>
      <c r="Y956" s="190" t="s">
        <v>141</v>
      </c>
      <c r="Z956" s="190" t="s">
        <v>141</v>
      </c>
    </row>
    <row r="957" spans="1:26" x14ac:dyDescent="0.3">
      <c r="A957" s="190">
        <v>811223</v>
      </c>
      <c r="B957" s="190" t="s">
        <v>265</v>
      </c>
      <c r="O957" s="190" t="s">
        <v>142</v>
      </c>
      <c r="U957" s="190" t="s">
        <v>141</v>
      </c>
      <c r="V957" s="190" t="s">
        <v>141</v>
      </c>
      <c r="W957" s="190" t="s">
        <v>141</v>
      </c>
      <c r="X957" s="190" t="s">
        <v>141</v>
      </c>
      <c r="Y957" s="190" t="s">
        <v>141</v>
      </c>
      <c r="Z957" s="190" t="s">
        <v>141</v>
      </c>
    </row>
    <row r="958" spans="1:26" x14ac:dyDescent="0.3">
      <c r="A958" s="190">
        <v>811228</v>
      </c>
      <c r="B958" s="190" t="s">
        <v>265</v>
      </c>
      <c r="L958" s="190" t="s">
        <v>141</v>
      </c>
      <c r="M958" s="190" t="s">
        <v>140</v>
      </c>
      <c r="O958" s="190" t="s">
        <v>141</v>
      </c>
      <c r="R958" s="190" t="s">
        <v>140</v>
      </c>
      <c r="T958" s="190" t="s">
        <v>142</v>
      </c>
      <c r="U958" s="190" t="s">
        <v>140</v>
      </c>
      <c r="V958" s="190" t="s">
        <v>140</v>
      </c>
      <c r="W958" s="190" t="s">
        <v>140</v>
      </c>
      <c r="X958" s="190" t="s">
        <v>140</v>
      </c>
      <c r="Y958" s="190" t="s">
        <v>142</v>
      </c>
    </row>
    <row r="959" spans="1:26" x14ac:dyDescent="0.3">
      <c r="A959" s="190">
        <v>811230</v>
      </c>
      <c r="B959" s="190" t="s">
        <v>265</v>
      </c>
      <c r="L959" s="190" t="s">
        <v>140</v>
      </c>
      <c r="R959" s="190" t="s">
        <v>142</v>
      </c>
      <c r="V959" s="190" t="s">
        <v>140</v>
      </c>
      <c r="W959" s="190" t="s">
        <v>142</v>
      </c>
      <c r="X959" s="190" t="s">
        <v>140</v>
      </c>
    </row>
    <row r="960" spans="1:26" x14ac:dyDescent="0.3">
      <c r="A960" s="190">
        <v>811231</v>
      </c>
      <c r="B960" s="190" t="s">
        <v>265</v>
      </c>
      <c r="L960" s="190" t="s">
        <v>141</v>
      </c>
      <c r="P960" s="190" t="s">
        <v>142</v>
      </c>
      <c r="S960" s="190" t="s">
        <v>142</v>
      </c>
      <c r="U960" s="190" t="s">
        <v>141</v>
      </c>
      <c r="V960" s="190" t="s">
        <v>141</v>
      </c>
      <c r="Z960" s="190" t="s">
        <v>142</v>
      </c>
    </row>
    <row r="961" spans="1:26" x14ac:dyDescent="0.3">
      <c r="A961" s="190">
        <v>811236</v>
      </c>
      <c r="B961" s="190" t="s">
        <v>265</v>
      </c>
      <c r="C961" s="190" t="s">
        <v>140</v>
      </c>
      <c r="I961" s="190" t="s">
        <v>142</v>
      </c>
      <c r="L961" s="190" t="s">
        <v>141</v>
      </c>
      <c r="O961" s="190" t="s">
        <v>141</v>
      </c>
      <c r="Q961" s="190" t="s">
        <v>142</v>
      </c>
      <c r="S961" s="190" t="s">
        <v>142</v>
      </c>
      <c r="U961" s="190" t="s">
        <v>141</v>
      </c>
      <c r="W961" s="190" t="s">
        <v>141</v>
      </c>
      <c r="X961" s="190" t="s">
        <v>141</v>
      </c>
      <c r="Y961" s="190" t="s">
        <v>141</v>
      </c>
      <c r="Z961" s="190" t="s">
        <v>141</v>
      </c>
    </row>
    <row r="962" spans="1:26" x14ac:dyDescent="0.3">
      <c r="A962" s="190">
        <v>811242</v>
      </c>
      <c r="B962" s="190" t="s">
        <v>265</v>
      </c>
      <c r="D962" s="190" t="s">
        <v>140</v>
      </c>
      <c r="E962" s="190" t="s">
        <v>142</v>
      </c>
      <c r="L962" s="190" t="s">
        <v>142</v>
      </c>
      <c r="O962" s="190" t="s">
        <v>141</v>
      </c>
      <c r="R962" s="190" t="s">
        <v>142</v>
      </c>
      <c r="U962" s="190" t="s">
        <v>142</v>
      </c>
      <c r="V962" s="190" t="s">
        <v>141</v>
      </c>
      <c r="W962" s="190" t="s">
        <v>141</v>
      </c>
      <c r="X962" s="190" t="s">
        <v>142</v>
      </c>
      <c r="Z962" s="190" t="s">
        <v>141</v>
      </c>
    </row>
    <row r="963" spans="1:26" x14ac:dyDescent="0.3">
      <c r="A963" s="190">
        <v>811246</v>
      </c>
      <c r="B963" s="190" t="s">
        <v>265</v>
      </c>
      <c r="P963" s="190" t="s">
        <v>140</v>
      </c>
      <c r="V963" s="190" t="s">
        <v>142</v>
      </c>
      <c r="W963" s="190" t="s">
        <v>142</v>
      </c>
      <c r="X963" s="190" t="s">
        <v>142</v>
      </c>
      <c r="Z963" s="190" t="s">
        <v>142</v>
      </c>
    </row>
    <row r="964" spans="1:26" x14ac:dyDescent="0.3">
      <c r="A964" s="190">
        <v>811253</v>
      </c>
      <c r="B964" s="190" t="s">
        <v>265</v>
      </c>
      <c r="D964" s="190" t="s">
        <v>142</v>
      </c>
      <c r="N964" s="190" t="s">
        <v>142</v>
      </c>
      <c r="O964" s="190" t="s">
        <v>141</v>
      </c>
      <c r="P964" s="190" t="s">
        <v>141</v>
      </c>
      <c r="V964" s="190" t="s">
        <v>141</v>
      </c>
      <c r="W964" s="190" t="s">
        <v>141</v>
      </c>
      <c r="X964" s="190" t="s">
        <v>140</v>
      </c>
      <c r="Y964" s="190" t="s">
        <v>142</v>
      </c>
      <c r="Z964" s="190" t="s">
        <v>141</v>
      </c>
    </row>
    <row r="965" spans="1:26" x14ac:dyDescent="0.3">
      <c r="A965" s="190">
        <v>811255</v>
      </c>
      <c r="B965" s="190" t="s">
        <v>265</v>
      </c>
      <c r="D965" s="190" t="s">
        <v>140</v>
      </c>
      <c r="E965" s="190" t="s">
        <v>140</v>
      </c>
      <c r="J965" s="190" t="s">
        <v>141</v>
      </c>
      <c r="L965" s="190" t="s">
        <v>141</v>
      </c>
      <c r="O965" s="190" t="s">
        <v>141</v>
      </c>
      <c r="Q965" s="190" t="s">
        <v>141</v>
      </c>
      <c r="R965" s="190" t="s">
        <v>141</v>
      </c>
      <c r="S965" s="190" t="s">
        <v>141</v>
      </c>
      <c r="W965" s="190" t="s">
        <v>141</v>
      </c>
      <c r="X965" s="190" t="s">
        <v>141</v>
      </c>
      <c r="Y965" s="190" t="s">
        <v>141</v>
      </c>
      <c r="Z965" s="190" t="s">
        <v>141</v>
      </c>
    </row>
    <row r="966" spans="1:26" x14ac:dyDescent="0.3">
      <c r="A966" s="190">
        <v>811262</v>
      </c>
      <c r="B966" s="190" t="s">
        <v>265</v>
      </c>
      <c r="E966" s="190" t="s">
        <v>142</v>
      </c>
      <c r="I966" s="190" t="s">
        <v>142</v>
      </c>
      <c r="J966" s="190" t="s">
        <v>142</v>
      </c>
      <c r="L966" s="190" t="s">
        <v>142</v>
      </c>
      <c r="O966" s="190" t="s">
        <v>141</v>
      </c>
      <c r="P966" s="190" t="s">
        <v>142</v>
      </c>
      <c r="Q966" s="190" t="s">
        <v>142</v>
      </c>
      <c r="R966" s="190" t="s">
        <v>142</v>
      </c>
      <c r="S966" s="190" t="s">
        <v>142</v>
      </c>
      <c r="T966" s="190" t="s">
        <v>142</v>
      </c>
      <c r="U966" s="190" t="s">
        <v>141</v>
      </c>
      <c r="V966" s="190" t="s">
        <v>141</v>
      </c>
      <c r="W966" s="190" t="s">
        <v>141</v>
      </c>
      <c r="X966" s="190" t="s">
        <v>141</v>
      </c>
      <c r="Y966" s="190" t="s">
        <v>141</v>
      </c>
      <c r="Z966" s="190" t="s">
        <v>141</v>
      </c>
    </row>
    <row r="967" spans="1:26" x14ac:dyDescent="0.3">
      <c r="A967" s="190">
        <v>811275</v>
      </c>
      <c r="B967" s="190" t="s">
        <v>265</v>
      </c>
      <c r="D967" s="190" t="s">
        <v>140</v>
      </c>
      <c r="J967" s="190" t="s">
        <v>142</v>
      </c>
      <c r="K967" s="190" t="s">
        <v>141</v>
      </c>
      <c r="L967" s="190" t="s">
        <v>142</v>
      </c>
      <c r="P967" s="190" t="s">
        <v>142</v>
      </c>
      <c r="Q967" s="190" t="s">
        <v>142</v>
      </c>
      <c r="R967" s="190" t="s">
        <v>141</v>
      </c>
      <c r="S967" s="190" t="s">
        <v>141</v>
      </c>
      <c r="T967" s="190" t="s">
        <v>142</v>
      </c>
      <c r="U967" s="190" t="s">
        <v>141</v>
      </c>
      <c r="V967" s="190" t="s">
        <v>141</v>
      </c>
      <c r="W967" s="190" t="s">
        <v>141</v>
      </c>
      <c r="X967" s="190" t="s">
        <v>141</v>
      </c>
      <c r="Y967" s="190" t="s">
        <v>141</v>
      </c>
      <c r="Z967" s="190" t="s">
        <v>142</v>
      </c>
    </row>
    <row r="968" spans="1:26" x14ac:dyDescent="0.3">
      <c r="A968" s="190">
        <v>811277</v>
      </c>
      <c r="B968" s="190" t="s">
        <v>265</v>
      </c>
      <c r="D968" s="190" t="s">
        <v>140</v>
      </c>
      <c r="E968" s="190" t="s">
        <v>140</v>
      </c>
      <c r="H968" s="190" t="s">
        <v>140</v>
      </c>
      <c r="N968" s="190" t="s">
        <v>140</v>
      </c>
      <c r="O968" s="190" t="s">
        <v>141</v>
      </c>
      <c r="P968" s="190" t="s">
        <v>142</v>
      </c>
      <c r="Q968" s="190" t="s">
        <v>140</v>
      </c>
      <c r="R968" s="190" t="s">
        <v>140</v>
      </c>
      <c r="S968" s="190" t="s">
        <v>141</v>
      </c>
      <c r="T968" s="190" t="s">
        <v>142</v>
      </c>
      <c r="U968" s="190" t="s">
        <v>141</v>
      </c>
      <c r="V968" s="190" t="s">
        <v>141</v>
      </c>
      <c r="W968" s="190" t="s">
        <v>141</v>
      </c>
      <c r="X968" s="190" t="s">
        <v>141</v>
      </c>
      <c r="Y968" s="190" t="s">
        <v>141</v>
      </c>
      <c r="Z968" s="190" t="s">
        <v>141</v>
      </c>
    </row>
    <row r="969" spans="1:26" x14ac:dyDescent="0.3">
      <c r="A969" s="190">
        <v>811284</v>
      </c>
      <c r="B969" s="190" t="s">
        <v>265</v>
      </c>
      <c r="O969" s="190" t="s">
        <v>142</v>
      </c>
      <c r="P969" s="190" t="s">
        <v>142</v>
      </c>
      <c r="Q969" s="190" t="s">
        <v>142</v>
      </c>
      <c r="R969" s="190" t="s">
        <v>142</v>
      </c>
      <c r="S969" s="190" t="s">
        <v>142</v>
      </c>
      <c r="T969" s="190" t="s">
        <v>142</v>
      </c>
      <c r="U969" s="190" t="s">
        <v>142</v>
      </c>
      <c r="V969" s="190" t="s">
        <v>140</v>
      </c>
      <c r="W969" s="190" t="s">
        <v>142</v>
      </c>
      <c r="X969" s="190" t="s">
        <v>142</v>
      </c>
      <c r="Y969" s="190" t="s">
        <v>142</v>
      </c>
      <c r="Z969" s="190" t="s">
        <v>141</v>
      </c>
    </row>
    <row r="970" spans="1:26" x14ac:dyDescent="0.3">
      <c r="A970" s="190">
        <v>811287</v>
      </c>
      <c r="B970" s="190" t="s">
        <v>265</v>
      </c>
      <c r="E970" s="190" t="s">
        <v>140</v>
      </c>
      <c r="L970" s="190" t="s">
        <v>140</v>
      </c>
      <c r="O970" s="190" t="s">
        <v>141</v>
      </c>
      <c r="P970" s="190" t="s">
        <v>141</v>
      </c>
      <c r="R970" s="190" t="s">
        <v>140</v>
      </c>
      <c r="V970" s="190" t="s">
        <v>141</v>
      </c>
      <c r="W970" s="190" t="s">
        <v>141</v>
      </c>
      <c r="Y970" s="190" t="s">
        <v>140</v>
      </c>
    </row>
    <row r="971" spans="1:26" x14ac:dyDescent="0.3">
      <c r="A971" s="190">
        <v>811291</v>
      </c>
      <c r="B971" s="190" t="s">
        <v>265</v>
      </c>
      <c r="D971" s="190" t="s">
        <v>142</v>
      </c>
      <c r="H971" s="190" t="s">
        <v>142</v>
      </c>
      <c r="M971" s="190" t="s">
        <v>140</v>
      </c>
      <c r="N971" s="190" t="s">
        <v>142</v>
      </c>
      <c r="O971" s="190" t="s">
        <v>141</v>
      </c>
      <c r="P971" s="190" t="s">
        <v>142</v>
      </c>
      <c r="Q971" s="190" t="s">
        <v>142</v>
      </c>
      <c r="S971" s="190" t="s">
        <v>142</v>
      </c>
      <c r="T971" s="190" t="s">
        <v>141</v>
      </c>
      <c r="U971" s="190" t="s">
        <v>141</v>
      </c>
      <c r="V971" s="190" t="s">
        <v>141</v>
      </c>
      <c r="W971" s="190" t="s">
        <v>141</v>
      </c>
      <c r="X971" s="190" t="s">
        <v>141</v>
      </c>
      <c r="Y971" s="190" t="s">
        <v>141</v>
      </c>
      <c r="Z971" s="190" t="s">
        <v>141</v>
      </c>
    </row>
    <row r="972" spans="1:26" x14ac:dyDescent="0.3">
      <c r="A972" s="190">
        <v>811294</v>
      </c>
      <c r="B972" s="190" t="s">
        <v>265</v>
      </c>
      <c r="F972" s="190" t="s">
        <v>142</v>
      </c>
      <c r="K972" s="190" t="s">
        <v>141</v>
      </c>
      <c r="N972" s="190" t="s">
        <v>142</v>
      </c>
      <c r="P972" s="190" t="s">
        <v>141</v>
      </c>
      <c r="Q972" s="190" t="s">
        <v>141</v>
      </c>
      <c r="R972" s="190" t="s">
        <v>141</v>
      </c>
      <c r="S972" s="190" t="s">
        <v>141</v>
      </c>
      <c r="T972" s="190" t="s">
        <v>142</v>
      </c>
      <c r="U972" s="190" t="s">
        <v>141</v>
      </c>
      <c r="V972" s="190" t="s">
        <v>141</v>
      </c>
      <c r="W972" s="190" t="s">
        <v>141</v>
      </c>
      <c r="X972" s="190" t="s">
        <v>141</v>
      </c>
      <c r="Y972" s="190" t="s">
        <v>141</v>
      </c>
      <c r="Z972" s="190" t="s">
        <v>141</v>
      </c>
    </row>
    <row r="973" spans="1:26" x14ac:dyDescent="0.3">
      <c r="A973" s="190">
        <v>811297</v>
      </c>
      <c r="B973" s="190" t="s">
        <v>265</v>
      </c>
      <c r="F973" s="190" t="s">
        <v>140</v>
      </c>
      <c r="G973" s="190" t="s">
        <v>140</v>
      </c>
      <c r="K973" s="190" t="s">
        <v>140</v>
      </c>
      <c r="O973" s="190" t="s">
        <v>141</v>
      </c>
      <c r="P973" s="190" t="s">
        <v>140</v>
      </c>
      <c r="Q973" s="190" t="s">
        <v>140</v>
      </c>
      <c r="R973" s="190" t="s">
        <v>140</v>
      </c>
      <c r="T973" s="190" t="s">
        <v>142</v>
      </c>
      <c r="U973" s="190" t="s">
        <v>141</v>
      </c>
      <c r="V973" s="190" t="s">
        <v>141</v>
      </c>
      <c r="W973" s="190" t="s">
        <v>141</v>
      </c>
      <c r="X973" s="190" t="s">
        <v>141</v>
      </c>
      <c r="Y973" s="190" t="s">
        <v>141</v>
      </c>
    </row>
    <row r="974" spans="1:26" x14ac:dyDescent="0.3">
      <c r="A974" s="190">
        <v>811301</v>
      </c>
      <c r="B974" s="190" t="s">
        <v>265</v>
      </c>
      <c r="L974" s="190" t="s">
        <v>140</v>
      </c>
      <c r="O974" s="190" t="s">
        <v>142</v>
      </c>
      <c r="V974" s="190" t="s">
        <v>140</v>
      </c>
      <c r="X974" s="190" t="s">
        <v>140</v>
      </c>
      <c r="Z974" s="190" t="s">
        <v>141</v>
      </c>
    </row>
    <row r="975" spans="1:26" x14ac:dyDescent="0.3">
      <c r="A975" s="190">
        <v>811306</v>
      </c>
      <c r="B975" s="190" t="s">
        <v>265</v>
      </c>
      <c r="J975" s="190" t="s">
        <v>142</v>
      </c>
      <c r="Q975" s="190" t="s">
        <v>141</v>
      </c>
      <c r="S975" s="190" t="s">
        <v>141</v>
      </c>
      <c r="T975" s="190" t="s">
        <v>142</v>
      </c>
      <c r="V975" s="190" t="s">
        <v>141</v>
      </c>
      <c r="W975" s="190" t="s">
        <v>141</v>
      </c>
      <c r="Z975" s="190" t="s">
        <v>142</v>
      </c>
    </row>
    <row r="976" spans="1:26" x14ac:dyDescent="0.3">
      <c r="A976" s="190">
        <v>811311</v>
      </c>
      <c r="B976" s="190" t="s">
        <v>265</v>
      </c>
      <c r="H976" s="190" t="s">
        <v>140</v>
      </c>
      <c r="J976" s="190" t="s">
        <v>140</v>
      </c>
      <c r="K976" s="190" t="s">
        <v>142</v>
      </c>
      <c r="M976" s="190" t="s">
        <v>142</v>
      </c>
      <c r="O976" s="190" t="s">
        <v>142</v>
      </c>
      <c r="P976" s="190" t="s">
        <v>140</v>
      </c>
      <c r="Q976" s="190" t="s">
        <v>142</v>
      </c>
      <c r="R976" s="190" t="s">
        <v>142</v>
      </c>
      <c r="S976" s="190" t="s">
        <v>142</v>
      </c>
      <c r="T976" s="190" t="s">
        <v>141</v>
      </c>
      <c r="U976" s="190" t="s">
        <v>141</v>
      </c>
      <c r="V976" s="190" t="s">
        <v>142</v>
      </c>
      <c r="W976" s="190" t="s">
        <v>141</v>
      </c>
      <c r="X976" s="190" t="s">
        <v>142</v>
      </c>
      <c r="Y976" s="190" t="s">
        <v>141</v>
      </c>
      <c r="Z976" s="190" t="s">
        <v>141</v>
      </c>
    </row>
    <row r="977" spans="1:26" x14ac:dyDescent="0.3">
      <c r="A977" s="190">
        <v>811324</v>
      </c>
      <c r="B977" s="190" t="s">
        <v>265</v>
      </c>
      <c r="O977" s="190" t="s">
        <v>142</v>
      </c>
      <c r="Q977" s="190" t="s">
        <v>140</v>
      </c>
      <c r="S977" s="190" t="s">
        <v>140</v>
      </c>
      <c r="U977" s="190" t="s">
        <v>142</v>
      </c>
      <c r="V977" s="190" t="s">
        <v>141</v>
      </c>
      <c r="W977" s="190" t="s">
        <v>141</v>
      </c>
      <c r="Y977" s="190" t="s">
        <v>142</v>
      </c>
      <c r="Z977" s="190" t="s">
        <v>141</v>
      </c>
    </row>
    <row r="978" spans="1:26" x14ac:dyDescent="0.3">
      <c r="A978" s="190">
        <v>811327</v>
      </c>
      <c r="B978" s="190" t="s">
        <v>265</v>
      </c>
      <c r="C978" s="190" t="s">
        <v>140</v>
      </c>
      <c r="J978" s="190" t="s">
        <v>142</v>
      </c>
      <c r="O978" s="190" t="s">
        <v>141</v>
      </c>
      <c r="P978" s="190" t="s">
        <v>142</v>
      </c>
      <c r="V978" s="190" t="s">
        <v>142</v>
      </c>
      <c r="X978" s="190" t="s">
        <v>142</v>
      </c>
      <c r="Z978" s="190" t="s">
        <v>141</v>
      </c>
    </row>
    <row r="979" spans="1:26" x14ac:dyDescent="0.3">
      <c r="A979" s="190">
        <v>811340</v>
      </c>
      <c r="B979" s="190" t="s">
        <v>265</v>
      </c>
      <c r="K979" s="190" t="s">
        <v>140</v>
      </c>
      <c r="P979" s="190" t="s">
        <v>140</v>
      </c>
      <c r="Q979" s="190" t="s">
        <v>140</v>
      </c>
      <c r="R979" s="190" t="s">
        <v>140</v>
      </c>
      <c r="U979" s="190" t="s">
        <v>140</v>
      </c>
      <c r="W979" s="190" t="s">
        <v>140</v>
      </c>
      <c r="X979" s="190" t="s">
        <v>140</v>
      </c>
      <c r="Y979" s="190" t="s">
        <v>140</v>
      </c>
    </row>
    <row r="980" spans="1:26" x14ac:dyDescent="0.3">
      <c r="A980" s="190">
        <v>811349</v>
      </c>
      <c r="B980" s="190" t="s">
        <v>265</v>
      </c>
      <c r="D980" s="190" t="s">
        <v>140</v>
      </c>
      <c r="P980" s="190" t="s">
        <v>142</v>
      </c>
      <c r="Q980" s="190" t="s">
        <v>142</v>
      </c>
      <c r="R980" s="190" t="s">
        <v>141</v>
      </c>
      <c r="S980" s="190" t="s">
        <v>142</v>
      </c>
      <c r="U980" s="190" t="s">
        <v>141</v>
      </c>
      <c r="V980" s="190" t="s">
        <v>141</v>
      </c>
      <c r="W980" s="190" t="s">
        <v>142</v>
      </c>
      <c r="X980" s="190" t="s">
        <v>142</v>
      </c>
      <c r="Y980" s="190" t="s">
        <v>141</v>
      </c>
      <c r="Z980" s="190" t="s">
        <v>141</v>
      </c>
    </row>
    <row r="981" spans="1:26" x14ac:dyDescent="0.3">
      <c r="A981" s="190">
        <v>811353</v>
      </c>
      <c r="B981" s="190" t="s">
        <v>265</v>
      </c>
      <c r="D981" s="190" t="s">
        <v>140</v>
      </c>
      <c r="E981" s="190" t="s">
        <v>140</v>
      </c>
      <c r="M981" s="190" t="s">
        <v>140</v>
      </c>
      <c r="O981" s="190" t="s">
        <v>142</v>
      </c>
      <c r="P981" s="190" t="s">
        <v>141</v>
      </c>
      <c r="Q981" s="190" t="s">
        <v>141</v>
      </c>
      <c r="R981" s="190" t="s">
        <v>140</v>
      </c>
      <c r="S981" s="190" t="s">
        <v>141</v>
      </c>
      <c r="T981" s="190" t="s">
        <v>140</v>
      </c>
      <c r="U981" s="190" t="s">
        <v>141</v>
      </c>
      <c r="V981" s="190" t="s">
        <v>141</v>
      </c>
      <c r="W981" s="190" t="s">
        <v>141</v>
      </c>
      <c r="X981" s="190" t="s">
        <v>141</v>
      </c>
      <c r="Y981" s="190" t="s">
        <v>141</v>
      </c>
      <c r="Z981" s="190" t="s">
        <v>141</v>
      </c>
    </row>
    <row r="982" spans="1:26" x14ac:dyDescent="0.3">
      <c r="A982" s="190">
        <v>811370</v>
      </c>
      <c r="B982" s="190" t="s">
        <v>265</v>
      </c>
      <c r="K982" s="190" t="s">
        <v>141</v>
      </c>
      <c r="L982" s="190" t="s">
        <v>142</v>
      </c>
      <c r="O982" s="190" t="s">
        <v>141</v>
      </c>
      <c r="P982" s="190" t="s">
        <v>141</v>
      </c>
      <c r="Q982" s="190" t="s">
        <v>141</v>
      </c>
      <c r="R982" s="190" t="s">
        <v>141</v>
      </c>
      <c r="S982" s="190" t="s">
        <v>141</v>
      </c>
      <c r="T982" s="190" t="s">
        <v>141</v>
      </c>
      <c r="U982" s="190" t="s">
        <v>141</v>
      </c>
      <c r="V982" s="190" t="s">
        <v>141</v>
      </c>
      <c r="W982" s="190" t="s">
        <v>141</v>
      </c>
      <c r="X982" s="190" t="s">
        <v>141</v>
      </c>
      <c r="Y982" s="190" t="s">
        <v>141</v>
      </c>
      <c r="Z982" s="190" t="s">
        <v>141</v>
      </c>
    </row>
    <row r="983" spans="1:26" x14ac:dyDescent="0.3">
      <c r="A983" s="190">
        <v>811389</v>
      </c>
      <c r="B983" s="190" t="s">
        <v>265</v>
      </c>
      <c r="D983" s="190" t="s">
        <v>140</v>
      </c>
      <c r="O983" s="190" t="s">
        <v>141</v>
      </c>
      <c r="Q983" s="190" t="s">
        <v>141</v>
      </c>
      <c r="U983" s="190" t="s">
        <v>141</v>
      </c>
      <c r="V983" s="190" t="s">
        <v>141</v>
      </c>
      <c r="W983" s="190" t="s">
        <v>141</v>
      </c>
      <c r="X983" s="190" t="s">
        <v>141</v>
      </c>
      <c r="Y983" s="190" t="s">
        <v>141</v>
      </c>
      <c r="Z983" s="190" t="s">
        <v>141</v>
      </c>
    </row>
    <row r="984" spans="1:26" x14ac:dyDescent="0.3">
      <c r="A984" s="190">
        <v>811391</v>
      </c>
      <c r="B984" s="190" t="s">
        <v>265</v>
      </c>
      <c r="K984" s="190" t="s">
        <v>140</v>
      </c>
      <c r="O984" s="190" t="s">
        <v>142</v>
      </c>
      <c r="P984" s="190" t="s">
        <v>140</v>
      </c>
      <c r="R984" s="190" t="s">
        <v>142</v>
      </c>
      <c r="U984" s="190" t="s">
        <v>141</v>
      </c>
      <c r="V984" s="190" t="s">
        <v>140</v>
      </c>
      <c r="W984" s="190" t="s">
        <v>141</v>
      </c>
      <c r="X984" s="190" t="s">
        <v>142</v>
      </c>
      <c r="Y984" s="190" t="s">
        <v>141</v>
      </c>
      <c r="Z984" s="190" t="s">
        <v>140</v>
      </c>
    </row>
    <row r="985" spans="1:26" x14ac:dyDescent="0.3">
      <c r="A985" s="190">
        <v>811404</v>
      </c>
      <c r="B985" s="190" t="s">
        <v>265</v>
      </c>
      <c r="D985" s="190" t="s">
        <v>140</v>
      </c>
      <c r="O985" s="190" t="s">
        <v>142</v>
      </c>
      <c r="R985" s="190" t="s">
        <v>140</v>
      </c>
      <c r="V985" s="190" t="s">
        <v>140</v>
      </c>
      <c r="W985" s="190" t="s">
        <v>140</v>
      </c>
      <c r="X985" s="190" t="s">
        <v>140</v>
      </c>
      <c r="Y985" s="190" t="s">
        <v>140</v>
      </c>
      <c r="Z985" s="190" t="s">
        <v>141</v>
      </c>
    </row>
    <row r="986" spans="1:26" x14ac:dyDescent="0.3">
      <c r="A986" s="190">
        <v>811408</v>
      </c>
      <c r="B986" s="190" t="s">
        <v>265</v>
      </c>
      <c r="O986" s="190" t="s">
        <v>142</v>
      </c>
      <c r="P986" s="190" t="s">
        <v>141</v>
      </c>
      <c r="Q986" s="190" t="s">
        <v>142</v>
      </c>
      <c r="S986" s="190" t="s">
        <v>141</v>
      </c>
      <c r="V986" s="190" t="s">
        <v>142</v>
      </c>
      <c r="X986" s="190" t="s">
        <v>142</v>
      </c>
      <c r="Y986" s="190" t="s">
        <v>142</v>
      </c>
      <c r="Z986" s="190" t="s">
        <v>142</v>
      </c>
    </row>
    <row r="987" spans="1:26" x14ac:dyDescent="0.3">
      <c r="A987" s="190">
        <v>811415</v>
      </c>
      <c r="B987" s="190" t="s">
        <v>265</v>
      </c>
      <c r="D987" s="190" t="s">
        <v>142</v>
      </c>
      <c r="O987" s="190" t="s">
        <v>141</v>
      </c>
      <c r="P987" s="190" t="s">
        <v>142</v>
      </c>
      <c r="Q987" s="190" t="s">
        <v>141</v>
      </c>
      <c r="R987" s="190" t="s">
        <v>141</v>
      </c>
      <c r="V987" s="190" t="s">
        <v>140</v>
      </c>
      <c r="W987" s="190" t="s">
        <v>141</v>
      </c>
      <c r="X987" s="190" t="s">
        <v>141</v>
      </c>
      <c r="Y987" s="190" t="s">
        <v>142</v>
      </c>
      <c r="Z987" s="190" t="s">
        <v>141</v>
      </c>
    </row>
    <row r="988" spans="1:26" x14ac:dyDescent="0.3">
      <c r="A988" s="190">
        <v>811416</v>
      </c>
      <c r="B988" s="190" t="s">
        <v>265</v>
      </c>
      <c r="F988" s="190" t="s">
        <v>140</v>
      </c>
      <c r="O988" s="190" t="s">
        <v>140</v>
      </c>
      <c r="V988" s="190" t="s">
        <v>140</v>
      </c>
      <c r="W988" s="190" t="s">
        <v>140</v>
      </c>
      <c r="X988" s="190" t="s">
        <v>140</v>
      </c>
    </row>
    <row r="989" spans="1:26" x14ac:dyDescent="0.3">
      <c r="A989" s="190">
        <v>811422</v>
      </c>
      <c r="B989" s="190" t="s">
        <v>265</v>
      </c>
      <c r="K989" s="190" t="s">
        <v>142</v>
      </c>
      <c r="L989" s="190" t="s">
        <v>142</v>
      </c>
      <c r="O989" s="190" t="s">
        <v>141</v>
      </c>
      <c r="P989" s="190" t="s">
        <v>142</v>
      </c>
      <c r="Q989" s="190" t="s">
        <v>141</v>
      </c>
      <c r="R989" s="190" t="s">
        <v>141</v>
      </c>
      <c r="S989" s="190" t="s">
        <v>141</v>
      </c>
      <c r="T989" s="190" t="s">
        <v>142</v>
      </c>
      <c r="U989" s="190" t="s">
        <v>141</v>
      </c>
      <c r="V989" s="190" t="s">
        <v>141</v>
      </c>
      <c r="W989" s="190" t="s">
        <v>141</v>
      </c>
      <c r="X989" s="190" t="s">
        <v>141</v>
      </c>
      <c r="Y989" s="190" t="s">
        <v>141</v>
      </c>
      <c r="Z989" s="190" t="s">
        <v>141</v>
      </c>
    </row>
    <row r="990" spans="1:26" x14ac:dyDescent="0.3">
      <c r="A990" s="190">
        <v>811427</v>
      </c>
      <c r="B990" s="190" t="s">
        <v>265</v>
      </c>
      <c r="L990" s="190" t="s">
        <v>140</v>
      </c>
      <c r="O990" s="190" t="s">
        <v>141</v>
      </c>
      <c r="P990" s="190" t="s">
        <v>141</v>
      </c>
      <c r="Q990" s="190" t="s">
        <v>142</v>
      </c>
      <c r="R990" s="190" t="s">
        <v>141</v>
      </c>
      <c r="S990" s="190" t="s">
        <v>140</v>
      </c>
      <c r="T990" s="190" t="s">
        <v>142</v>
      </c>
      <c r="U990" s="190" t="s">
        <v>142</v>
      </c>
      <c r="V990" s="190" t="s">
        <v>141</v>
      </c>
      <c r="W990" s="190" t="s">
        <v>142</v>
      </c>
      <c r="X990" s="190" t="s">
        <v>142</v>
      </c>
      <c r="Y990" s="190" t="s">
        <v>141</v>
      </c>
      <c r="Z990" s="190" t="s">
        <v>141</v>
      </c>
    </row>
    <row r="991" spans="1:26" x14ac:dyDescent="0.3">
      <c r="A991" s="190">
        <v>811437</v>
      </c>
      <c r="B991" s="190" t="s">
        <v>265</v>
      </c>
      <c r="D991" s="190" t="s">
        <v>140</v>
      </c>
      <c r="K991" s="190" t="s">
        <v>140</v>
      </c>
      <c r="O991" s="190" t="s">
        <v>141</v>
      </c>
      <c r="P991" s="190" t="s">
        <v>141</v>
      </c>
      <c r="Q991" s="190" t="s">
        <v>141</v>
      </c>
      <c r="R991" s="190" t="s">
        <v>141</v>
      </c>
      <c r="S991" s="190" t="s">
        <v>141</v>
      </c>
      <c r="T991" s="190" t="s">
        <v>141</v>
      </c>
      <c r="U991" s="190" t="s">
        <v>141</v>
      </c>
      <c r="V991" s="190" t="s">
        <v>141</v>
      </c>
      <c r="W991" s="190" t="s">
        <v>141</v>
      </c>
      <c r="X991" s="190" t="s">
        <v>141</v>
      </c>
      <c r="Y991" s="190" t="s">
        <v>141</v>
      </c>
      <c r="Z991" s="190" t="s">
        <v>141</v>
      </c>
    </row>
    <row r="992" spans="1:26" x14ac:dyDescent="0.3">
      <c r="A992" s="190">
        <v>811446</v>
      </c>
      <c r="B992" s="190" t="s">
        <v>265</v>
      </c>
      <c r="F992" s="190" t="s">
        <v>140</v>
      </c>
      <c r="O992" s="190" t="s">
        <v>142</v>
      </c>
      <c r="P992" s="190" t="s">
        <v>140</v>
      </c>
      <c r="V992" s="190" t="s">
        <v>142</v>
      </c>
      <c r="X992" s="190" t="s">
        <v>140</v>
      </c>
      <c r="Z992" s="190" t="s">
        <v>142</v>
      </c>
    </row>
    <row r="993" spans="1:26" x14ac:dyDescent="0.3">
      <c r="A993" s="190">
        <v>811452</v>
      </c>
      <c r="B993" s="190" t="s">
        <v>265</v>
      </c>
      <c r="D993" s="190" t="s">
        <v>142</v>
      </c>
      <c r="E993" s="190" t="s">
        <v>142</v>
      </c>
      <c r="I993" s="190" t="s">
        <v>142</v>
      </c>
      <c r="L993" s="190" t="s">
        <v>142</v>
      </c>
      <c r="O993" s="190" t="s">
        <v>141</v>
      </c>
      <c r="Q993" s="190" t="s">
        <v>141</v>
      </c>
      <c r="S993" s="190" t="s">
        <v>141</v>
      </c>
      <c r="T993" s="190" t="s">
        <v>141</v>
      </c>
      <c r="U993" s="190" t="s">
        <v>141</v>
      </c>
      <c r="V993" s="190" t="s">
        <v>141</v>
      </c>
      <c r="W993" s="190" t="s">
        <v>141</v>
      </c>
      <c r="X993" s="190" t="s">
        <v>141</v>
      </c>
      <c r="Y993" s="190" t="s">
        <v>141</v>
      </c>
      <c r="Z993" s="190" t="s">
        <v>141</v>
      </c>
    </row>
    <row r="994" spans="1:26" x14ac:dyDescent="0.3">
      <c r="A994" s="190">
        <v>811456</v>
      </c>
      <c r="B994" s="190" t="s">
        <v>265</v>
      </c>
      <c r="G994" s="190" t="s">
        <v>140</v>
      </c>
      <c r="J994" s="190" t="s">
        <v>142</v>
      </c>
      <c r="K994" s="190" t="s">
        <v>142</v>
      </c>
      <c r="L994" s="190" t="s">
        <v>142</v>
      </c>
      <c r="O994" s="190" t="s">
        <v>141</v>
      </c>
      <c r="P994" s="190" t="s">
        <v>141</v>
      </c>
      <c r="Q994" s="190" t="s">
        <v>141</v>
      </c>
      <c r="R994" s="190" t="s">
        <v>141</v>
      </c>
      <c r="S994" s="190" t="s">
        <v>142</v>
      </c>
      <c r="T994" s="190" t="s">
        <v>141</v>
      </c>
      <c r="U994" s="190" t="s">
        <v>141</v>
      </c>
      <c r="V994" s="190" t="s">
        <v>141</v>
      </c>
      <c r="W994" s="190" t="s">
        <v>141</v>
      </c>
      <c r="X994" s="190" t="s">
        <v>141</v>
      </c>
      <c r="Y994" s="190" t="s">
        <v>141</v>
      </c>
      <c r="Z994" s="190" t="s">
        <v>141</v>
      </c>
    </row>
    <row r="995" spans="1:26" x14ac:dyDescent="0.3">
      <c r="A995" s="190">
        <v>811458</v>
      </c>
      <c r="B995" s="190" t="s">
        <v>265</v>
      </c>
      <c r="E995" s="190" t="s">
        <v>142</v>
      </c>
      <c r="K995" s="190" t="s">
        <v>142</v>
      </c>
      <c r="P995" s="190" t="s">
        <v>141</v>
      </c>
      <c r="Q995" s="190" t="s">
        <v>141</v>
      </c>
      <c r="R995" s="190" t="s">
        <v>141</v>
      </c>
      <c r="S995" s="190" t="s">
        <v>141</v>
      </c>
      <c r="U995" s="190" t="s">
        <v>141</v>
      </c>
      <c r="V995" s="190" t="s">
        <v>141</v>
      </c>
      <c r="W995" s="190" t="s">
        <v>141</v>
      </c>
      <c r="Y995" s="190" t="s">
        <v>141</v>
      </c>
      <c r="Z995" s="190" t="s">
        <v>141</v>
      </c>
    </row>
    <row r="996" spans="1:26" x14ac:dyDescent="0.3">
      <c r="A996" s="190">
        <v>811463</v>
      </c>
      <c r="B996" s="190" t="s">
        <v>265</v>
      </c>
      <c r="E996" s="190" t="s">
        <v>142</v>
      </c>
      <c r="I996" s="190" t="s">
        <v>142</v>
      </c>
      <c r="K996" s="190" t="s">
        <v>142</v>
      </c>
      <c r="L996" s="190" t="s">
        <v>141</v>
      </c>
      <c r="O996" s="190" t="s">
        <v>141</v>
      </c>
      <c r="R996" s="190" t="s">
        <v>141</v>
      </c>
      <c r="S996" s="190" t="s">
        <v>141</v>
      </c>
      <c r="T996" s="190" t="s">
        <v>141</v>
      </c>
      <c r="U996" s="190" t="s">
        <v>141</v>
      </c>
      <c r="V996" s="190" t="s">
        <v>141</v>
      </c>
      <c r="W996" s="190" t="s">
        <v>141</v>
      </c>
      <c r="X996" s="190" t="s">
        <v>141</v>
      </c>
      <c r="Z996" s="190" t="s">
        <v>141</v>
      </c>
    </row>
    <row r="997" spans="1:26" x14ac:dyDescent="0.3">
      <c r="A997" s="190">
        <v>811480</v>
      </c>
      <c r="B997" s="190" t="s">
        <v>265</v>
      </c>
      <c r="C997" s="190" t="s">
        <v>140</v>
      </c>
      <c r="H997" s="190" t="s">
        <v>141</v>
      </c>
      <c r="L997" s="190" t="s">
        <v>140</v>
      </c>
      <c r="N997" s="190" t="s">
        <v>141</v>
      </c>
      <c r="O997" s="190" t="s">
        <v>141</v>
      </c>
      <c r="P997" s="190" t="s">
        <v>142</v>
      </c>
      <c r="Q997" s="190" t="s">
        <v>141</v>
      </c>
      <c r="R997" s="190" t="s">
        <v>141</v>
      </c>
      <c r="S997" s="190" t="s">
        <v>141</v>
      </c>
      <c r="T997" s="190" t="s">
        <v>142</v>
      </c>
      <c r="U997" s="190" t="s">
        <v>141</v>
      </c>
      <c r="V997" s="190" t="s">
        <v>141</v>
      </c>
      <c r="W997" s="190" t="s">
        <v>141</v>
      </c>
      <c r="X997" s="190" t="s">
        <v>141</v>
      </c>
      <c r="Y997" s="190" t="s">
        <v>141</v>
      </c>
      <c r="Z997" s="190" t="s">
        <v>141</v>
      </c>
    </row>
    <row r="998" spans="1:26" x14ac:dyDescent="0.3">
      <c r="A998" s="190">
        <v>811503</v>
      </c>
      <c r="B998" s="190" t="s">
        <v>265</v>
      </c>
      <c r="D998" s="190" t="s">
        <v>140</v>
      </c>
      <c r="F998" s="190" t="s">
        <v>142</v>
      </c>
      <c r="H998" s="190" t="s">
        <v>142</v>
      </c>
      <c r="O998" s="190" t="s">
        <v>141</v>
      </c>
      <c r="Q998" s="190" t="s">
        <v>142</v>
      </c>
      <c r="R998" s="190" t="s">
        <v>141</v>
      </c>
      <c r="S998" s="190" t="s">
        <v>142</v>
      </c>
      <c r="U998" s="190" t="s">
        <v>141</v>
      </c>
      <c r="V998" s="190" t="s">
        <v>141</v>
      </c>
      <c r="W998" s="190" t="s">
        <v>141</v>
      </c>
      <c r="X998" s="190" t="s">
        <v>141</v>
      </c>
      <c r="Y998" s="190" t="s">
        <v>141</v>
      </c>
      <c r="Z998" s="190" t="s">
        <v>141</v>
      </c>
    </row>
    <row r="999" spans="1:26" x14ac:dyDescent="0.3">
      <c r="A999" s="190">
        <v>811505</v>
      </c>
      <c r="B999" s="190" t="s">
        <v>265</v>
      </c>
      <c r="F999" s="190" t="s">
        <v>140</v>
      </c>
      <c r="G999" s="190" t="s">
        <v>140</v>
      </c>
      <c r="I999" s="190" t="s">
        <v>140</v>
      </c>
      <c r="K999" s="190" t="s">
        <v>142</v>
      </c>
      <c r="O999" s="190" t="s">
        <v>142</v>
      </c>
      <c r="P999" s="190" t="s">
        <v>142</v>
      </c>
      <c r="Q999" s="190" t="s">
        <v>142</v>
      </c>
      <c r="R999" s="190" t="s">
        <v>142</v>
      </c>
      <c r="U999" s="190" t="s">
        <v>141</v>
      </c>
      <c r="V999" s="190" t="s">
        <v>141</v>
      </c>
      <c r="W999" s="190" t="s">
        <v>141</v>
      </c>
      <c r="X999" s="190" t="s">
        <v>141</v>
      </c>
      <c r="Y999" s="190" t="s">
        <v>141</v>
      </c>
      <c r="Z999" s="190" t="s">
        <v>141</v>
      </c>
    </row>
    <row r="1000" spans="1:26" x14ac:dyDescent="0.3">
      <c r="A1000" s="190">
        <v>811515</v>
      </c>
      <c r="B1000" s="190" t="s">
        <v>265</v>
      </c>
      <c r="E1000" s="190" t="s">
        <v>142</v>
      </c>
      <c r="K1000" s="190" t="s">
        <v>142</v>
      </c>
      <c r="O1000" s="190" t="s">
        <v>141</v>
      </c>
      <c r="P1000" s="190" t="s">
        <v>140</v>
      </c>
      <c r="R1000" s="190" t="s">
        <v>141</v>
      </c>
      <c r="S1000" s="190" t="s">
        <v>141</v>
      </c>
      <c r="U1000" s="190" t="s">
        <v>141</v>
      </c>
      <c r="V1000" s="190" t="s">
        <v>141</v>
      </c>
      <c r="W1000" s="190" t="s">
        <v>141</v>
      </c>
      <c r="X1000" s="190" t="s">
        <v>140</v>
      </c>
      <c r="Y1000" s="190" t="s">
        <v>141</v>
      </c>
      <c r="Z1000" s="190" t="s">
        <v>141</v>
      </c>
    </row>
    <row r="1001" spans="1:26" x14ac:dyDescent="0.3">
      <c r="A1001" s="190">
        <v>811529</v>
      </c>
      <c r="B1001" s="190" t="s">
        <v>265</v>
      </c>
      <c r="I1001" s="190" t="s">
        <v>140</v>
      </c>
      <c r="J1001" s="190" t="s">
        <v>140</v>
      </c>
      <c r="K1001" s="190" t="s">
        <v>140</v>
      </c>
      <c r="L1001" s="190" t="s">
        <v>142</v>
      </c>
      <c r="O1001" s="190" t="s">
        <v>142</v>
      </c>
      <c r="P1001" s="190" t="s">
        <v>142</v>
      </c>
      <c r="Q1001" s="190" t="s">
        <v>142</v>
      </c>
      <c r="R1001" s="190" t="s">
        <v>142</v>
      </c>
      <c r="S1001" s="190" t="s">
        <v>142</v>
      </c>
      <c r="T1001" s="190" t="s">
        <v>142</v>
      </c>
      <c r="U1001" s="190" t="s">
        <v>141</v>
      </c>
      <c r="V1001" s="190" t="s">
        <v>141</v>
      </c>
      <c r="W1001" s="190" t="s">
        <v>141</v>
      </c>
      <c r="X1001" s="190" t="s">
        <v>141</v>
      </c>
      <c r="Y1001" s="190" t="s">
        <v>141</v>
      </c>
      <c r="Z1001" s="190" t="s">
        <v>141</v>
      </c>
    </row>
    <row r="1002" spans="1:26" x14ac:dyDescent="0.3">
      <c r="A1002" s="190">
        <v>811542</v>
      </c>
      <c r="B1002" s="190" t="s">
        <v>265</v>
      </c>
      <c r="H1002" s="190" t="s">
        <v>140</v>
      </c>
      <c r="O1002" s="190" t="s">
        <v>142</v>
      </c>
      <c r="Q1002" s="190" t="s">
        <v>140</v>
      </c>
      <c r="V1002" s="190" t="s">
        <v>140</v>
      </c>
      <c r="W1002" s="190" t="s">
        <v>140</v>
      </c>
      <c r="Z1002" s="190" t="s">
        <v>142</v>
      </c>
    </row>
    <row r="1003" spans="1:26" x14ac:dyDescent="0.3">
      <c r="A1003" s="190">
        <v>811547</v>
      </c>
      <c r="B1003" s="190" t="s">
        <v>265</v>
      </c>
      <c r="E1003" s="190" t="s">
        <v>141</v>
      </c>
      <c r="H1003" s="190" t="s">
        <v>141</v>
      </c>
      <c r="L1003" s="190" t="s">
        <v>141</v>
      </c>
      <c r="N1003" s="190" t="s">
        <v>141</v>
      </c>
      <c r="O1003" s="190" t="s">
        <v>141</v>
      </c>
      <c r="P1003" s="190" t="s">
        <v>141</v>
      </c>
      <c r="Q1003" s="190" t="s">
        <v>141</v>
      </c>
      <c r="R1003" s="190" t="s">
        <v>141</v>
      </c>
      <c r="S1003" s="190" t="s">
        <v>141</v>
      </c>
      <c r="T1003" s="190" t="s">
        <v>141</v>
      </c>
      <c r="U1003" s="190" t="s">
        <v>141</v>
      </c>
      <c r="V1003" s="190" t="s">
        <v>141</v>
      </c>
      <c r="W1003" s="190" t="s">
        <v>141</v>
      </c>
      <c r="X1003" s="190" t="s">
        <v>141</v>
      </c>
      <c r="Y1003" s="190" t="s">
        <v>141</v>
      </c>
      <c r="Z1003" s="190" t="s">
        <v>141</v>
      </c>
    </row>
    <row r="1004" spans="1:26" x14ac:dyDescent="0.3">
      <c r="A1004" s="190">
        <v>811556</v>
      </c>
      <c r="B1004" s="190" t="s">
        <v>265</v>
      </c>
      <c r="C1004" s="190" t="s">
        <v>142</v>
      </c>
      <c r="D1004" s="190" t="s">
        <v>140</v>
      </c>
      <c r="S1004" s="190" t="s">
        <v>142</v>
      </c>
      <c r="T1004" s="190" t="s">
        <v>141</v>
      </c>
      <c r="U1004" s="190" t="s">
        <v>141</v>
      </c>
      <c r="V1004" s="190" t="s">
        <v>141</v>
      </c>
      <c r="W1004" s="190" t="s">
        <v>141</v>
      </c>
      <c r="X1004" s="190" t="s">
        <v>141</v>
      </c>
      <c r="Y1004" s="190" t="s">
        <v>141</v>
      </c>
      <c r="Z1004" s="190" t="s">
        <v>141</v>
      </c>
    </row>
    <row r="1005" spans="1:26" x14ac:dyDescent="0.3">
      <c r="A1005" s="190">
        <v>811560</v>
      </c>
      <c r="B1005" s="190" t="s">
        <v>265</v>
      </c>
      <c r="O1005" s="190" t="s">
        <v>142</v>
      </c>
      <c r="P1005" s="190" t="s">
        <v>140</v>
      </c>
      <c r="U1005" s="190" t="s">
        <v>142</v>
      </c>
      <c r="V1005" s="190" t="s">
        <v>142</v>
      </c>
      <c r="X1005" s="190" t="s">
        <v>142</v>
      </c>
      <c r="Y1005" s="190" t="s">
        <v>142</v>
      </c>
      <c r="Z1005" s="190" t="s">
        <v>142</v>
      </c>
    </row>
    <row r="1006" spans="1:26" x14ac:dyDescent="0.3">
      <c r="A1006" s="190">
        <v>811564</v>
      </c>
      <c r="B1006" s="190" t="s">
        <v>265</v>
      </c>
      <c r="F1006" s="190" t="s">
        <v>140</v>
      </c>
      <c r="H1006" s="190" t="s">
        <v>140</v>
      </c>
      <c r="R1006" s="190" t="s">
        <v>140</v>
      </c>
      <c r="T1006" s="190" t="s">
        <v>142</v>
      </c>
      <c r="U1006" s="190" t="s">
        <v>142</v>
      </c>
      <c r="X1006" s="190" t="s">
        <v>142</v>
      </c>
    </row>
    <row r="1007" spans="1:26" x14ac:dyDescent="0.3">
      <c r="A1007" s="190">
        <v>811569</v>
      </c>
      <c r="B1007" s="190" t="s">
        <v>265</v>
      </c>
      <c r="H1007" s="190" t="s">
        <v>141</v>
      </c>
      <c r="N1007" s="190" t="s">
        <v>141</v>
      </c>
      <c r="O1007" s="190" t="s">
        <v>141</v>
      </c>
      <c r="X1007" s="190" t="s">
        <v>142</v>
      </c>
      <c r="Z1007" s="190" t="s">
        <v>141</v>
      </c>
    </row>
    <row r="1008" spans="1:26" x14ac:dyDescent="0.3">
      <c r="A1008" s="190">
        <v>811572</v>
      </c>
      <c r="B1008" s="190" t="s">
        <v>265</v>
      </c>
      <c r="O1008" s="190" t="s">
        <v>142</v>
      </c>
      <c r="R1008" s="190" t="s">
        <v>140</v>
      </c>
      <c r="T1008" s="190" t="s">
        <v>140</v>
      </c>
      <c r="U1008" s="190" t="s">
        <v>140</v>
      </c>
      <c r="V1008" s="190" t="s">
        <v>140</v>
      </c>
      <c r="W1008" s="190" t="s">
        <v>140</v>
      </c>
      <c r="X1008" s="190" t="s">
        <v>140</v>
      </c>
      <c r="Y1008" s="190" t="s">
        <v>140</v>
      </c>
      <c r="Z1008" s="190" t="s">
        <v>141</v>
      </c>
    </row>
    <row r="1009" spans="1:26" x14ac:dyDescent="0.3">
      <c r="A1009" s="190">
        <v>811574</v>
      </c>
      <c r="B1009" s="190" t="s">
        <v>265</v>
      </c>
      <c r="E1009" s="190" t="s">
        <v>140</v>
      </c>
      <c r="L1009" s="190" t="s">
        <v>140</v>
      </c>
      <c r="O1009" s="190" t="s">
        <v>142</v>
      </c>
      <c r="R1009" s="190" t="s">
        <v>140</v>
      </c>
      <c r="S1009" s="190" t="s">
        <v>142</v>
      </c>
      <c r="U1009" s="190" t="s">
        <v>140</v>
      </c>
      <c r="V1009" s="190" t="s">
        <v>140</v>
      </c>
      <c r="W1009" s="190" t="s">
        <v>140</v>
      </c>
      <c r="X1009" s="190" t="s">
        <v>140</v>
      </c>
      <c r="Y1009" s="190" t="s">
        <v>140</v>
      </c>
      <c r="Z1009" s="190" t="s">
        <v>141</v>
      </c>
    </row>
    <row r="1010" spans="1:26" x14ac:dyDescent="0.3">
      <c r="A1010" s="190">
        <v>811576</v>
      </c>
      <c r="B1010" s="190" t="s">
        <v>265</v>
      </c>
      <c r="C1010" s="190" t="s">
        <v>140</v>
      </c>
      <c r="I1010" s="190" t="s">
        <v>140</v>
      </c>
      <c r="K1010" s="190" t="s">
        <v>142</v>
      </c>
      <c r="O1010" s="190" t="s">
        <v>141</v>
      </c>
      <c r="P1010" s="190" t="s">
        <v>142</v>
      </c>
      <c r="Q1010" s="190" t="s">
        <v>141</v>
      </c>
      <c r="R1010" s="190" t="s">
        <v>141</v>
      </c>
      <c r="S1010" s="190" t="s">
        <v>142</v>
      </c>
      <c r="T1010" s="190" t="s">
        <v>142</v>
      </c>
      <c r="U1010" s="190" t="s">
        <v>141</v>
      </c>
      <c r="V1010" s="190" t="s">
        <v>141</v>
      </c>
      <c r="W1010" s="190" t="s">
        <v>141</v>
      </c>
      <c r="X1010" s="190" t="s">
        <v>141</v>
      </c>
      <c r="Y1010" s="190" t="s">
        <v>141</v>
      </c>
      <c r="Z1010" s="190" t="s">
        <v>141</v>
      </c>
    </row>
    <row r="1011" spans="1:26" x14ac:dyDescent="0.3">
      <c r="A1011" s="190">
        <v>811585</v>
      </c>
      <c r="B1011" s="190" t="s">
        <v>265</v>
      </c>
      <c r="D1011" s="190" t="s">
        <v>140</v>
      </c>
      <c r="E1011" s="190" t="s">
        <v>140</v>
      </c>
      <c r="I1011" s="190" t="s">
        <v>141</v>
      </c>
      <c r="K1011" s="190" t="s">
        <v>140</v>
      </c>
      <c r="O1011" s="190" t="s">
        <v>141</v>
      </c>
      <c r="Q1011" s="190" t="s">
        <v>141</v>
      </c>
      <c r="R1011" s="190" t="s">
        <v>141</v>
      </c>
      <c r="S1011" s="190" t="s">
        <v>141</v>
      </c>
      <c r="T1011" s="190" t="s">
        <v>141</v>
      </c>
      <c r="U1011" s="190" t="s">
        <v>141</v>
      </c>
      <c r="V1011" s="190" t="s">
        <v>141</v>
      </c>
      <c r="W1011" s="190" t="s">
        <v>141</v>
      </c>
      <c r="X1011" s="190" t="s">
        <v>141</v>
      </c>
      <c r="Y1011" s="190" t="s">
        <v>141</v>
      </c>
      <c r="Z1011" s="190" t="s">
        <v>141</v>
      </c>
    </row>
    <row r="1012" spans="1:26" x14ac:dyDescent="0.3">
      <c r="A1012" s="190">
        <v>811600</v>
      </c>
      <c r="B1012" s="190" t="s">
        <v>265</v>
      </c>
      <c r="D1012" s="190" t="s">
        <v>141</v>
      </c>
      <c r="E1012" s="190" t="s">
        <v>141</v>
      </c>
      <c r="L1012" s="190" t="s">
        <v>142</v>
      </c>
      <c r="O1012" s="190" t="s">
        <v>141</v>
      </c>
      <c r="Q1012" s="190" t="s">
        <v>141</v>
      </c>
      <c r="S1012" s="190" t="s">
        <v>140</v>
      </c>
      <c r="T1012" s="190" t="s">
        <v>140</v>
      </c>
      <c r="U1012" s="190" t="s">
        <v>141</v>
      </c>
      <c r="V1012" s="190" t="s">
        <v>141</v>
      </c>
      <c r="W1012" s="190" t="s">
        <v>141</v>
      </c>
      <c r="X1012" s="190" t="s">
        <v>141</v>
      </c>
      <c r="Z1012" s="190" t="s">
        <v>141</v>
      </c>
    </row>
    <row r="1013" spans="1:26" x14ac:dyDescent="0.3">
      <c r="A1013" s="190">
        <v>811605</v>
      </c>
      <c r="B1013" s="190" t="s">
        <v>265</v>
      </c>
      <c r="K1013" s="190" t="s">
        <v>140</v>
      </c>
      <c r="L1013" s="190" t="s">
        <v>140</v>
      </c>
      <c r="O1013" s="190" t="s">
        <v>141</v>
      </c>
      <c r="P1013" s="190" t="s">
        <v>142</v>
      </c>
      <c r="R1013" s="190" t="s">
        <v>142</v>
      </c>
      <c r="S1013" s="190" t="s">
        <v>142</v>
      </c>
      <c r="U1013" s="190" t="s">
        <v>140</v>
      </c>
      <c r="V1013" s="190" t="s">
        <v>141</v>
      </c>
      <c r="X1013" s="190" t="s">
        <v>140</v>
      </c>
      <c r="Y1013" s="190" t="s">
        <v>141</v>
      </c>
      <c r="Z1013" s="190" t="s">
        <v>142</v>
      </c>
    </row>
    <row r="1014" spans="1:26" x14ac:dyDescent="0.3">
      <c r="A1014" s="190">
        <v>811608</v>
      </c>
      <c r="B1014" s="190" t="s">
        <v>265</v>
      </c>
      <c r="J1014" s="190" t="s">
        <v>141</v>
      </c>
      <c r="M1014" s="190" t="s">
        <v>140</v>
      </c>
      <c r="O1014" s="190" t="s">
        <v>141</v>
      </c>
      <c r="Q1014" s="190" t="s">
        <v>142</v>
      </c>
      <c r="S1014" s="190" t="s">
        <v>142</v>
      </c>
      <c r="T1014" s="190" t="s">
        <v>141</v>
      </c>
      <c r="V1014" s="190" t="s">
        <v>142</v>
      </c>
      <c r="W1014" s="190" t="s">
        <v>141</v>
      </c>
      <c r="Y1014" s="190" t="s">
        <v>142</v>
      </c>
      <c r="Z1014" s="190" t="s">
        <v>141</v>
      </c>
    </row>
    <row r="1015" spans="1:26" x14ac:dyDescent="0.3">
      <c r="A1015" s="190">
        <v>811651</v>
      </c>
      <c r="B1015" s="190" t="s">
        <v>265</v>
      </c>
      <c r="E1015" s="190" t="s">
        <v>142</v>
      </c>
      <c r="F1015" s="190" t="s">
        <v>142</v>
      </c>
      <c r="L1015" s="190" t="s">
        <v>140</v>
      </c>
      <c r="M1015" s="190" t="s">
        <v>140</v>
      </c>
      <c r="R1015" s="190" t="s">
        <v>142</v>
      </c>
      <c r="T1015" s="190" t="s">
        <v>142</v>
      </c>
      <c r="V1015" s="190" t="s">
        <v>140</v>
      </c>
      <c r="Y1015" s="190" t="s">
        <v>142</v>
      </c>
      <c r="Z1015" s="190" t="s">
        <v>140</v>
      </c>
    </row>
    <row r="1016" spans="1:26" x14ac:dyDescent="0.3">
      <c r="A1016" s="190">
        <v>811660</v>
      </c>
      <c r="B1016" s="190" t="s">
        <v>265</v>
      </c>
      <c r="H1016" s="190" t="s">
        <v>141</v>
      </c>
      <c r="L1016" s="190" t="s">
        <v>140</v>
      </c>
      <c r="N1016" s="190" t="s">
        <v>141</v>
      </c>
      <c r="O1016" s="190" t="s">
        <v>141</v>
      </c>
      <c r="Q1016" s="190" t="s">
        <v>140</v>
      </c>
      <c r="R1016" s="190" t="s">
        <v>140</v>
      </c>
      <c r="U1016" s="190" t="s">
        <v>141</v>
      </c>
      <c r="V1016" s="190" t="s">
        <v>141</v>
      </c>
      <c r="W1016" s="190" t="s">
        <v>141</v>
      </c>
      <c r="X1016" s="190" t="s">
        <v>141</v>
      </c>
      <c r="Y1016" s="190" t="s">
        <v>141</v>
      </c>
      <c r="Z1016" s="190" t="s">
        <v>141</v>
      </c>
    </row>
    <row r="1017" spans="1:26" x14ac:dyDescent="0.3">
      <c r="A1017" s="190">
        <v>811663</v>
      </c>
      <c r="B1017" s="190" t="s">
        <v>265</v>
      </c>
      <c r="E1017" s="190" t="s">
        <v>140</v>
      </c>
      <c r="K1017" s="190" t="s">
        <v>140</v>
      </c>
      <c r="O1017" s="190" t="s">
        <v>142</v>
      </c>
      <c r="Q1017" s="190" t="s">
        <v>142</v>
      </c>
      <c r="R1017" s="190" t="s">
        <v>142</v>
      </c>
      <c r="V1017" s="190" t="s">
        <v>142</v>
      </c>
      <c r="W1017" s="190" t="s">
        <v>140</v>
      </c>
      <c r="X1017" s="190" t="s">
        <v>140</v>
      </c>
      <c r="Z1017" s="190" t="s">
        <v>141</v>
      </c>
    </row>
    <row r="1018" spans="1:26" x14ac:dyDescent="0.3">
      <c r="A1018" s="190">
        <v>811683</v>
      </c>
      <c r="B1018" s="190" t="s">
        <v>265</v>
      </c>
      <c r="C1018" s="190" t="s">
        <v>140</v>
      </c>
      <c r="D1018" s="190" t="s">
        <v>140</v>
      </c>
      <c r="S1018" s="190" t="s">
        <v>141</v>
      </c>
      <c r="U1018" s="190" t="s">
        <v>142</v>
      </c>
      <c r="X1018" s="190" t="s">
        <v>142</v>
      </c>
    </row>
    <row r="1019" spans="1:26" x14ac:dyDescent="0.3">
      <c r="A1019" s="190">
        <v>811695</v>
      </c>
      <c r="B1019" s="190" t="s">
        <v>265</v>
      </c>
      <c r="G1019" s="190" t="s">
        <v>140</v>
      </c>
      <c r="J1019" s="190" t="s">
        <v>141</v>
      </c>
      <c r="K1019" s="190" t="s">
        <v>141</v>
      </c>
      <c r="M1019" s="190" t="s">
        <v>142</v>
      </c>
      <c r="O1019" s="190" t="s">
        <v>141</v>
      </c>
      <c r="P1019" s="190" t="s">
        <v>142</v>
      </c>
      <c r="Q1019" s="190" t="s">
        <v>141</v>
      </c>
      <c r="R1019" s="190" t="s">
        <v>141</v>
      </c>
      <c r="S1019" s="190" t="s">
        <v>142</v>
      </c>
      <c r="T1019" s="190" t="s">
        <v>141</v>
      </c>
      <c r="U1019" s="190" t="s">
        <v>141</v>
      </c>
      <c r="V1019" s="190" t="s">
        <v>141</v>
      </c>
      <c r="W1019" s="190" t="s">
        <v>141</v>
      </c>
      <c r="X1019" s="190" t="s">
        <v>141</v>
      </c>
      <c r="Y1019" s="190" t="s">
        <v>141</v>
      </c>
      <c r="Z1019" s="190" t="s">
        <v>141</v>
      </c>
    </row>
    <row r="1020" spans="1:26" x14ac:dyDescent="0.3">
      <c r="A1020" s="190">
        <v>811727</v>
      </c>
      <c r="B1020" s="190" t="s">
        <v>265</v>
      </c>
      <c r="D1020" s="190" t="s">
        <v>140</v>
      </c>
      <c r="K1020" s="190" t="s">
        <v>140</v>
      </c>
      <c r="O1020" s="190" t="s">
        <v>142</v>
      </c>
      <c r="Q1020" s="190" t="s">
        <v>140</v>
      </c>
      <c r="R1020" s="190" t="s">
        <v>140</v>
      </c>
      <c r="S1020" s="190" t="s">
        <v>140</v>
      </c>
      <c r="V1020" s="190" t="s">
        <v>142</v>
      </c>
      <c r="W1020" s="190" t="s">
        <v>142</v>
      </c>
      <c r="Y1020" s="190" t="s">
        <v>140</v>
      </c>
      <c r="Z1020" s="190" t="s">
        <v>141</v>
      </c>
    </row>
    <row r="1021" spans="1:26" x14ac:dyDescent="0.3">
      <c r="A1021" s="190">
        <v>811740</v>
      </c>
      <c r="B1021" s="190" t="s">
        <v>265</v>
      </c>
      <c r="K1021" s="190" t="s">
        <v>140</v>
      </c>
      <c r="O1021" s="190" t="s">
        <v>142</v>
      </c>
      <c r="R1021" s="190" t="s">
        <v>140</v>
      </c>
      <c r="V1021" s="190" t="s">
        <v>140</v>
      </c>
      <c r="W1021" s="190" t="s">
        <v>140</v>
      </c>
      <c r="X1021" s="190" t="s">
        <v>140</v>
      </c>
      <c r="Z1021" s="190" t="s">
        <v>141</v>
      </c>
    </row>
    <row r="1022" spans="1:26" x14ac:dyDescent="0.3">
      <c r="A1022" s="190">
        <v>811743</v>
      </c>
      <c r="B1022" s="190" t="s">
        <v>265</v>
      </c>
      <c r="L1022" s="190" t="s">
        <v>140</v>
      </c>
      <c r="O1022" s="190" t="s">
        <v>140</v>
      </c>
      <c r="P1022" s="190" t="s">
        <v>140</v>
      </c>
      <c r="R1022" s="190" t="s">
        <v>140</v>
      </c>
      <c r="V1022" s="190" t="s">
        <v>140</v>
      </c>
      <c r="Y1022" s="190" t="s">
        <v>140</v>
      </c>
      <c r="Z1022" s="190" t="s">
        <v>140</v>
      </c>
    </row>
    <row r="1023" spans="1:26" x14ac:dyDescent="0.3">
      <c r="A1023" s="190">
        <v>811747</v>
      </c>
      <c r="B1023" s="190" t="s">
        <v>265</v>
      </c>
      <c r="D1023" s="190" t="s">
        <v>140</v>
      </c>
      <c r="H1023" s="190" t="s">
        <v>142</v>
      </c>
      <c r="L1023" s="190" t="s">
        <v>140</v>
      </c>
      <c r="N1023" s="190" t="s">
        <v>141</v>
      </c>
      <c r="O1023" s="190" t="s">
        <v>141</v>
      </c>
      <c r="P1023" s="190" t="s">
        <v>142</v>
      </c>
      <c r="Q1023" s="190" t="s">
        <v>142</v>
      </c>
      <c r="R1023" s="190" t="s">
        <v>142</v>
      </c>
      <c r="S1023" s="190" t="s">
        <v>141</v>
      </c>
      <c r="T1023" s="190" t="s">
        <v>141</v>
      </c>
      <c r="U1023" s="190" t="s">
        <v>141</v>
      </c>
      <c r="V1023" s="190" t="s">
        <v>141</v>
      </c>
      <c r="W1023" s="190" t="s">
        <v>141</v>
      </c>
      <c r="X1023" s="190" t="s">
        <v>141</v>
      </c>
      <c r="Y1023" s="190" t="s">
        <v>141</v>
      </c>
      <c r="Z1023" s="190" t="s">
        <v>141</v>
      </c>
    </row>
    <row r="1024" spans="1:26" x14ac:dyDescent="0.3">
      <c r="A1024" s="190">
        <v>811749</v>
      </c>
      <c r="B1024" s="190" t="s">
        <v>265</v>
      </c>
      <c r="D1024" s="190" t="s">
        <v>140</v>
      </c>
      <c r="K1024" s="190" t="s">
        <v>140</v>
      </c>
      <c r="L1024" s="190" t="s">
        <v>142</v>
      </c>
      <c r="O1024" s="190" t="s">
        <v>142</v>
      </c>
      <c r="R1024" s="190" t="s">
        <v>140</v>
      </c>
      <c r="S1024" s="190" t="s">
        <v>140</v>
      </c>
      <c r="U1024" s="190" t="s">
        <v>140</v>
      </c>
      <c r="W1024" s="190" t="s">
        <v>142</v>
      </c>
      <c r="X1024" s="190" t="s">
        <v>140</v>
      </c>
    </row>
    <row r="1025" spans="1:26" x14ac:dyDescent="0.3">
      <c r="A1025" s="190">
        <v>811751</v>
      </c>
      <c r="B1025" s="190" t="s">
        <v>265</v>
      </c>
      <c r="K1025" s="190" t="s">
        <v>142</v>
      </c>
      <c r="L1025" s="190" t="s">
        <v>140</v>
      </c>
      <c r="M1025" s="190" t="s">
        <v>140</v>
      </c>
      <c r="O1025" s="190" t="s">
        <v>141</v>
      </c>
      <c r="R1025" s="190" t="s">
        <v>142</v>
      </c>
      <c r="U1025" s="190" t="s">
        <v>142</v>
      </c>
      <c r="V1025" s="190" t="s">
        <v>142</v>
      </c>
      <c r="W1025" s="190" t="s">
        <v>142</v>
      </c>
      <c r="X1025" s="190" t="s">
        <v>142</v>
      </c>
      <c r="Y1025" s="190" t="s">
        <v>142</v>
      </c>
      <c r="Z1025" s="190" t="s">
        <v>141</v>
      </c>
    </row>
    <row r="1026" spans="1:26" x14ac:dyDescent="0.3">
      <c r="A1026" s="190">
        <v>811771</v>
      </c>
      <c r="B1026" s="190" t="s">
        <v>265</v>
      </c>
      <c r="C1026" s="190" t="s">
        <v>140</v>
      </c>
      <c r="O1026" s="190" t="s">
        <v>141</v>
      </c>
      <c r="P1026" s="190" t="s">
        <v>140</v>
      </c>
      <c r="X1026" s="190" t="s">
        <v>140</v>
      </c>
      <c r="Y1026" s="190" t="s">
        <v>140</v>
      </c>
    </row>
    <row r="1027" spans="1:26" x14ac:dyDescent="0.3">
      <c r="A1027" s="190">
        <v>811774</v>
      </c>
      <c r="B1027" s="190" t="s">
        <v>265</v>
      </c>
      <c r="O1027" s="190" t="s">
        <v>142</v>
      </c>
      <c r="P1027" s="190" t="s">
        <v>142</v>
      </c>
      <c r="Q1027" s="190" t="s">
        <v>140</v>
      </c>
      <c r="S1027" s="190" t="s">
        <v>140</v>
      </c>
      <c r="U1027" s="190" t="s">
        <v>142</v>
      </c>
      <c r="V1027" s="190" t="s">
        <v>142</v>
      </c>
      <c r="X1027" s="190" t="s">
        <v>140</v>
      </c>
      <c r="Z1027" s="190" t="s">
        <v>140</v>
      </c>
    </row>
    <row r="1028" spans="1:26" x14ac:dyDescent="0.3">
      <c r="A1028" s="190">
        <v>811776</v>
      </c>
      <c r="B1028" s="190" t="s">
        <v>265</v>
      </c>
      <c r="G1028" s="190" t="s">
        <v>140</v>
      </c>
      <c r="J1028" s="190" t="s">
        <v>140</v>
      </c>
      <c r="K1028" s="190" t="s">
        <v>141</v>
      </c>
      <c r="O1028" s="190" t="s">
        <v>142</v>
      </c>
      <c r="P1028" s="190" t="s">
        <v>141</v>
      </c>
      <c r="Q1028" s="190" t="s">
        <v>142</v>
      </c>
      <c r="S1028" s="190" t="s">
        <v>142</v>
      </c>
      <c r="U1028" s="190" t="s">
        <v>140</v>
      </c>
      <c r="V1028" s="190" t="s">
        <v>141</v>
      </c>
      <c r="W1028" s="190" t="s">
        <v>141</v>
      </c>
      <c r="X1028" s="190" t="s">
        <v>140</v>
      </c>
      <c r="Z1028" s="190" t="s">
        <v>141</v>
      </c>
    </row>
    <row r="1029" spans="1:26" x14ac:dyDescent="0.3">
      <c r="A1029" s="190">
        <v>811809</v>
      </c>
      <c r="B1029" s="190" t="s">
        <v>265</v>
      </c>
      <c r="L1029" s="190" t="s">
        <v>141</v>
      </c>
      <c r="O1029" s="190" t="s">
        <v>141</v>
      </c>
      <c r="R1029" s="190" t="s">
        <v>141</v>
      </c>
      <c r="S1029" s="190" t="s">
        <v>141</v>
      </c>
      <c r="T1029" s="190" t="s">
        <v>141</v>
      </c>
      <c r="U1029" s="190" t="s">
        <v>141</v>
      </c>
      <c r="V1029" s="190" t="s">
        <v>141</v>
      </c>
      <c r="W1029" s="190" t="s">
        <v>141</v>
      </c>
      <c r="X1029" s="190" t="s">
        <v>141</v>
      </c>
      <c r="Y1029" s="190" t="s">
        <v>141</v>
      </c>
      <c r="Z1029" s="190" t="s">
        <v>141</v>
      </c>
    </row>
    <row r="1030" spans="1:26" x14ac:dyDescent="0.3">
      <c r="A1030" s="190">
        <v>811815</v>
      </c>
      <c r="B1030" s="190" t="s">
        <v>265</v>
      </c>
      <c r="J1030" s="190" t="s">
        <v>140</v>
      </c>
      <c r="L1030" s="190" t="s">
        <v>140</v>
      </c>
      <c r="O1030" s="190" t="s">
        <v>141</v>
      </c>
      <c r="Q1030" s="190" t="s">
        <v>142</v>
      </c>
      <c r="R1030" s="190" t="s">
        <v>141</v>
      </c>
      <c r="V1030" s="190" t="s">
        <v>141</v>
      </c>
      <c r="W1030" s="190" t="s">
        <v>141</v>
      </c>
      <c r="Y1030" s="190" t="s">
        <v>142</v>
      </c>
      <c r="Z1030" s="190" t="s">
        <v>141</v>
      </c>
    </row>
    <row r="1031" spans="1:26" x14ac:dyDescent="0.3">
      <c r="A1031" s="190">
        <v>811832</v>
      </c>
      <c r="B1031" s="190" t="s">
        <v>265</v>
      </c>
      <c r="J1031" s="190" t="s">
        <v>142</v>
      </c>
      <c r="L1031" s="190" t="s">
        <v>142</v>
      </c>
      <c r="Q1031" s="190" t="s">
        <v>142</v>
      </c>
      <c r="R1031" s="190" t="s">
        <v>141</v>
      </c>
      <c r="U1031" s="190" t="s">
        <v>141</v>
      </c>
      <c r="V1031" s="190" t="s">
        <v>142</v>
      </c>
      <c r="W1031" s="190" t="s">
        <v>141</v>
      </c>
      <c r="Y1031" s="190" t="s">
        <v>141</v>
      </c>
    </row>
    <row r="1032" spans="1:26" x14ac:dyDescent="0.3">
      <c r="A1032" s="190">
        <v>811863</v>
      </c>
      <c r="B1032" s="190" t="s">
        <v>265</v>
      </c>
      <c r="D1032" s="190" t="s">
        <v>140</v>
      </c>
      <c r="K1032" s="190" t="s">
        <v>140</v>
      </c>
      <c r="O1032" s="190" t="s">
        <v>140</v>
      </c>
      <c r="Q1032" s="190" t="s">
        <v>141</v>
      </c>
      <c r="T1032" s="190" t="s">
        <v>140</v>
      </c>
      <c r="X1032" s="190" t="s">
        <v>141</v>
      </c>
      <c r="Y1032" s="190" t="s">
        <v>141</v>
      </c>
      <c r="Z1032" s="190" t="s">
        <v>141</v>
      </c>
    </row>
    <row r="1033" spans="1:26" x14ac:dyDescent="0.3">
      <c r="A1033" s="190">
        <v>811865</v>
      </c>
      <c r="B1033" s="190" t="s">
        <v>265</v>
      </c>
      <c r="D1033" s="190" t="s">
        <v>142</v>
      </c>
      <c r="I1033" s="190" t="s">
        <v>142</v>
      </c>
      <c r="L1033" s="190" t="s">
        <v>142</v>
      </c>
      <c r="M1033" s="190" t="s">
        <v>142</v>
      </c>
      <c r="O1033" s="190" t="s">
        <v>142</v>
      </c>
      <c r="Q1033" s="190" t="s">
        <v>142</v>
      </c>
      <c r="T1033" s="190" t="s">
        <v>142</v>
      </c>
      <c r="V1033" s="190" t="s">
        <v>141</v>
      </c>
      <c r="W1033" s="190" t="s">
        <v>141</v>
      </c>
      <c r="X1033" s="190" t="s">
        <v>141</v>
      </c>
      <c r="Y1033" s="190" t="s">
        <v>141</v>
      </c>
      <c r="Z1033" s="190" t="s">
        <v>141</v>
      </c>
    </row>
    <row r="1034" spans="1:26" x14ac:dyDescent="0.3">
      <c r="A1034" s="190">
        <v>811942</v>
      </c>
      <c r="B1034" s="190" t="s">
        <v>265</v>
      </c>
      <c r="D1034" s="190" t="s">
        <v>141</v>
      </c>
      <c r="E1034" s="190" t="s">
        <v>141</v>
      </c>
      <c r="I1034" s="190" t="s">
        <v>141</v>
      </c>
      <c r="L1034" s="190" t="s">
        <v>141</v>
      </c>
      <c r="O1034" s="190" t="s">
        <v>141</v>
      </c>
      <c r="Q1034" s="190" t="s">
        <v>142</v>
      </c>
      <c r="S1034" s="190" t="s">
        <v>142</v>
      </c>
      <c r="T1034" s="190" t="s">
        <v>142</v>
      </c>
      <c r="U1034" s="190" t="s">
        <v>142</v>
      </c>
      <c r="V1034" s="190" t="s">
        <v>142</v>
      </c>
      <c r="X1034" s="190" t="s">
        <v>140</v>
      </c>
      <c r="Z1034" s="190" t="s">
        <v>142</v>
      </c>
    </row>
    <row r="1035" spans="1:26" x14ac:dyDescent="0.3">
      <c r="A1035" s="190">
        <v>811954</v>
      </c>
      <c r="B1035" s="190" t="s">
        <v>265</v>
      </c>
      <c r="J1035" s="190" t="s">
        <v>142</v>
      </c>
      <c r="O1035" s="190" t="s">
        <v>141</v>
      </c>
      <c r="W1035" s="190" t="s">
        <v>142</v>
      </c>
      <c r="X1035" s="190" t="s">
        <v>140</v>
      </c>
      <c r="Z1035" s="190" t="s">
        <v>141</v>
      </c>
    </row>
    <row r="1036" spans="1:26" x14ac:dyDescent="0.3">
      <c r="A1036" s="190">
        <v>811960</v>
      </c>
      <c r="B1036" s="190" t="s">
        <v>265</v>
      </c>
      <c r="D1036" s="190" t="s">
        <v>141</v>
      </c>
      <c r="K1036" s="190" t="s">
        <v>141</v>
      </c>
      <c r="O1036" s="190" t="s">
        <v>141</v>
      </c>
      <c r="R1036" s="190" t="s">
        <v>141</v>
      </c>
      <c r="S1036" s="190" t="s">
        <v>142</v>
      </c>
      <c r="T1036" s="190" t="s">
        <v>141</v>
      </c>
      <c r="U1036" s="190" t="s">
        <v>141</v>
      </c>
      <c r="V1036" s="190" t="s">
        <v>141</v>
      </c>
      <c r="W1036" s="190" t="s">
        <v>141</v>
      </c>
      <c r="X1036" s="190" t="s">
        <v>141</v>
      </c>
      <c r="Z1036" s="190" t="s">
        <v>141</v>
      </c>
    </row>
    <row r="1037" spans="1:26" x14ac:dyDescent="0.3">
      <c r="A1037" s="190">
        <v>811961</v>
      </c>
      <c r="B1037" s="190" t="s">
        <v>265</v>
      </c>
      <c r="D1037" s="190" t="s">
        <v>140</v>
      </c>
      <c r="E1037" s="190" t="s">
        <v>140</v>
      </c>
      <c r="J1037" s="190" t="s">
        <v>140</v>
      </c>
      <c r="L1037" s="190" t="s">
        <v>140</v>
      </c>
      <c r="O1037" s="190" t="s">
        <v>142</v>
      </c>
      <c r="Q1037" s="190" t="s">
        <v>142</v>
      </c>
      <c r="R1037" s="190" t="s">
        <v>142</v>
      </c>
      <c r="S1037" s="190" t="s">
        <v>142</v>
      </c>
      <c r="W1037" s="190" t="s">
        <v>142</v>
      </c>
      <c r="X1037" s="190" t="s">
        <v>142</v>
      </c>
      <c r="Y1037" s="190" t="s">
        <v>142</v>
      </c>
      <c r="Z1037" s="190" t="s">
        <v>142</v>
      </c>
    </row>
    <row r="1038" spans="1:26" x14ac:dyDescent="0.3">
      <c r="A1038" s="190">
        <v>811976</v>
      </c>
      <c r="B1038" s="190" t="s">
        <v>265</v>
      </c>
      <c r="D1038" s="190" t="s">
        <v>140</v>
      </c>
      <c r="F1038" s="190" t="s">
        <v>140</v>
      </c>
      <c r="I1038" s="190" t="s">
        <v>142</v>
      </c>
      <c r="K1038" s="190" t="s">
        <v>141</v>
      </c>
      <c r="O1038" s="190" t="s">
        <v>141</v>
      </c>
      <c r="P1038" s="190" t="s">
        <v>141</v>
      </c>
      <c r="Q1038" s="190" t="s">
        <v>141</v>
      </c>
      <c r="R1038" s="190" t="s">
        <v>141</v>
      </c>
      <c r="S1038" s="190" t="s">
        <v>141</v>
      </c>
      <c r="T1038" s="190" t="s">
        <v>141</v>
      </c>
      <c r="U1038" s="190" t="s">
        <v>141</v>
      </c>
      <c r="V1038" s="190" t="s">
        <v>141</v>
      </c>
      <c r="W1038" s="190" t="s">
        <v>141</v>
      </c>
      <c r="X1038" s="190" t="s">
        <v>141</v>
      </c>
      <c r="Y1038" s="190" t="s">
        <v>141</v>
      </c>
      <c r="Z1038" s="190" t="s">
        <v>141</v>
      </c>
    </row>
    <row r="1039" spans="1:26" x14ac:dyDescent="0.3">
      <c r="A1039" s="190">
        <v>811982</v>
      </c>
      <c r="B1039" s="190" t="s">
        <v>265</v>
      </c>
      <c r="H1039" s="190" t="s">
        <v>140</v>
      </c>
      <c r="K1039" s="190" t="s">
        <v>140</v>
      </c>
      <c r="M1039" s="190" t="s">
        <v>140</v>
      </c>
      <c r="O1039" s="190" t="s">
        <v>141</v>
      </c>
      <c r="P1039" s="190" t="s">
        <v>141</v>
      </c>
      <c r="Q1039" s="190" t="s">
        <v>141</v>
      </c>
      <c r="R1039" s="190" t="s">
        <v>141</v>
      </c>
      <c r="S1039" s="190" t="s">
        <v>141</v>
      </c>
      <c r="T1039" s="190" t="s">
        <v>141</v>
      </c>
      <c r="U1039" s="190" t="s">
        <v>141</v>
      </c>
      <c r="V1039" s="190" t="s">
        <v>141</v>
      </c>
      <c r="W1039" s="190" t="s">
        <v>141</v>
      </c>
      <c r="X1039" s="190" t="s">
        <v>141</v>
      </c>
      <c r="Y1039" s="190" t="s">
        <v>141</v>
      </c>
      <c r="Z1039" s="190" t="s">
        <v>141</v>
      </c>
    </row>
    <row r="1040" spans="1:26" x14ac:dyDescent="0.3">
      <c r="A1040" s="190">
        <v>811984</v>
      </c>
      <c r="B1040" s="190" t="s">
        <v>265</v>
      </c>
      <c r="H1040" s="190" t="s">
        <v>140</v>
      </c>
      <c r="O1040" s="190" t="s">
        <v>141</v>
      </c>
      <c r="Q1040" s="190" t="s">
        <v>140</v>
      </c>
      <c r="W1040" s="190" t="s">
        <v>142</v>
      </c>
      <c r="Z1040" s="190" t="s">
        <v>141</v>
      </c>
    </row>
    <row r="1041" spans="1:26" x14ac:dyDescent="0.3">
      <c r="A1041" s="190">
        <v>811992</v>
      </c>
      <c r="B1041" s="190" t="s">
        <v>265</v>
      </c>
      <c r="G1041" s="190" t="s">
        <v>141</v>
      </c>
      <c r="I1041" s="190" t="s">
        <v>140</v>
      </c>
      <c r="J1041" s="190" t="s">
        <v>142</v>
      </c>
      <c r="L1041" s="190" t="s">
        <v>141</v>
      </c>
      <c r="O1041" s="190" t="s">
        <v>141</v>
      </c>
      <c r="P1041" s="190" t="s">
        <v>141</v>
      </c>
      <c r="Q1041" s="190" t="s">
        <v>142</v>
      </c>
      <c r="R1041" s="190" t="s">
        <v>142</v>
      </c>
      <c r="S1041" s="190" t="s">
        <v>141</v>
      </c>
      <c r="T1041" s="190" t="s">
        <v>142</v>
      </c>
      <c r="U1041" s="190" t="s">
        <v>141</v>
      </c>
      <c r="V1041" s="190" t="s">
        <v>141</v>
      </c>
      <c r="W1041" s="190" t="s">
        <v>141</v>
      </c>
      <c r="X1041" s="190" t="s">
        <v>141</v>
      </c>
      <c r="Y1041" s="190" t="s">
        <v>141</v>
      </c>
      <c r="Z1041" s="190" t="s">
        <v>141</v>
      </c>
    </row>
    <row r="1042" spans="1:26" x14ac:dyDescent="0.3">
      <c r="A1042" s="190">
        <v>811994</v>
      </c>
      <c r="B1042" s="190" t="s">
        <v>265</v>
      </c>
      <c r="H1042" s="190" t="s">
        <v>140</v>
      </c>
      <c r="N1042" s="190" t="s">
        <v>142</v>
      </c>
      <c r="O1042" s="190" t="s">
        <v>142</v>
      </c>
      <c r="V1042" s="190" t="s">
        <v>140</v>
      </c>
      <c r="Z1042" s="190" t="s">
        <v>141</v>
      </c>
    </row>
    <row r="1043" spans="1:26" x14ac:dyDescent="0.3">
      <c r="A1043" s="190">
        <v>811995</v>
      </c>
      <c r="B1043" s="190" t="s">
        <v>265</v>
      </c>
      <c r="J1043" s="190" t="s">
        <v>140</v>
      </c>
      <c r="N1043" s="190" t="s">
        <v>140</v>
      </c>
      <c r="O1043" s="190" t="s">
        <v>141</v>
      </c>
      <c r="P1043" s="190" t="s">
        <v>140</v>
      </c>
      <c r="R1043" s="190" t="s">
        <v>140</v>
      </c>
      <c r="S1043" s="190" t="s">
        <v>142</v>
      </c>
      <c r="U1043" s="190" t="s">
        <v>142</v>
      </c>
      <c r="V1043" s="190" t="s">
        <v>142</v>
      </c>
      <c r="W1043" s="190" t="s">
        <v>141</v>
      </c>
      <c r="Y1043" s="190" t="s">
        <v>142</v>
      </c>
      <c r="Z1043" s="190" t="s">
        <v>141</v>
      </c>
    </row>
    <row r="1044" spans="1:26" x14ac:dyDescent="0.3">
      <c r="A1044" s="190">
        <v>811997</v>
      </c>
      <c r="B1044" s="190" t="s">
        <v>265</v>
      </c>
      <c r="D1044" s="190" t="s">
        <v>140</v>
      </c>
      <c r="H1044" s="190" t="s">
        <v>140</v>
      </c>
      <c r="O1044" s="190" t="s">
        <v>142</v>
      </c>
      <c r="P1044" s="190" t="s">
        <v>140</v>
      </c>
      <c r="Q1044" s="190" t="s">
        <v>140</v>
      </c>
      <c r="R1044" s="190" t="s">
        <v>140</v>
      </c>
      <c r="S1044" s="190" t="s">
        <v>140</v>
      </c>
      <c r="T1044" s="190" t="s">
        <v>140</v>
      </c>
      <c r="U1044" s="190" t="s">
        <v>140</v>
      </c>
      <c r="V1044" s="190" t="s">
        <v>140</v>
      </c>
      <c r="W1044" s="190" t="s">
        <v>140</v>
      </c>
      <c r="X1044" s="190" t="s">
        <v>140</v>
      </c>
      <c r="Y1044" s="190" t="s">
        <v>142</v>
      </c>
      <c r="Z1044" s="190" t="s">
        <v>140</v>
      </c>
    </row>
    <row r="1045" spans="1:26" x14ac:dyDescent="0.3">
      <c r="A1045" s="190">
        <v>812001</v>
      </c>
      <c r="B1045" s="190" t="s">
        <v>265</v>
      </c>
      <c r="D1045" s="190" t="s">
        <v>141</v>
      </c>
      <c r="E1045" s="190" t="s">
        <v>141</v>
      </c>
      <c r="K1045" s="190" t="s">
        <v>140</v>
      </c>
      <c r="O1045" s="190" t="s">
        <v>141</v>
      </c>
      <c r="P1045" s="190" t="s">
        <v>141</v>
      </c>
      <c r="Q1045" s="190" t="s">
        <v>141</v>
      </c>
      <c r="R1045" s="190" t="s">
        <v>141</v>
      </c>
      <c r="S1045" s="190" t="s">
        <v>141</v>
      </c>
      <c r="T1045" s="190" t="s">
        <v>141</v>
      </c>
      <c r="U1045" s="190" t="s">
        <v>141</v>
      </c>
      <c r="V1045" s="190" t="s">
        <v>141</v>
      </c>
      <c r="W1045" s="190" t="s">
        <v>141</v>
      </c>
      <c r="X1045" s="190" t="s">
        <v>141</v>
      </c>
      <c r="Y1045" s="190" t="s">
        <v>141</v>
      </c>
      <c r="Z1045" s="190" t="s">
        <v>141</v>
      </c>
    </row>
    <row r="1046" spans="1:26" x14ac:dyDescent="0.3">
      <c r="A1046" s="190">
        <v>812016</v>
      </c>
      <c r="B1046" s="190" t="s">
        <v>265</v>
      </c>
      <c r="H1046" s="190" t="s">
        <v>142</v>
      </c>
      <c r="J1046" s="190" t="s">
        <v>140</v>
      </c>
      <c r="M1046" s="190" t="s">
        <v>140</v>
      </c>
      <c r="N1046" s="190" t="s">
        <v>142</v>
      </c>
      <c r="O1046" s="190" t="s">
        <v>141</v>
      </c>
      <c r="P1046" s="190" t="s">
        <v>141</v>
      </c>
      <c r="Q1046" s="190" t="s">
        <v>141</v>
      </c>
      <c r="R1046" s="190" t="s">
        <v>141</v>
      </c>
      <c r="S1046" s="190" t="s">
        <v>141</v>
      </c>
      <c r="T1046" s="190" t="s">
        <v>141</v>
      </c>
      <c r="U1046" s="190" t="s">
        <v>141</v>
      </c>
      <c r="V1046" s="190" t="s">
        <v>141</v>
      </c>
      <c r="W1046" s="190" t="s">
        <v>141</v>
      </c>
      <c r="X1046" s="190" t="s">
        <v>141</v>
      </c>
      <c r="Y1046" s="190" t="s">
        <v>141</v>
      </c>
      <c r="Z1046" s="190" t="s">
        <v>141</v>
      </c>
    </row>
    <row r="1047" spans="1:26" x14ac:dyDescent="0.3">
      <c r="A1047" s="190">
        <v>812018</v>
      </c>
      <c r="B1047" s="190" t="s">
        <v>265</v>
      </c>
      <c r="H1047" s="190" t="s">
        <v>140</v>
      </c>
      <c r="I1047" s="190" t="s">
        <v>140</v>
      </c>
      <c r="L1047" s="190" t="s">
        <v>140</v>
      </c>
      <c r="M1047" s="190" t="s">
        <v>140</v>
      </c>
      <c r="O1047" s="190" t="s">
        <v>141</v>
      </c>
      <c r="P1047" s="190" t="s">
        <v>141</v>
      </c>
      <c r="Q1047" s="190" t="s">
        <v>141</v>
      </c>
      <c r="R1047" s="190" t="s">
        <v>141</v>
      </c>
      <c r="S1047" s="190" t="s">
        <v>141</v>
      </c>
      <c r="T1047" s="190" t="s">
        <v>141</v>
      </c>
      <c r="U1047" s="190" t="s">
        <v>141</v>
      </c>
      <c r="V1047" s="190" t="s">
        <v>141</v>
      </c>
      <c r="W1047" s="190" t="s">
        <v>141</v>
      </c>
      <c r="X1047" s="190" t="s">
        <v>141</v>
      </c>
      <c r="Y1047" s="190" t="s">
        <v>141</v>
      </c>
      <c r="Z1047" s="190" t="s">
        <v>141</v>
      </c>
    </row>
    <row r="1048" spans="1:26" x14ac:dyDescent="0.3">
      <c r="A1048" s="190">
        <v>812019</v>
      </c>
      <c r="B1048" s="190" t="s">
        <v>265</v>
      </c>
      <c r="I1048" s="190" t="s">
        <v>140</v>
      </c>
      <c r="J1048" s="190" t="s">
        <v>140</v>
      </c>
      <c r="O1048" s="190" t="s">
        <v>141</v>
      </c>
      <c r="P1048" s="190" t="s">
        <v>141</v>
      </c>
      <c r="Q1048" s="190" t="s">
        <v>141</v>
      </c>
      <c r="R1048" s="190" t="s">
        <v>141</v>
      </c>
      <c r="S1048" s="190" t="s">
        <v>141</v>
      </c>
      <c r="U1048" s="190" t="s">
        <v>141</v>
      </c>
      <c r="V1048" s="190" t="s">
        <v>141</v>
      </c>
      <c r="W1048" s="190" t="s">
        <v>141</v>
      </c>
      <c r="X1048" s="190" t="s">
        <v>141</v>
      </c>
      <c r="Y1048" s="190" t="s">
        <v>141</v>
      </c>
      <c r="Z1048" s="190" t="s">
        <v>142</v>
      </c>
    </row>
    <row r="1049" spans="1:26" x14ac:dyDescent="0.3">
      <c r="A1049" s="190">
        <v>812022</v>
      </c>
      <c r="B1049" s="190" t="s">
        <v>265</v>
      </c>
      <c r="H1049" s="190" t="s">
        <v>140</v>
      </c>
      <c r="O1049" s="190" t="s">
        <v>141</v>
      </c>
      <c r="P1049" s="190" t="s">
        <v>140</v>
      </c>
      <c r="Q1049" s="190" t="s">
        <v>142</v>
      </c>
      <c r="R1049" s="190" t="s">
        <v>140</v>
      </c>
      <c r="S1049" s="190" t="s">
        <v>142</v>
      </c>
      <c r="U1049" s="190" t="s">
        <v>141</v>
      </c>
      <c r="V1049" s="190" t="s">
        <v>142</v>
      </c>
      <c r="W1049" s="190" t="s">
        <v>141</v>
      </c>
      <c r="X1049" s="190" t="s">
        <v>141</v>
      </c>
      <c r="Y1049" s="190" t="s">
        <v>141</v>
      </c>
      <c r="Z1049" s="190" t="s">
        <v>142</v>
      </c>
    </row>
    <row r="1050" spans="1:26" x14ac:dyDescent="0.3">
      <c r="A1050" s="190">
        <v>812027</v>
      </c>
      <c r="B1050" s="190" t="s">
        <v>265</v>
      </c>
      <c r="G1050" s="190" t="s">
        <v>141</v>
      </c>
      <c r="K1050" s="190" t="s">
        <v>142</v>
      </c>
      <c r="L1050" s="190" t="s">
        <v>141</v>
      </c>
      <c r="O1050" s="190" t="s">
        <v>142</v>
      </c>
      <c r="P1050" s="190" t="s">
        <v>141</v>
      </c>
      <c r="R1050" s="190" t="s">
        <v>142</v>
      </c>
      <c r="S1050" s="190" t="s">
        <v>142</v>
      </c>
      <c r="T1050" s="190" t="s">
        <v>141</v>
      </c>
      <c r="U1050" s="190" t="s">
        <v>141</v>
      </c>
      <c r="V1050" s="190" t="s">
        <v>141</v>
      </c>
      <c r="W1050" s="190" t="s">
        <v>141</v>
      </c>
      <c r="X1050" s="190" t="s">
        <v>141</v>
      </c>
      <c r="Y1050" s="190" t="s">
        <v>141</v>
      </c>
      <c r="Z1050" s="190" t="s">
        <v>141</v>
      </c>
    </row>
    <row r="1051" spans="1:26" x14ac:dyDescent="0.3">
      <c r="A1051" s="190">
        <v>812033</v>
      </c>
      <c r="B1051" s="190" t="s">
        <v>265</v>
      </c>
      <c r="J1051" s="190" t="s">
        <v>140</v>
      </c>
      <c r="K1051" s="190" t="s">
        <v>142</v>
      </c>
      <c r="O1051" s="190" t="s">
        <v>142</v>
      </c>
      <c r="P1051" s="190" t="s">
        <v>142</v>
      </c>
      <c r="Q1051" s="190" t="s">
        <v>140</v>
      </c>
      <c r="R1051" s="190" t="s">
        <v>140</v>
      </c>
      <c r="S1051" s="190" t="s">
        <v>140</v>
      </c>
      <c r="U1051" s="190" t="s">
        <v>141</v>
      </c>
      <c r="V1051" s="190" t="s">
        <v>141</v>
      </c>
      <c r="W1051" s="190" t="s">
        <v>141</v>
      </c>
      <c r="X1051" s="190" t="s">
        <v>141</v>
      </c>
      <c r="Y1051" s="190" t="s">
        <v>141</v>
      </c>
      <c r="Z1051" s="190" t="s">
        <v>141</v>
      </c>
    </row>
    <row r="1052" spans="1:26" x14ac:dyDescent="0.3">
      <c r="A1052" s="190">
        <v>812039</v>
      </c>
      <c r="B1052" s="190" t="s">
        <v>265</v>
      </c>
      <c r="C1052" s="190" t="s">
        <v>142</v>
      </c>
      <c r="J1052" s="190" t="s">
        <v>140</v>
      </c>
      <c r="O1052" s="190" t="s">
        <v>142</v>
      </c>
      <c r="Q1052" s="190" t="s">
        <v>142</v>
      </c>
      <c r="R1052" s="190" t="s">
        <v>142</v>
      </c>
      <c r="U1052" s="190" t="s">
        <v>141</v>
      </c>
      <c r="V1052" s="190" t="s">
        <v>141</v>
      </c>
      <c r="W1052" s="190" t="s">
        <v>141</v>
      </c>
      <c r="X1052" s="190" t="s">
        <v>141</v>
      </c>
      <c r="Y1052" s="190" t="s">
        <v>141</v>
      </c>
      <c r="Z1052" s="190" t="s">
        <v>141</v>
      </c>
    </row>
    <row r="1053" spans="1:26" x14ac:dyDescent="0.3">
      <c r="A1053" s="190">
        <v>812046</v>
      </c>
      <c r="B1053" s="190" t="s">
        <v>265</v>
      </c>
      <c r="N1053" s="190" t="s">
        <v>140</v>
      </c>
      <c r="O1053" s="190" t="s">
        <v>142</v>
      </c>
      <c r="S1053" s="190" t="s">
        <v>140</v>
      </c>
      <c r="U1053" s="190" t="s">
        <v>142</v>
      </c>
      <c r="W1053" s="190" t="s">
        <v>142</v>
      </c>
      <c r="Y1053" s="190" t="s">
        <v>142</v>
      </c>
      <c r="Z1053" s="190" t="s">
        <v>141</v>
      </c>
    </row>
    <row r="1054" spans="1:26" x14ac:dyDescent="0.3">
      <c r="A1054" s="190">
        <v>812048</v>
      </c>
      <c r="B1054" s="190" t="s">
        <v>265</v>
      </c>
      <c r="P1054" s="190" t="s">
        <v>142</v>
      </c>
      <c r="S1054" s="190" t="s">
        <v>142</v>
      </c>
      <c r="T1054" s="190" t="s">
        <v>141</v>
      </c>
      <c r="U1054" s="190" t="s">
        <v>141</v>
      </c>
      <c r="V1054" s="190" t="s">
        <v>141</v>
      </c>
      <c r="W1054" s="190" t="s">
        <v>141</v>
      </c>
      <c r="X1054" s="190" t="s">
        <v>141</v>
      </c>
      <c r="Y1054" s="190" t="s">
        <v>141</v>
      </c>
      <c r="Z1054" s="190" t="s">
        <v>141</v>
      </c>
    </row>
    <row r="1055" spans="1:26" x14ac:dyDescent="0.3">
      <c r="A1055" s="190">
        <v>812053</v>
      </c>
      <c r="B1055" s="190" t="s">
        <v>265</v>
      </c>
      <c r="D1055" s="190" t="s">
        <v>140</v>
      </c>
      <c r="I1055" s="190" t="s">
        <v>142</v>
      </c>
      <c r="O1055" s="190" t="s">
        <v>141</v>
      </c>
      <c r="P1055" s="190" t="s">
        <v>142</v>
      </c>
      <c r="Q1055" s="190" t="s">
        <v>142</v>
      </c>
      <c r="S1055" s="190" t="s">
        <v>142</v>
      </c>
      <c r="U1055" s="190" t="s">
        <v>142</v>
      </c>
      <c r="Y1055" s="190" t="s">
        <v>142</v>
      </c>
      <c r="Z1055" s="190" t="s">
        <v>142</v>
      </c>
    </row>
    <row r="1056" spans="1:26" x14ac:dyDescent="0.3">
      <c r="A1056" s="190">
        <v>812055</v>
      </c>
      <c r="B1056" s="190" t="s">
        <v>265</v>
      </c>
      <c r="D1056" s="190" t="s">
        <v>142</v>
      </c>
      <c r="K1056" s="190" t="s">
        <v>142</v>
      </c>
      <c r="L1056" s="190" t="s">
        <v>141</v>
      </c>
      <c r="O1056" s="190" t="s">
        <v>142</v>
      </c>
      <c r="Q1056" s="190" t="s">
        <v>142</v>
      </c>
      <c r="R1056" s="190" t="s">
        <v>140</v>
      </c>
      <c r="S1056" s="190" t="s">
        <v>142</v>
      </c>
      <c r="U1056" s="190" t="s">
        <v>141</v>
      </c>
      <c r="V1056" s="190" t="s">
        <v>141</v>
      </c>
      <c r="W1056" s="190" t="s">
        <v>141</v>
      </c>
      <c r="X1056" s="190" t="s">
        <v>142</v>
      </c>
      <c r="Y1056" s="190" t="s">
        <v>141</v>
      </c>
      <c r="Z1056" s="190" t="s">
        <v>141</v>
      </c>
    </row>
    <row r="1057" spans="1:26" x14ac:dyDescent="0.3">
      <c r="A1057" s="190">
        <v>812058</v>
      </c>
      <c r="B1057" s="190" t="s">
        <v>265</v>
      </c>
      <c r="K1057" s="190" t="s">
        <v>141</v>
      </c>
      <c r="O1057" s="190" t="s">
        <v>141</v>
      </c>
      <c r="Q1057" s="190" t="s">
        <v>142</v>
      </c>
      <c r="U1057" s="190" t="s">
        <v>141</v>
      </c>
      <c r="V1057" s="190" t="s">
        <v>141</v>
      </c>
      <c r="W1057" s="190" t="s">
        <v>141</v>
      </c>
      <c r="X1057" s="190" t="s">
        <v>141</v>
      </c>
      <c r="Y1057" s="190" t="s">
        <v>141</v>
      </c>
      <c r="Z1057" s="190" t="s">
        <v>141</v>
      </c>
    </row>
    <row r="1058" spans="1:26" x14ac:dyDescent="0.3">
      <c r="A1058" s="190">
        <v>812070</v>
      </c>
      <c r="B1058" s="190" t="s">
        <v>265</v>
      </c>
      <c r="D1058" s="190" t="s">
        <v>141</v>
      </c>
      <c r="E1058" s="190" t="s">
        <v>142</v>
      </c>
      <c r="M1058" s="190" t="s">
        <v>142</v>
      </c>
      <c r="O1058" s="190" t="s">
        <v>141</v>
      </c>
      <c r="P1058" s="190" t="s">
        <v>142</v>
      </c>
      <c r="Q1058" s="190" t="s">
        <v>142</v>
      </c>
      <c r="R1058" s="190" t="s">
        <v>142</v>
      </c>
      <c r="S1058" s="190" t="s">
        <v>141</v>
      </c>
      <c r="T1058" s="190" t="s">
        <v>140</v>
      </c>
      <c r="U1058" s="190" t="s">
        <v>141</v>
      </c>
      <c r="V1058" s="190" t="s">
        <v>141</v>
      </c>
      <c r="W1058" s="190" t="s">
        <v>141</v>
      </c>
      <c r="X1058" s="190" t="s">
        <v>141</v>
      </c>
      <c r="Y1058" s="190" t="s">
        <v>141</v>
      </c>
      <c r="Z1058" s="190" t="s">
        <v>141</v>
      </c>
    </row>
    <row r="1059" spans="1:26" x14ac:dyDescent="0.3">
      <c r="A1059" s="190">
        <v>812072</v>
      </c>
      <c r="B1059" s="190" t="s">
        <v>265</v>
      </c>
      <c r="K1059" s="190" t="s">
        <v>142</v>
      </c>
      <c r="M1059" s="190" t="s">
        <v>142</v>
      </c>
      <c r="N1059" s="190" t="s">
        <v>142</v>
      </c>
      <c r="O1059" s="190" t="s">
        <v>141</v>
      </c>
      <c r="P1059" s="190" t="s">
        <v>141</v>
      </c>
      <c r="Q1059" s="190" t="s">
        <v>141</v>
      </c>
      <c r="R1059" s="190" t="s">
        <v>141</v>
      </c>
      <c r="S1059" s="190" t="s">
        <v>141</v>
      </c>
      <c r="T1059" s="190" t="s">
        <v>141</v>
      </c>
      <c r="U1059" s="190" t="s">
        <v>141</v>
      </c>
      <c r="V1059" s="190" t="s">
        <v>141</v>
      </c>
      <c r="W1059" s="190" t="s">
        <v>141</v>
      </c>
      <c r="X1059" s="190" t="s">
        <v>141</v>
      </c>
      <c r="Y1059" s="190" t="s">
        <v>141</v>
      </c>
      <c r="Z1059" s="190" t="s">
        <v>141</v>
      </c>
    </row>
    <row r="1060" spans="1:26" x14ac:dyDescent="0.3">
      <c r="A1060" s="190">
        <v>812074</v>
      </c>
      <c r="B1060" s="190" t="s">
        <v>265</v>
      </c>
      <c r="F1060" s="190" t="s">
        <v>140</v>
      </c>
      <c r="K1060" s="190" t="s">
        <v>140</v>
      </c>
      <c r="O1060" s="190" t="s">
        <v>141</v>
      </c>
      <c r="P1060" s="190" t="s">
        <v>142</v>
      </c>
      <c r="Q1060" s="190" t="s">
        <v>142</v>
      </c>
      <c r="R1060" s="190" t="s">
        <v>142</v>
      </c>
      <c r="S1060" s="190" t="s">
        <v>142</v>
      </c>
      <c r="U1060" s="190" t="s">
        <v>141</v>
      </c>
      <c r="V1060" s="190" t="s">
        <v>141</v>
      </c>
      <c r="W1060" s="190" t="s">
        <v>141</v>
      </c>
      <c r="X1060" s="190" t="s">
        <v>141</v>
      </c>
      <c r="Y1060" s="190" t="s">
        <v>141</v>
      </c>
      <c r="Z1060" s="190" t="s">
        <v>141</v>
      </c>
    </row>
    <row r="1061" spans="1:26" x14ac:dyDescent="0.3">
      <c r="A1061" s="190">
        <v>812077</v>
      </c>
      <c r="B1061" s="190" t="s">
        <v>265</v>
      </c>
      <c r="D1061" s="190" t="s">
        <v>140</v>
      </c>
      <c r="F1061" s="190" t="s">
        <v>140</v>
      </c>
      <c r="K1061" s="190" t="s">
        <v>140</v>
      </c>
      <c r="O1061" s="190" t="s">
        <v>141</v>
      </c>
      <c r="P1061" s="190" t="s">
        <v>142</v>
      </c>
      <c r="Q1061" s="190" t="s">
        <v>142</v>
      </c>
      <c r="R1061" s="190" t="s">
        <v>141</v>
      </c>
      <c r="S1061" s="190" t="s">
        <v>142</v>
      </c>
      <c r="U1061" s="190" t="s">
        <v>141</v>
      </c>
      <c r="V1061" s="190" t="s">
        <v>141</v>
      </c>
      <c r="W1061" s="190" t="s">
        <v>141</v>
      </c>
      <c r="X1061" s="190" t="s">
        <v>141</v>
      </c>
      <c r="Y1061" s="190" t="s">
        <v>141</v>
      </c>
      <c r="Z1061" s="190" t="s">
        <v>141</v>
      </c>
    </row>
    <row r="1062" spans="1:26" x14ac:dyDescent="0.3">
      <c r="A1062" s="190">
        <v>812107</v>
      </c>
      <c r="B1062" s="190" t="s">
        <v>265</v>
      </c>
      <c r="I1062" s="190" t="s">
        <v>142</v>
      </c>
      <c r="L1062" s="190" t="s">
        <v>141</v>
      </c>
      <c r="N1062" s="190" t="s">
        <v>141</v>
      </c>
      <c r="O1062" s="190" t="s">
        <v>142</v>
      </c>
      <c r="P1062" s="190" t="s">
        <v>142</v>
      </c>
      <c r="Q1062" s="190" t="s">
        <v>142</v>
      </c>
      <c r="R1062" s="190" t="s">
        <v>142</v>
      </c>
      <c r="S1062" s="190" t="s">
        <v>142</v>
      </c>
      <c r="T1062" s="190" t="s">
        <v>142</v>
      </c>
      <c r="U1062" s="190" t="s">
        <v>141</v>
      </c>
      <c r="V1062" s="190" t="s">
        <v>141</v>
      </c>
      <c r="W1062" s="190" t="s">
        <v>141</v>
      </c>
      <c r="X1062" s="190" t="s">
        <v>141</v>
      </c>
      <c r="Y1062" s="190" t="s">
        <v>141</v>
      </c>
      <c r="Z1062" s="190" t="s">
        <v>141</v>
      </c>
    </row>
    <row r="1063" spans="1:26" x14ac:dyDescent="0.3">
      <c r="A1063" s="190">
        <v>812111</v>
      </c>
      <c r="B1063" s="190" t="s">
        <v>265</v>
      </c>
      <c r="F1063" s="190" t="s">
        <v>140</v>
      </c>
      <c r="K1063" s="190" t="s">
        <v>140</v>
      </c>
      <c r="M1063" s="190" t="s">
        <v>140</v>
      </c>
      <c r="O1063" s="190" t="s">
        <v>142</v>
      </c>
      <c r="P1063" s="190" t="s">
        <v>140</v>
      </c>
      <c r="Q1063" s="190" t="s">
        <v>140</v>
      </c>
      <c r="R1063" s="190" t="s">
        <v>140</v>
      </c>
      <c r="S1063" s="190" t="s">
        <v>140</v>
      </c>
      <c r="T1063" s="190" t="s">
        <v>140</v>
      </c>
      <c r="U1063" s="190" t="s">
        <v>142</v>
      </c>
      <c r="V1063" s="190" t="s">
        <v>141</v>
      </c>
      <c r="W1063" s="190" t="s">
        <v>142</v>
      </c>
      <c r="X1063" s="190" t="s">
        <v>142</v>
      </c>
      <c r="Y1063" s="190" t="s">
        <v>142</v>
      </c>
      <c r="Z1063" s="190" t="s">
        <v>142</v>
      </c>
    </row>
    <row r="1064" spans="1:26" x14ac:dyDescent="0.3">
      <c r="A1064" s="190">
        <v>812123</v>
      </c>
      <c r="B1064" s="190" t="s">
        <v>265</v>
      </c>
      <c r="D1064" s="190" t="s">
        <v>141</v>
      </c>
      <c r="J1064" s="190" t="s">
        <v>142</v>
      </c>
      <c r="O1064" s="190" t="s">
        <v>142</v>
      </c>
      <c r="P1064" s="190" t="s">
        <v>141</v>
      </c>
      <c r="S1064" s="190" t="s">
        <v>141</v>
      </c>
      <c r="U1064" s="190" t="s">
        <v>141</v>
      </c>
      <c r="V1064" s="190" t="s">
        <v>141</v>
      </c>
      <c r="W1064" s="190" t="s">
        <v>141</v>
      </c>
      <c r="X1064" s="190" t="s">
        <v>141</v>
      </c>
      <c r="Y1064" s="190" t="s">
        <v>141</v>
      </c>
      <c r="Z1064" s="190" t="s">
        <v>141</v>
      </c>
    </row>
    <row r="1065" spans="1:26" x14ac:dyDescent="0.3">
      <c r="A1065" s="190">
        <v>812127</v>
      </c>
      <c r="B1065" s="190" t="s">
        <v>265</v>
      </c>
      <c r="J1065" s="190" t="s">
        <v>142</v>
      </c>
      <c r="O1065" s="190" t="s">
        <v>141</v>
      </c>
      <c r="Q1065" s="190" t="s">
        <v>140</v>
      </c>
      <c r="S1065" s="190" t="s">
        <v>142</v>
      </c>
      <c r="V1065" s="190" t="s">
        <v>141</v>
      </c>
      <c r="W1065" s="190" t="s">
        <v>142</v>
      </c>
      <c r="Z1065" s="190" t="s">
        <v>141</v>
      </c>
    </row>
    <row r="1066" spans="1:26" x14ac:dyDescent="0.3">
      <c r="A1066" s="190">
        <v>812133</v>
      </c>
      <c r="B1066" s="190" t="s">
        <v>265</v>
      </c>
      <c r="F1066" s="190" t="s">
        <v>140</v>
      </c>
      <c r="J1066" s="190" t="s">
        <v>142</v>
      </c>
      <c r="M1066" s="190" t="s">
        <v>142</v>
      </c>
      <c r="O1066" s="190" t="s">
        <v>142</v>
      </c>
      <c r="P1066" s="190" t="s">
        <v>141</v>
      </c>
      <c r="Q1066" s="190" t="s">
        <v>141</v>
      </c>
      <c r="R1066" s="190" t="s">
        <v>142</v>
      </c>
      <c r="S1066" s="190" t="s">
        <v>141</v>
      </c>
      <c r="T1066" s="190" t="s">
        <v>141</v>
      </c>
      <c r="U1066" s="190" t="s">
        <v>141</v>
      </c>
      <c r="V1066" s="190" t="s">
        <v>141</v>
      </c>
      <c r="W1066" s="190" t="s">
        <v>141</v>
      </c>
      <c r="X1066" s="190" t="s">
        <v>141</v>
      </c>
      <c r="Y1066" s="190" t="s">
        <v>141</v>
      </c>
      <c r="Z1066" s="190" t="s">
        <v>141</v>
      </c>
    </row>
    <row r="1067" spans="1:26" x14ac:dyDescent="0.3">
      <c r="A1067" s="190">
        <v>812136</v>
      </c>
      <c r="B1067" s="190" t="s">
        <v>265</v>
      </c>
      <c r="F1067" s="190" t="s">
        <v>140</v>
      </c>
      <c r="J1067" s="190" t="s">
        <v>140</v>
      </c>
      <c r="M1067" s="190" t="s">
        <v>140</v>
      </c>
      <c r="O1067" s="190" t="s">
        <v>141</v>
      </c>
      <c r="P1067" s="190" t="s">
        <v>142</v>
      </c>
      <c r="Q1067" s="190" t="s">
        <v>142</v>
      </c>
      <c r="R1067" s="190" t="s">
        <v>142</v>
      </c>
      <c r="S1067" s="190" t="s">
        <v>142</v>
      </c>
      <c r="U1067" s="190" t="s">
        <v>141</v>
      </c>
      <c r="V1067" s="190" t="s">
        <v>141</v>
      </c>
      <c r="W1067" s="190" t="s">
        <v>141</v>
      </c>
      <c r="X1067" s="190" t="s">
        <v>141</v>
      </c>
      <c r="Y1067" s="190" t="s">
        <v>141</v>
      </c>
      <c r="Z1067" s="190" t="s">
        <v>141</v>
      </c>
    </row>
    <row r="1068" spans="1:26" x14ac:dyDescent="0.3">
      <c r="A1068" s="190">
        <v>812139</v>
      </c>
      <c r="B1068" s="190" t="s">
        <v>265</v>
      </c>
      <c r="K1068" s="190" t="s">
        <v>140</v>
      </c>
      <c r="O1068" s="190" t="s">
        <v>142</v>
      </c>
      <c r="P1068" s="190" t="s">
        <v>142</v>
      </c>
      <c r="Q1068" s="190" t="s">
        <v>142</v>
      </c>
      <c r="R1068" s="190" t="s">
        <v>142</v>
      </c>
      <c r="U1068" s="190" t="s">
        <v>141</v>
      </c>
      <c r="V1068" s="190" t="s">
        <v>141</v>
      </c>
      <c r="W1068" s="190" t="s">
        <v>141</v>
      </c>
      <c r="X1068" s="190" t="s">
        <v>141</v>
      </c>
      <c r="Y1068" s="190" t="s">
        <v>141</v>
      </c>
      <c r="Z1068" s="190" t="s">
        <v>141</v>
      </c>
    </row>
    <row r="1069" spans="1:26" x14ac:dyDescent="0.3">
      <c r="A1069" s="190">
        <v>812141</v>
      </c>
      <c r="B1069" s="190" t="s">
        <v>265</v>
      </c>
      <c r="M1069" s="190" t="s">
        <v>142</v>
      </c>
      <c r="N1069" s="190" t="s">
        <v>140</v>
      </c>
      <c r="O1069" s="190" t="s">
        <v>141</v>
      </c>
      <c r="Q1069" s="190" t="s">
        <v>142</v>
      </c>
      <c r="U1069" s="190" t="s">
        <v>142</v>
      </c>
      <c r="V1069" s="190" t="s">
        <v>142</v>
      </c>
      <c r="W1069" s="190" t="s">
        <v>142</v>
      </c>
      <c r="Y1069" s="190" t="s">
        <v>142</v>
      </c>
      <c r="Z1069" s="190" t="s">
        <v>141</v>
      </c>
    </row>
    <row r="1070" spans="1:26" x14ac:dyDescent="0.3">
      <c r="A1070" s="190">
        <v>812159</v>
      </c>
      <c r="B1070" s="190" t="s">
        <v>265</v>
      </c>
      <c r="D1070" s="190" t="s">
        <v>141</v>
      </c>
      <c r="H1070" s="190" t="s">
        <v>140</v>
      </c>
      <c r="K1070" s="190" t="s">
        <v>142</v>
      </c>
      <c r="N1070" s="190" t="s">
        <v>141</v>
      </c>
      <c r="O1070" s="190" t="s">
        <v>141</v>
      </c>
      <c r="P1070" s="190" t="s">
        <v>141</v>
      </c>
      <c r="Q1070" s="190" t="s">
        <v>142</v>
      </c>
      <c r="R1070" s="190" t="s">
        <v>141</v>
      </c>
      <c r="S1070" s="190" t="s">
        <v>142</v>
      </c>
      <c r="T1070" s="190" t="s">
        <v>142</v>
      </c>
      <c r="U1070" s="190" t="s">
        <v>141</v>
      </c>
      <c r="V1070" s="190" t="s">
        <v>142</v>
      </c>
      <c r="W1070" s="190" t="s">
        <v>141</v>
      </c>
      <c r="X1070" s="190" t="s">
        <v>141</v>
      </c>
      <c r="Y1070" s="190" t="s">
        <v>141</v>
      </c>
      <c r="Z1070" s="190" t="s">
        <v>141</v>
      </c>
    </row>
    <row r="1071" spans="1:26" x14ac:dyDescent="0.3">
      <c r="A1071" s="190">
        <v>812165</v>
      </c>
      <c r="B1071" s="190" t="s">
        <v>265</v>
      </c>
      <c r="F1071" s="190" t="s">
        <v>142</v>
      </c>
      <c r="J1071" s="190" t="s">
        <v>140</v>
      </c>
      <c r="K1071" s="190" t="s">
        <v>140</v>
      </c>
      <c r="O1071" s="190" t="s">
        <v>141</v>
      </c>
      <c r="P1071" s="190" t="s">
        <v>141</v>
      </c>
      <c r="Q1071" s="190" t="s">
        <v>141</v>
      </c>
      <c r="R1071" s="190" t="s">
        <v>141</v>
      </c>
      <c r="S1071" s="190" t="s">
        <v>141</v>
      </c>
      <c r="T1071" s="190" t="s">
        <v>141</v>
      </c>
      <c r="U1071" s="190" t="s">
        <v>141</v>
      </c>
      <c r="V1071" s="190" t="s">
        <v>141</v>
      </c>
      <c r="W1071" s="190" t="s">
        <v>141</v>
      </c>
      <c r="X1071" s="190" t="s">
        <v>141</v>
      </c>
      <c r="Y1071" s="190" t="s">
        <v>141</v>
      </c>
      <c r="Z1071" s="190" t="s">
        <v>141</v>
      </c>
    </row>
    <row r="1072" spans="1:26" x14ac:dyDescent="0.3">
      <c r="A1072" s="190">
        <v>812175</v>
      </c>
      <c r="B1072" s="190" t="s">
        <v>265</v>
      </c>
      <c r="D1072" s="190" t="s">
        <v>140</v>
      </c>
      <c r="I1072" s="190" t="s">
        <v>142</v>
      </c>
      <c r="K1072" s="190" t="s">
        <v>140</v>
      </c>
      <c r="L1072" s="190" t="s">
        <v>140</v>
      </c>
      <c r="O1072" s="190" t="s">
        <v>140</v>
      </c>
      <c r="P1072" s="190" t="s">
        <v>142</v>
      </c>
      <c r="Q1072" s="190" t="s">
        <v>140</v>
      </c>
      <c r="R1072" s="190" t="s">
        <v>140</v>
      </c>
      <c r="S1072" s="190" t="s">
        <v>140</v>
      </c>
      <c r="T1072" s="190" t="s">
        <v>140</v>
      </c>
      <c r="U1072" s="190" t="s">
        <v>141</v>
      </c>
      <c r="V1072" s="190" t="s">
        <v>141</v>
      </c>
      <c r="W1072" s="190" t="s">
        <v>141</v>
      </c>
      <c r="X1072" s="190" t="s">
        <v>141</v>
      </c>
      <c r="Y1072" s="190" t="s">
        <v>141</v>
      </c>
      <c r="Z1072" s="190" t="s">
        <v>141</v>
      </c>
    </row>
    <row r="1073" spans="1:26" x14ac:dyDescent="0.3">
      <c r="A1073" s="190">
        <v>812198</v>
      </c>
      <c r="B1073" s="190" t="s">
        <v>265</v>
      </c>
      <c r="M1073" s="190" t="s">
        <v>140</v>
      </c>
      <c r="P1073" s="190" t="s">
        <v>142</v>
      </c>
      <c r="Q1073" s="190" t="s">
        <v>142</v>
      </c>
      <c r="R1073" s="190" t="s">
        <v>142</v>
      </c>
      <c r="S1073" s="190" t="s">
        <v>142</v>
      </c>
      <c r="T1073" s="190" t="s">
        <v>141</v>
      </c>
      <c r="U1073" s="190" t="s">
        <v>141</v>
      </c>
      <c r="V1073" s="190" t="s">
        <v>141</v>
      </c>
      <c r="W1073" s="190" t="s">
        <v>141</v>
      </c>
      <c r="X1073" s="190" t="s">
        <v>141</v>
      </c>
      <c r="Y1073" s="190" t="s">
        <v>141</v>
      </c>
      <c r="Z1073" s="190" t="s">
        <v>141</v>
      </c>
    </row>
    <row r="1074" spans="1:26" x14ac:dyDescent="0.3">
      <c r="A1074" s="190">
        <v>812215</v>
      </c>
      <c r="B1074" s="190" t="s">
        <v>265</v>
      </c>
      <c r="D1074" s="190" t="s">
        <v>140</v>
      </c>
      <c r="O1074" s="190" t="s">
        <v>141</v>
      </c>
      <c r="Q1074" s="190" t="s">
        <v>142</v>
      </c>
      <c r="W1074" s="190" t="s">
        <v>142</v>
      </c>
      <c r="X1074" s="190" t="s">
        <v>142</v>
      </c>
      <c r="Z1074" s="190" t="s">
        <v>142</v>
      </c>
    </row>
    <row r="1075" spans="1:26" x14ac:dyDescent="0.3">
      <c r="A1075" s="190">
        <v>812220</v>
      </c>
      <c r="B1075" s="190" t="s">
        <v>265</v>
      </c>
      <c r="D1075" s="190" t="s">
        <v>140</v>
      </c>
      <c r="H1075" s="190" t="s">
        <v>140</v>
      </c>
      <c r="N1075" s="190" t="s">
        <v>142</v>
      </c>
      <c r="O1075" s="190" t="s">
        <v>141</v>
      </c>
      <c r="P1075" s="190" t="s">
        <v>140</v>
      </c>
      <c r="S1075" s="190" t="s">
        <v>141</v>
      </c>
      <c r="T1075" s="190" t="s">
        <v>140</v>
      </c>
      <c r="X1075" s="190" t="s">
        <v>142</v>
      </c>
      <c r="Y1075" s="190" t="s">
        <v>140</v>
      </c>
      <c r="Z1075" s="190" t="s">
        <v>141</v>
      </c>
    </row>
    <row r="1076" spans="1:26" x14ac:dyDescent="0.3">
      <c r="A1076" s="190">
        <v>812221</v>
      </c>
      <c r="B1076" s="190" t="s">
        <v>265</v>
      </c>
      <c r="M1076" s="190" t="s">
        <v>140</v>
      </c>
      <c r="O1076" s="190" t="s">
        <v>141</v>
      </c>
      <c r="Q1076" s="190" t="s">
        <v>140</v>
      </c>
      <c r="R1076" s="190" t="s">
        <v>140</v>
      </c>
      <c r="V1076" s="190" t="s">
        <v>142</v>
      </c>
      <c r="W1076" s="190" t="s">
        <v>140</v>
      </c>
    </row>
    <row r="1077" spans="1:26" x14ac:dyDescent="0.3">
      <c r="A1077" s="190">
        <v>812228</v>
      </c>
      <c r="B1077" s="190" t="s">
        <v>265</v>
      </c>
      <c r="E1077" s="190" t="s">
        <v>140</v>
      </c>
      <c r="O1077" s="190" t="s">
        <v>141</v>
      </c>
      <c r="V1077" s="190" t="s">
        <v>140</v>
      </c>
      <c r="X1077" s="190" t="s">
        <v>140</v>
      </c>
      <c r="Y1077" s="190" t="s">
        <v>140</v>
      </c>
      <c r="Z1077" s="190" t="s">
        <v>141</v>
      </c>
    </row>
    <row r="1078" spans="1:26" x14ac:dyDescent="0.3">
      <c r="A1078" s="190">
        <v>812235</v>
      </c>
      <c r="B1078" s="190" t="s">
        <v>265</v>
      </c>
      <c r="D1078" s="190" t="s">
        <v>140</v>
      </c>
      <c r="O1078" s="190" t="s">
        <v>142</v>
      </c>
      <c r="S1078" s="190" t="s">
        <v>142</v>
      </c>
      <c r="U1078" s="190" t="s">
        <v>142</v>
      </c>
      <c r="V1078" s="190" t="s">
        <v>142</v>
      </c>
      <c r="W1078" s="190" t="s">
        <v>142</v>
      </c>
      <c r="X1078" s="190" t="s">
        <v>142</v>
      </c>
      <c r="Y1078" s="190" t="s">
        <v>142</v>
      </c>
      <c r="Z1078" s="190" t="s">
        <v>142</v>
      </c>
    </row>
    <row r="1079" spans="1:26" x14ac:dyDescent="0.3">
      <c r="A1079" s="190">
        <v>812237</v>
      </c>
      <c r="B1079" s="190" t="s">
        <v>265</v>
      </c>
      <c r="O1079" s="190" t="s">
        <v>141</v>
      </c>
      <c r="P1079" s="190" t="s">
        <v>141</v>
      </c>
      <c r="Q1079" s="190" t="s">
        <v>142</v>
      </c>
      <c r="R1079" s="190" t="s">
        <v>142</v>
      </c>
      <c r="S1079" s="190" t="s">
        <v>142</v>
      </c>
      <c r="T1079" s="190" t="s">
        <v>142</v>
      </c>
      <c r="U1079" s="190" t="s">
        <v>141</v>
      </c>
      <c r="V1079" s="190" t="s">
        <v>141</v>
      </c>
      <c r="W1079" s="190" t="s">
        <v>141</v>
      </c>
      <c r="X1079" s="190" t="s">
        <v>141</v>
      </c>
      <c r="Y1079" s="190" t="s">
        <v>141</v>
      </c>
      <c r="Z1079" s="190" t="s">
        <v>141</v>
      </c>
    </row>
    <row r="1080" spans="1:26" x14ac:dyDescent="0.3">
      <c r="A1080" s="190">
        <v>812246</v>
      </c>
      <c r="B1080" s="190" t="s">
        <v>265</v>
      </c>
      <c r="N1080" s="190" t="s">
        <v>141</v>
      </c>
      <c r="O1080" s="190" t="s">
        <v>141</v>
      </c>
      <c r="R1080" s="190" t="s">
        <v>140</v>
      </c>
      <c r="V1080" s="190" t="s">
        <v>140</v>
      </c>
      <c r="W1080" s="190" t="s">
        <v>140</v>
      </c>
      <c r="Z1080" s="190" t="s">
        <v>141</v>
      </c>
    </row>
    <row r="1081" spans="1:26" x14ac:dyDescent="0.3">
      <c r="A1081" s="190">
        <v>812250</v>
      </c>
      <c r="B1081" s="190" t="s">
        <v>265</v>
      </c>
      <c r="O1081" s="190" t="s">
        <v>141</v>
      </c>
      <c r="P1081" s="190" t="s">
        <v>142</v>
      </c>
      <c r="Q1081" s="190" t="s">
        <v>142</v>
      </c>
      <c r="R1081" s="190" t="s">
        <v>142</v>
      </c>
      <c r="V1081" s="190" t="s">
        <v>141</v>
      </c>
      <c r="W1081" s="190" t="s">
        <v>142</v>
      </c>
      <c r="Y1081" s="190" t="s">
        <v>141</v>
      </c>
      <c r="Z1081" s="190" t="s">
        <v>141</v>
      </c>
    </row>
    <row r="1082" spans="1:26" x14ac:dyDescent="0.3">
      <c r="A1082" s="190">
        <v>812252</v>
      </c>
      <c r="B1082" s="190" t="s">
        <v>265</v>
      </c>
      <c r="C1082" s="190" t="s">
        <v>140</v>
      </c>
      <c r="E1082" s="190" t="s">
        <v>140</v>
      </c>
      <c r="K1082" s="190" t="s">
        <v>140</v>
      </c>
      <c r="M1082" s="190" t="s">
        <v>140</v>
      </c>
      <c r="O1082" s="190" t="s">
        <v>142</v>
      </c>
      <c r="Q1082" s="190" t="s">
        <v>140</v>
      </c>
      <c r="S1082" s="190" t="s">
        <v>142</v>
      </c>
      <c r="T1082" s="190" t="s">
        <v>140</v>
      </c>
      <c r="V1082" s="190" t="s">
        <v>142</v>
      </c>
      <c r="W1082" s="190" t="s">
        <v>140</v>
      </c>
      <c r="X1082" s="190" t="s">
        <v>140</v>
      </c>
      <c r="Y1082" s="190" t="s">
        <v>142</v>
      </c>
      <c r="Z1082" s="190" t="s">
        <v>142</v>
      </c>
    </row>
    <row r="1083" spans="1:26" x14ac:dyDescent="0.3">
      <c r="A1083" s="190">
        <v>812255</v>
      </c>
      <c r="B1083" s="190" t="s">
        <v>265</v>
      </c>
      <c r="G1083" s="190" t="s">
        <v>142</v>
      </c>
      <c r="K1083" s="190" t="s">
        <v>142</v>
      </c>
      <c r="O1083" s="190" t="s">
        <v>141</v>
      </c>
      <c r="P1083" s="190" t="s">
        <v>141</v>
      </c>
      <c r="Q1083" s="190" t="s">
        <v>141</v>
      </c>
      <c r="R1083" s="190" t="s">
        <v>141</v>
      </c>
      <c r="S1083" s="190" t="s">
        <v>142</v>
      </c>
      <c r="T1083" s="190" t="s">
        <v>141</v>
      </c>
      <c r="U1083" s="190" t="s">
        <v>142</v>
      </c>
      <c r="V1083" s="190" t="s">
        <v>141</v>
      </c>
      <c r="W1083" s="190" t="s">
        <v>141</v>
      </c>
      <c r="X1083" s="190" t="s">
        <v>142</v>
      </c>
      <c r="Y1083" s="190" t="s">
        <v>141</v>
      </c>
      <c r="Z1083" s="190" t="s">
        <v>141</v>
      </c>
    </row>
    <row r="1084" spans="1:26" x14ac:dyDescent="0.3">
      <c r="A1084" s="190">
        <v>812257</v>
      </c>
      <c r="B1084" s="190" t="s">
        <v>265</v>
      </c>
      <c r="F1084" s="190" t="s">
        <v>142</v>
      </c>
      <c r="L1084" s="190" t="s">
        <v>142</v>
      </c>
      <c r="O1084" s="190" t="s">
        <v>141</v>
      </c>
      <c r="P1084" s="190" t="s">
        <v>142</v>
      </c>
      <c r="Q1084" s="190" t="s">
        <v>141</v>
      </c>
      <c r="R1084" s="190" t="s">
        <v>142</v>
      </c>
      <c r="S1084" s="190" t="s">
        <v>141</v>
      </c>
      <c r="U1084" s="190" t="s">
        <v>141</v>
      </c>
      <c r="V1084" s="190" t="s">
        <v>141</v>
      </c>
      <c r="W1084" s="190" t="s">
        <v>141</v>
      </c>
      <c r="X1084" s="190" t="s">
        <v>141</v>
      </c>
      <c r="Y1084" s="190" t="s">
        <v>141</v>
      </c>
      <c r="Z1084" s="190" t="s">
        <v>141</v>
      </c>
    </row>
    <row r="1085" spans="1:26" x14ac:dyDescent="0.3">
      <c r="A1085" s="190">
        <v>812263</v>
      </c>
      <c r="B1085" s="190" t="s">
        <v>265</v>
      </c>
      <c r="F1085" s="190" t="s">
        <v>140</v>
      </c>
      <c r="G1085" s="190" t="s">
        <v>142</v>
      </c>
      <c r="K1085" s="190" t="s">
        <v>140</v>
      </c>
      <c r="P1085" s="190" t="s">
        <v>142</v>
      </c>
      <c r="Q1085" s="190" t="s">
        <v>142</v>
      </c>
      <c r="S1085" s="190" t="s">
        <v>140</v>
      </c>
      <c r="V1085" s="190" t="s">
        <v>140</v>
      </c>
      <c r="W1085" s="190" t="s">
        <v>142</v>
      </c>
      <c r="X1085" s="190" t="s">
        <v>142</v>
      </c>
      <c r="Y1085" s="190" t="s">
        <v>142</v>
      </c>
    </row>
    <row r="1086" spans="1:26" x14ac:dyDescent="0.3">
      <c r="A1086" s="190">
        <v>812264</v>
      </c>
      <c r="B1086" s="190" t="s">
        <v>265</v>
      </c>
      <c r="D1086" s="190" t="s">
        <v>140</v>
      </c>
      <c r="F1086" s="190" t="s">
        <v>140</v>
      </c>
      <c r="K1086" s="190" t="s">
        <v>140</v>
      </c>
      <c r="M1086" s="190" t="s">
        <v>140</v>
      </c>
      <c r="O1086" s="190" t="s">
        <v>140</v>
      </c>
      <c r="P1086" s="190" t="s">
        <v>142</v>
      </c>
      <c r="Q1086" s="190" t="s">
        <v>140</v>
      </c>
      <c r="R1086" s="190" t="s">
        <v>140</v>
      </c>
      <c r="S1086" s="190" t="s">
        <v>142</v>
      </c>
      <c r="T1086" s="190" t="s">
        <v>140</v>
      </c>
      <c r="U1086" s="190" t="s">
        <v>142</v>
      </c>
      <c r="V1086" s="190" t="s">
        <v>142</v>
      </c>
      <c r="W1086" s="190" t="s">
        <v>142</v>
      </c>
      <c r="X1086" s="190" t="s">
        <v>142</v>
      </c>
      <c r="Z1086" s="190" t="s">
        <v>141</v>
      </c>
    </row>
    <row r="1087" spans="1:26" x14ac:dyDescent="0.3">
      <c r="A1087" s="190">
        <v>812265</v>
      </c>
      <c r="B1087" s="190" t="s">
        <v>265</v>
      </c>
      <c r="E1087" s="190" t="s">
        <v>142</v>
      </c>
      <c r="O1087" s="190" t="s">
        <v>141</v>
      </c>
      <c r="P1087" s="190" t="s">
        <v>141</v>
      </c>
      <c r="Q1087" s="190" t="s">
        <v>142</v>
      </c>
      <c r="S1087" s="190" t="s">
        <v>141</v>
      </c>
      <c r="U1087" s="190" t="s">
        <v>141</v>
      </c>
      <c r="V1087" s="190" t="s">
        <v>141</v>
      </c>
      <c r="W1087" s="190" t="s">
        <v>141</v>
      </c>
      <c r="X1087" s="190" t="s">
        <v>141</v>
      </c>
      <c r="Y1087" s="190" t="s">
        <v>141</v>
      </c>
      <c r="Z1087" s="190" t="s">
        <v>141</v>
      </c>
    </row>
    <row r="1088" spans="1:26" x14ac:dyDescent="0.3">
      <c r="A1088" s="190">
        <v>812268</v>
      </c>
      <c r="B1088" s="190" t="s">
        <v>265</v>
      </c>
      <c r="D1088" s="190" t="s">
        <v>142</v>
      </c>
      <c r="G1088" s="190" t="s">
        <v>142</v>
      </c>
      <c r="K1088" s="190" t="s">
        <v>142</v>
      </c>
      <c r="M1088" s="190" t="s">
        <v>140</v>
      </c>
      <c r="Q1088" s="190" t="s">
        <v>142</v>
      </c>
      <c r="S1088" s="190" t="s">
        <v>142</v>
      </c>
      <c r="T1088" s="190" t="s">
        <v>142</v>
      </c>
      <c r="U1088" s="190" t="s">
        <v>141</v>
      </c>
      <c r="V1088" s="190" t="s">
        <v>141</v>
      </c>
      <c r="W1088" s="190" t="s">
        <v>141</v>
      </c>
      <c r="X1088" s="190" t="s">
        <v>141</v>
      </c>
      <c r="Y1088" s="190" t="s">
        <v>141</v>
      </c>
      <c r="Z1088" s="190" t="s">
        <v>141</v>
      </c>
    </row>
    <row r="1089" spans="1:26" x14ac:dyDescent="0.3">
      <c r="A1089" s="190">
        <v>812271</v>
      </c>
      <c r="B1089" s="190" t="s">
        <v>265</v>
      </c>
      <c r="O1089" s="190" t="s">
        <v>141</v>
      </c>
      <c r="U1089" s="190" t="s">
        <v>142</v>
      </c>
      <c r="V1089" s="190" t="s">
        <v>142</v>
      </c>
      <c r="W1089" s="190" t="s">
        <v>142</v>
      </c>
      <c r="X1089" s="190" t="s">
        <v>142</v>
      </c>
      <c r="Y1089" s="190" t="s">
        <v>142</v>
      </c>
      <c r="Z1089" s="190" t="s">
        <v>141</v>
      </c>
    </row>
    <row r="1090" spans="1:26" x14ac:dyDescent="0.3">
      <c r="A1090" s="190">
        <v>812273</v>
      </c>
      <c r="B1090" s="190" t="s">
        <v>265</v>
      </c>
      <c r="J1090" s="190" t="s">
        <v>140</v>
      </c>
      <c r="K1090" s="190" t="s">
        <v>140</v>
      </c>
      <c r="M1090" s="190" t="s">
        <v>140</v>
      </c>
      <c r="N1090" s="190" t="s">
        <v>141</v>
      </c>
      <c r="O1090" s="190" t="s">
        <v>141</v>
      </c>
      <c r="P1090" s="190" t="s">
        <v>142</v>
      </c>
      <c r="Q1090" s="190" t="s">
        <v>142</v>
      </c>
      <c r="R1090" s="190" t="s">
        <v>142</v>
      </c>
      <c r="S1090" s="190" t="s">
        <v>142</v>
      </c>
      <c r="T1090" s="190" t="s">
        <v>142</v>
      </c>
      <c r="U1090" s="190" t="s">
        <v>141</v>
      </c>
      <c r="V1090" s="190" t="s">
        <v>141</v>
      </c>
      <c r="W1090" s="190" t="s">
        <v>141</v>
      </c>
      <c r="X1090" s="190" t="s">
        <v>141</v>
      </c>
      <c r="Y1090" s="190" t="s">
        <v>141</v>
      </c>
      <c r="Z1090" s="190" t="s">
        <v>141</v>
      </c>
    </row>
    <row r="1091" spans="1:26" x14ac:dyDescent="0.3">
      <c r="A1091" s="190">
        <v>812274</v>
      </c>
      <c r="B1091" s="190" t="s">
        <v>265</v>
      </c>
      <c r="H1091" s="190" t="s">
        <v>142</v>
      </c>
      <c r="N1091" s="190" t="s">
        <v>142</v>
      </c>
      <c r="O1091" s="190" t="s">
        <v>141</v>
      </c>
      <c r="P1091" s="190" t="s">
        <v>142</v>
      </c>
      <c r="Q1091" s="190" t="s">
        <v>142</v>
      </c>
      <c r="S1091" s="190" t="s">
        <v>142</v>
      </c>
      <c r="T1091" s="190" t="s">
        <v>142</v>
      </c>
      <c r="U1091" s="190" t="s">
        <v>141</v>
      </c>
      <c r="V1091" s="190" t="s">
        <v>141</v>
      </c>
      <c r="W1091" s="190" t="s">
        <v>141</v>
      </c>
      <c r="X1091" s="190" t="s">
        <v>141</v>
      </c>
      <c r="Y1091" s="190" t="s">
        <v>141</v>
      </c>
      <c r="Z1091" s="190" t="s">
        <v>141</v>
      </c>
    </row>
    <row r="1092" spans="1:26" x14ac:dyDescent="0.3">
      <c r="A1092" s="190">
        <v>812275</v>
      </c>
      <c r="B1092" s="190" t="s">
        <v>265</v>
      </c>
      <c r="J1092" s="190" t="s">
        <v>140</v>
      </c>
      <c r="O1092" s="190" t="s">
        <v>142</v>
      </c>
      <c r="R1092" s="190" t="s">
        <v>141</v>
      </c>
      <c r="V1092" s="190" t="s">
        <v>142</v>
      </c>
      <c r="X1092" s="190" t="s">
        <v>142</v>
      </c>
    </row>
    <row r="1093" spans="1:26" x14ac:dyDescent="0.3">
      <c r="A1093" s="190">
        <v>812277</v>
      </c>
      <c r="B1093" s="190" t="s">
        <v>265</v>
      </c>
      <c r="D1093" s="190" t="s">
        <v>140</v>
      </c>
      <c r="G1093" s="190" t="s">
        <v>142</v>
      </c>
      <c r="K1093" s="190" t="s">
        <v>142</v>
      </c>
      <c r="Q1093" s="190" t="s">
        <v>142</v>
      </c>
      <c r="R1093" s="190" t="s">
        <v>142</v>
      </c>
      <c r="U1093" s="190" t="s">
        <v>142</v>
      </c>
      <c r="V1093" s="190" t="s">
        <v>142</v>
      </c>
      <c r="W1093" s="190" t="s">
        <v>142</v>
      </c>
      <c r="X1093" s="190" t="s">
        <v>142</v>
      </c>
      <c r="Y1093" s="190" t="s">
        <v>142</v>
      </c>
      <c r="Z1093" s="190" t="s">
        <v>142</v>
      </c>
    </row>
    <row r="1094" spans="1:26" x14ac:dyDescent="0.3">
      <c r="A1094" s="190">
        <v>812282</v>
      </c>
      <c r="B1094" s="190" t="s">
        <v>265</v>
      </c>
      <c r="F1094" s="190" t="s">
        <v>140</v>
      </c>
      <c r="I1094" s="190" t="s">
        <v>140</v>
      </c>
      <c r="P1094" s="190" t="s">
        <v>142</v>
      </c>
      <c r="Q1094" s="190" t="s">
        <v>140</v>
      </c>
      <c r="S1094" s="190" t="s">
        <v>142</v>
      </c>
      <c r="U1094" s="190" t="s">
        <v>140</v>
      </c>
      <c r="V1094" s="190" t="s">
        <v>142</v>
      </c>
      <c r="W1094" s="190" t="s">
        <v>140</v>
      </c>
      <c r="X1094" s="190" t="s">
        <v>140</v>
      </c>
      <c r="Y1094" s="190" t="s">
        <v>140</v>
      </c>
      <c r="Z1094" s="190" t="s">
        <v>140</v>
      </c>
    </row>
    <row r="1095" spans="1:26" x14ac:dyDescent="0.3">
      <c r="A1095" s="190">
        <v>812297</v>
      </c>
      <c r="B1095" s="190" t="s">
        <v>265</v>
      </c>
      <c r="K1095" s="190" t="s">
        <v>140</v>
      </c>
      <c r="O1095" s="190" t="s">
        <v>142</v>
      </c>
      <c r="Q1095" s="190" t="s">
        <v>140</v>
      </c>
      <c r="W1095" s="190" t="s">
        <v>140</v>
      </c>
      <c r="Z1095" s="190" t="s">
        <v>142</v>
      </c>
    </row>
    <row r="1096" spans="1:26" x14ac:dyDescent="0.3">
      <c r="A1096" s="190">
        <v>812299</v>
      </c>
      <c r="B1096" s="190" t="s">
        <v>265</v>
      </c>
      <c r="E1096" s="190" t="s">
        <v>140</v>
      </c>
      <c r="O1096" s="190" t="s">
        <v>140</v>
      </c>
      <c r="P1096" s="190" t="s">
        <v>142</v>
      </c>
      <c r="Q1096" s="190" t="s">
        <v>141</v>
      </c>
      <c r="R1096" s="190" t="s">
        <v>142</v>
      </c>
      <c r="V1096" s="190" t="s">
        <v>141</v>
      </c>
      <c r="W1096" s="190" t="s">
        <v>141</v>
      </c>
    </row>
    <row r="1097" spans="1:26" x14ac:dyDescent="0.3">
      <c r="A1097" s="190">
        <v>812302</v>
      </c>
      <c r="B1097" s="190" t="s">
        <v>265</v>
      </c>
      <c r="H1097" s="190" t="s">
        <v>142</v>
      </c>
      <c r="N1097" s="190" t="s">
        <v>142</v>
      </c>
      <c r="O1097" s="190" t="s">
        <v>141</v>
      </c>
      <c r="P1097" s="190" t="s">
        <v>141</v>
      </c>
      <c r="Q1097" s="190" t="s">
        <v>141</v>
      </c>
      <c r="R1097" s="190" t="s">
        <v>141</v>
      </c>
      <c r="S1097" s="190" t="s">
        <v>141</v>
      </c>
      <c r="T1097" s="190" t="s">
        <v>141</v>
      </c>
      <c r="U1097" s="190" t="s">
        <v>141</v>
      </c>
      <c r="V1097" s="190" t="s">
        <v>141</v>
      </c>
      <c r="W1097" s="190" t="s">
        <v>141</v>
      </c>
      <c r="X1097" s="190" t="s">
        <v>141</v>
      </c>
      <c r="Y1097" s="190" t="s">
        <v>141</v>
      </c>
      <c r="Z1097" s="190" t="s">
        <v>141</v>
      </c>
    </row>
    <row r="1098" spans="1:26" x14ac:dyDescent="0.3">
      <c r="A1098" s="190">
        <v>812305</v>
      </c>
      <c r="B1098" s="190" t="s">
        <v>265</v>
      </c>
      <c r="E1098" s="190" t="s">
        <v>140</v>
      </c>
      <c r="F1098" s="190" t="s">
        <v>140</v>
      </c>
      <c r="G1098" s="190" t="s">
        <v>140</v>
      </c>
      <c r="J1098" s="190" t="s">
        <v>140</v>
      </c>
      <c r="O1098" s="190" t="s">
        <v>142</v>
      </c>
      <c r="P1098" s="190" t="s">
        <v>142</v>
      </c>
      <c r="Q1098" s="190" t="s">
        <v>142</v>
      </c>
      <c r="R1098" s="190" t="s">
        <v>142</v>
      </c>
      <c r="T1098" s="190" t="s">
        <v>142</v>
      </c>
      <c r="U1098" s="190" t="s">
        <v>141</v>
      </c>
      <c r="V1098" s="190" t="s">
        <v>141</v>
      </c>
      <c r="W1098" s="190" t="s">
        <v>141</v>
      </c>
      <c r="X1098" s="190" t="s">
        <v>141</v>
      </c>
      <c r="Y1098" s="190" t="s">
        <v>141</v>
      </c>
      <c r="Z1098" s="190" t="s">
        <v>142</v>
      </c>
    </row>
    <row r="1099" spans="1:26" x14ac:dyDescent="0.3">
      <c r="A1099" s="190">
        <v>812306</v>
      </c>
      <c r="B1099" s="190" t="s">
        <v>265</v>
      </c>
      <c r="F1099" s="190" t="s">
        <v>140</v>
      </c>
      <c r="G1099" s="190" t="s">
        <v>140</v>
      </c>
      <c r="K1099" s="190" t="s">
        <v>140</v>
      </c>
      <c r="L1099" s="190" t="s">
        <v>142</v>
      </c>
      <c r="O1099" s="190" t="s">
        <v>142</v>
      </c>
      <c r="P1099" s="190" t="s">
        <v>141</v>
      </c>
      <c r="Q1099" s="190" t="s">
        <v>141</v>
      </c>
      <c r="R1099" s="190" t="s">
        <v>141</v>
      </c>
      <c r="S1099" s="190" t="s">
        <v>142</v>
      </c>
      <c r="T1099" s="190" t="s">
        <v>142</v>
      </c>
      <c r="U1099" s="190" t="s">
        <v>141</v>
      </c>
      <c r="V1099" s="190" t="s">
        <v>141</v>
      </c>
      <c r="W1099" s="190" t="s">
        <v>141</v>
      </c>
      <c r="X1099" s="190" t="s">
        <v>141</v>
      </c>
      <c r="Y1099" s="190" t="s">
        <v>141</v>
      </c>
      <c r="Z1099" s="190" t="s">
        <v>141</v>
      </c>
    </row>
    <row r="1100" spans="1:26" x14ac:dyDescent="0.3">
      <c r="A1100" s="190">
        <v>812318</v>
      </c>
      <c r="B1100" s="190" t="s">
        <v>265</v>
      </c>
      <c r="F1100" s="190" t="s">
        <v>140</v>
      </c>
      <c r="G1100" s="190" t="s">
        <v>142</v>
      </c>
      <c r="K1100" s="190" t="s">
        <v>142</v>
      </c>
      <c r="O1100" s="190" t="s">
        <v>140</v>
      </c>
      <c r="P1100" s="190" t="s">
        <v>140</v>
      </c>
      <c r="Q1100" s="190" t="s">
        <v>140</v>
      </c>
      <c r="R1100" s="190" t="s">
        <v>140</v>
      </c>
      <c r="S1100" s="190" t="s">
        <v>140</v>
      </c>
      <c r="U1100" s="190" t="s">
        <v>142</v>
      </c>
      <c r="W1100" s="190" t="s">
        <v>142</v>
      </c>
      <c r="X1100" s="190" t="s">
        <v>142</v>
      </c>
      <c r="Y1100" s="190" t="s">
        <v>142</v>
      </c>
      <c r="Z1100" s="190" t="s">
        <v>142</v>
      </c>
    </row>
    <row r="1101" spans="1:26" x14ac:dyDescent="0.3">
      <c r="A1101" s="190">
        <v>812322</v>
      </c>
      <c r="B1101" s="190" t="s">
        <v>265</v>
      </c>
      <c r="I1101" s="190" t="s">
        <v>142</v>
      </c>
      <c r="J1101" s="190" t="s">
        <v>140</v>
      </c>
      <c r="M1101" s="190" t="s">
        <v>140</v>
      </c>
      <c r="O1101" s="190" t="s">
        <v>142</v>
      </c>
      <c r="P1101" s="190" t="s">
        <v>142</v>
      </c>
      <c r="Q1101" s="190" t="s">
        <v>142</v>
      </c>
      <c r="T1101" s="190" t="s">
        <v>142</v>
      </c>
      <c r="U1101" s="190" t="s">
        <v>141</v>
      </c>
      <c r="V1101" s="190" t="s">
        <v>141</v>
      </c>
      <c r="W1101" s="190" t="s">
        <v>141</v>
      </c>
      <c r="X1101" s="190" t="s">
        <v>141</v>
      </c>
      <c r="Y1101" s="190" t="s">
        <v>141</v>
      </c>
      <c r="Z1101" s="190" t="s">
        <v>141</v>
      </c>
    </row>
    <row r="1102" spans="1:26" x14ac:dyDescent="0.3">
      <c r="A1102" s="190">
        <v>812329</v>
      </c>
      <c r="B1102" s="190" t="s">
        <v>265</v>
      </c>
      <c r="D1102" s="190" t="s">
        <v>141</v>
      </c>
      <c r="L1102" s="190" t="s">
        <v>141</v>
      </c>
      <c r="M1102" s="190" t="s">
        <v>141</v>
      </c>
      <c r="O1102" s="190" t="s">
        <v>141</v>
      </c>
      <c r="Q1102" s="190" t="s">
        <v>141</v>
      </c>
      <c r="U1102" s="190" t="s">
        <v>141</v>
      </c>
      <c r="V1102" s="190" t="s">
        <v>141</v>
      </c>
      <c r="W1102" s="190" t="s">
        <v>141</v>
      </c>
      <c r="X1102" s="190" t="s">
        <v>141</v>
      </c>
      <c r="Y1102" s="190" t="s">
        <v>141</v>
      </c>
      <c r="Z1102" s="190" t="s">
        <v>141</v>
      </c>
    </row>
    <row r="1103" spans="1:26" x14ac:dyDescent="0.3">
      <c r="A1103" s="190">
        <v>812333</v>
      </c>
      <c r="B1103" s="190" t="s">
        <v>265</v>
      </c>
      <c r="J1103" s="190" t="s">
        <v>142</v>
      </c>
      <c r="O1103" s="190" t="s">
        <v>142</v>
      </c>
      <c r="P1103" s="190" t="s">
        <v>142</v>
      </c>
      <c r="Q1103" s="190" t="s">
        <v>140</v>
      </c>
      <c r="R1103" s="190" t="s">
        <v>141</v>
      </c>
      <c r="S1103" s="190" t="s">
        <v>141</v>
      </c>
      <c r="U1103" s="190" t="s">
        <v>142</v>
      </c>
      <c r="V1103" s="190" t="s">
        <v>141</v>
      </c>
      <c r="W1103" s="190" t="s">
        <v>141</v>
      </c>
      <c r="Z1103" s="190" t="s">
        <v>141</v>
      </c>
    </row>
    <row r="1104" spans="1:26" x14ac:dyDescent="0.3">
      <c r="A1104" s="190">
        <v>812339</v>
      </c>
      <c r="B1104" s="190" t="s">
        <v>265</v>
      </c>
      <c r="D1104" s="190" t="s">
        <v>140</v>
      </c>
      <c r="K1104" s="190" t="s">
        <v>142</v>
      </c>
      <c r="M1104" s="190" t="s">
        <v>140</v>
      </c>
      <c r="O1104" s="190" t="s">
        <v>142</v>
      </c>
      <c r="P1104" s="190" t="s">
        <v>142</v>
      </c>
      <c r="Q1104" s="190" t="s">
        <v>142</v>
      </c>
      <c r="R1104" s="190" t="s">
        <v>142</v>
      </c>
      <c r="S1104" s="190" t="s">
        <v>142</v>
      </c>
      <c r="T1104" s="190" t="s">
        <v>142</v>
      </c>
      <c r="U1104" s="190" t="s">
        <v>141</v>
      </c>
      <c r="V1104" s="190" t="s">
        <v>141</v>
      </c>
      <c r="W1104" s="190" t="s">
        <v>141</v>
      </c>
      <c r="X1104" s="190" t="s">
        <v>141</v>
      </c>
      <c r="Y1104" s="190" t="s">
        <v>141</v>
      </c>
      <c r="Z1104" s="190" t="s">
        <v>141</v>
      </c>
    </row>
    <row r="1105" spans="1:26" x14ac:dyDescent="0.3">
      <c r="A1105" s="190">
        <v>812341</v>
      </c>
      <c r="B1105" s="190" t="s">
        <v>265</v>
      </c>
      <c r="J1105" s="190" t="s">
        <v>140</v>
      </c>
      <c r="O1105" s="190" t="s">
        <v>142</v>
      </c>
      <c r="P1105" s="190" t="s">
        <v>140</v>
      </c>
      <c r="S1105" s="190" t="s">
        <v>140</v>
      </c>
      <c r="V1105" s="190" t="s">
        <v>140</v>
      </c>
      <c r="Y1105" s="190" t="s">
        <v>140</v>
      </c>
      <c r="Z1105" s="190" t="s">
        <v>142</v>
      </c>
    </row>
    <row r="1106" spans="1:26" x14ac:dyDescent="0.3">
      <c r="A1106" s="190">
        <v>812342</v>
      </c>
      <c r="B1106" s="190" t="s">
        <v>265</v>
      </c>
      <c r="C1106" s="190" t="s">
        <v>140</v>
      </c>
      <c r="D1106" s="190" t="s">
        <v>140</v>
      </c>
      <c r="K1106" s="190" t="s">
        <v>142</v>
      </c>
      <c r="M1106" s="190" t="s">
        <v>140</v>
      </c>
      <c r="P1106" s="190" t="s">
        <v>141</v>
      </c>
      <c r="Q1106" s="190" t="s">
        <v>142</v>
      </c>
      <c r="S1106" s="190" t="s">
        <v>141</v>
      </c>
      <c r="U1106" s="190" t="s">
        <v>141</v>
      </c>
      <c r="V1106" s="190" t="s">
        <v>141</v>
      </c>
      <c r="W1106" s="190" t="s">
        <v>141</v>
      </c>
      <c r="X1106" s="190" t="s">
        <v>141</v>
      </c>
      <c r="Y1106" s="190" t="s">
        <v>141</v>
      </c>
      <c r="Z1106" s="190" t="s">
        <v>141</v>
      </c>
    </row>
    <row r="1107" spans="1:26" x14ac:dyDescent="0.3">
      <c r="A1107" s="190">
        <v>812345</v>
      </c>
      <c r="B1107" s="190" t="s">
        <v>265</v>
      </c>
      <c r="D1107" s="190" t="s">
        <v>140</v>
      </c>
      <c r="P1107" s="190" t="s">
        <v>141</v>
      </c>
      <c r="Q1107" s="190" t="s">
        <v>141</v>
      </c>
      <c r="R1107" s="190" t="s">
        <v>142</v>
      </c>
      <c r="U1107" s="190" t="s">
        <v>142</v>
      </c>
      <c r="Y1107" s="190" t="s">
        <v>142</v>
      </c>
    </row>
    <row r="1108" spans="1:26" x14ac:dyDescent="0.3">
      <c r="A1108" s="190">
        <v>812351</v>
      </c>
      <c r="B1108" s="190" t="s">
        <v>265</v>
      </c>
      <c r="E1108" s="190" t="s">
        <v>142</v>
      </c>
      <c r="J1108" s="190" t="s">
        <v>140</v>
      </c>
      <c r="L1108" s="190" t="s">
        <v>140</v>
      </c>
      <c r="O1108" s="190" t="s">
        <v>141</v>
      </c>
      <c r="P1108" s="190" t="s">
        <v>141</v>
      </c>
      <c r="Q1108" s="190" t="s">
        <v>141</v>
      </c>
      <c r="R1108" s="190" t="s">
        <v>142</v>
      </c>
      <c r="S1108" s="190" t="s">
        <v>142</v>
      </c>
      <c r="U1108" s="190" t="s">
        <v>141</v>
      </c>
      <c r="V1108" s="190" t="s">
        <v>141</v>
      </c>
      <c r="W1108" s="190" t="s">
        <v>141</v>
      </c>
      <c r="X1108" s="190" t="s">
        <v>141</v>
      </c>
      <c r="Y1108" s="190" t="s">
        <v>141</v>
      </c>
      <c r="Z1108" s="190" t="s">
        <v>141</v>
      </c>
    </row>
    <row r="1109" spans="1:26" x14ac:dyDescent="0.3">
      <c r="A1109" s="190">
        <v>812359</v>
      </c>
      <c r="B1109" s="190" t="s">
        <v>265</v>
      </c>
      <c r="F1109" s="190" t="s">
        <v>140</v>
      </c>
      <c r="G1109" s="190" t="s">
        <v>140</v>
      </c>
      <c r="I1109" s="190" t="s">
        <v>140</v>
      </c>
      <c r="J1109" s="190" t="s">
        <v>140</v>
      </c>
      <c r="P1109" s="190" t="s">
        <v>142</v>
      </c>
      <c r="Q1109" s="190" t="s">
        <v>142</v>
      </c>
      <c r="R1109" s="190" t="s">
        <v>142</v>
      </c>
      <c r="S1109" s="190" t="s">
        <v>142</v>
      </c>
      <c r="T1109" s="190" t="s">
        <v>142</v>
      </c>
      <c r="U1109" s="190" t="s">
        <v>141</v>
      </c>
      <c r="V1109" s="190" t="s">
        <v>141</v>
      </c>
      <c r="W1109" s="190" t="s">
        <v>141</v>
      </c>
      <c r="X1109" s="190" t="s">
        <v>141</v>
      </c>
      <c r="Y1109" s="190" t="s">
        <v>141</v>
      </c>
      <c r="Z1109" s="190" t="s">
        <v>141</v>
      </c>
    </row>
    <row r="1110" spans="1:26" x14ac:dyDescent="0.3">
      <c r="A1110" s="190">
        <v>812371</v>
      </c>
      <c r="B1110" s="190" t="s">
        <v>265</v>
      </c>
      <c r="I1110" s="190" t="s">
        <v>142</v>
      </c>
      <c r="J1110" s="190" t="s">
        <v>140</v>
      </c>
      <c r="L1110" s="190" t="s">
        <v>142</v>
      </c>
      <c r="Q1110" s="190" t="s">
        <v>140</v>
      </c>
      <c r="S1110" s="190" t="s">
        <v>140</v>
      </c>
      <c r="U1110" s="190" t="s">
        <v>140</v>
      </c>
      <c r="X1110" s="190" t="s">
        <v>140</v>
      </c>
      <c r="Y1110" s="190" t="s">
        <v>140</v>
      </c>
    </row>
    <row r="1111" spans="1:26" x14ac:dyDescent="0.3">
      <c r="A1111" s="190">
        <v>812373</v>
      </c>
      <c r="B1111" s="190" t="s">
        <v>265</v>
      </c>
      <c r="D1111" s="190" t="s">
        <v>142</v>
      </c>
      <c r="I1111" s="190" t="s">
        <v>140</v>
      </c>
      <c r="O1111" s="190" t="s">
        <v>142</v>
      </c>
      <c r="P1111" s="190" t="s">
        <v>142</v>
      </c>
      <c r="Q1111" s="190" t="s">
        <v>142</v>
      </c>
      <c r="S1111" s="190" t="s">
        <v>141</v>
      </c>
      <c r="U1111" s="190" t="s">
        <v>141</v>
      </c>
      <c r="V1111" s="190" t="s">
        <v>141</v>
      </c>
      <c r="W1111" s="190" t="s">
        <v>141</v>
      </c>
      <c r="X1111" s="190" t="s">
        <v>141</v>
      </c>
      <c r="Y1111" s="190" t="s">
        <v>141</v>
      </c>
      <c r="Z1111" s="190" t="s">
        <v>141</v>
      </c>
    </row>
    <row r="1112" spans="1:26" x14ac:dyDescent="0.3">
      <c r="A1112" s="190">
        <v>812378</v>
      </c>
      <c r="B1112" s="190" t="s">
        <v>265</v>
      </c>
      <c r="M1112" s="190" t="s">
        <v>140</v>
      </c>
      <c r="N1112" s="190" t="s">
        <v>140</v>
      </c>
      <c r="O1112" s="190" t="s">
        <v>141</v>
      </c>
      <c r="Q1112" s="190" t="s">
        <v>140</v>
      </c>
      <c r="U1112" s="190" t="s">
        <v>142</v>
      </c>
      <c r="Y1112" s="190" t="s">
        <v>142</v>
      </c>
    </row>
    <row r="1113" spans="1:26" x14ac:dyDescent="0.3">
      <c r="A1113" s="190">
        <v>812389</v>
      </c>
      <c r="B1113" s="190" t="s">
        <v>265</v>
      </c>
      <c r="H1113" s="190" t="s">
        <v>140</v>
      </c>
      <c r="P1113" s="190" t="s">
        <v>142</v>
      </c>
      <c r="Q1113" s="190" t="s">
        <v>142</v>
      </c>
      <c r="R1113" s="190" t="s">
        <v>142</v>
      </c>
      <c r="S1113" s="190" t="s">
        <v>142</v>
      </c>
      <c r="T1113" s="190" t="s">
        <v>142</v>
      </c>
      <c r="U1113" s="190" t="s">
        <v>141</v>
      </c>
      <c r="V1113" s="190" t="s">
        <v>141</v>
      </c>
      <c r="W1113" s="190" t="s">
        <v>141</v>
      </c>
      <c r="X1113" s="190" t="s">
        <v>141</v>
      </c>
      <c r="Y1113" s="190" t="s">
        <v>141</v>
      </c>
      <c r="Z1113" s="190" t="s">
        <v>141</v>
      </c>
    </row>
    <row r="1114" spans="1:26" x14ac:dyDescent="0.3">
      <c r="A1114" s="190">
        <v>812391</v>
      </c>
      <c r="B1114" s="190" t="s">
        <v>265</v>
      </c>
      <c r="D1114" s="190" t="s">
        <v>142</v>
      </c>
      <c r="L1114" s="190" t="s">
        <v>142</v>
      </c>
      <c r="O1114" s="190" t="s">
        <v>141</v>
      </c>
      <c r="P1114" s="190" t="s">
        <v>141</v>
      </c>
      <c r="Q1114" s="190" t="s">
        <v>141</v>
      </c>
      <c r="R1114" s="190" t="s">
        <v>141</v>
      </c>
      <c r="S1114" s="190" t="s">
        <v>141</v>
      </c>
      <c r="T1114" s="190" t="s">
        <v>141</v>
      </c>
      <c r="U1114" s="190" t="s">
        <v>141</v>
      </c>
      <c r="V1114" s="190" t="s">
        <v>141</v>
      </c>
      <c r="W1114" s="190" t="s">
        <v>141</v>
      </c>
      <c r="X1114" s="190" t="s">
        <v>141</v>
      </c>
      <c r="Y1114" s="190" t="s">
        <v>141</v>
      </c>
      <c r="Z1114" s="190" t="s">
        <v>141</v>
      </c>
    </row>
    <row r="1115" spans="1:26" x14ac:dyDescent="0.3">
      <c r="A1115" s="190">
        <v>812393</v>
      </c>
      <c r="B1115" s="190" t="s">
        <v>265</v>
      </c>
      <c r="O1115" s="190" t="s">
        <v>140</v>
      </c>
      <c r="P1115" s="190" t="s">
        <v>140</v>
      </c>
      <c r="S1115" s="190" t="s">
        <v>140</v>
      </c>
      <c r="V1115" s="190" t="s">
        <v>141</v>
      </c>
      <c r="W1115" s="190" t="s">
        <v>142</v>
      </c>
      <c r="X1115" s="190" t="s">
        <v>141</v>
      </c>
      <c r="Y1115" s="190" t="s">
        <v>142</v>
      </c>
    </row>
    <row r="1116" spans="1:26" x14ac:dyDescent="0.3">
      <c r="A1116" s="190">
        <v>812395</v>
      </c>
      <c r="B1116" s="190" t="s">
        <v>265</v>
      </c>
      <c r="K1116" s="190" t="s">
        <v>142</v>
      </c>
      <c r="P1116" s="190" t="s">
        <v>142</v>
      </c>
      <c r="Q1116" s="190" t="s">
        <v>142</v>
      </c>
      <c r="S1116" s="190" t="s">
        <v>142</v>
      </c>
      <c r="U1116" s="190" t="s">
        <v>141</v>
      </c>
      <c r="V1116" s="190" t="s">
        <v>141</v>
      </c>
      <c r="W1116" s="190" t="s">
        <v>141</v>
      </c>
      <c r="X1116" s="190" t="s">
        <v>141</v>
      </c>
      <c r="Y1116" s="190" t="s">
        <v>141</v>
      </c>
      <c r="Z1116" s="190" t="s">
        <v>141</v>
      </c>
    </row>
    <row r="1117" spans="1:26" x14ac:dyDescent="0.3">
      <c r="A1117" s="190">
        <v>812397</v>
      </c>
      <c r="B1117" s="190" t="s">
        <v>265</v>
      </c>
      <c r="K1117" s="190" t="s">
        <v>140</v>
      </c>
      <c r="O1117" s="190" t="s">
        <v>142</v>
      </c>
      <c r="P1117" s="190" t="s">
        <v>142</v>
      </c>
      <c r="Q1117" s="190" t="s">
        <v>141</v>
      </c>
      <c r="R1117" s="190" t="s">
        <v>142</v>
      </c>
      <c r="S1117" s="190" t="s">
        <v>141</v>
      </c>
      <c r="T1117" s="190" t="s">
        <v>142</v>
      </c>
      <c r="U1117" s="190" t="s">
        <v>141</v>
      </c>
      <c r="V1117" s="190" t="s">
        <v>141</v>
      </c>
      <c r="W1117" s="190" t="s">
        <v>141</v>
      </c>
      <c r="X1117" s="190" t="s">
        <v>141</v>
      </c>
      <c r="Y1117" s="190" t="s">
        <v>141</v>
      </c>
      <c r="Z1117" s="190" t="s">
        <v>141</v>
      </c>
    </row>
    <row r="1118" spans="1:26" x14ac:dyDescent="0.3">
      <c r="A1118" s="190">
        <v>812399</v>
      </c>
      <c r="B1118" s="190" t="s">
        <v>265</v>
      </c>
      <c r="D1118" s="190" t="s">
        <v>140</v>
      </c>
      <c r="J1118" s="190" t="s">
        <v>142</v>
      </c>
      <c r="K1118" s="190" t="s">
        <v>142</v>
      </c>
      <c r="N1118" s="190" t="s">
        <v>141</v>
      </c>
      <c r="O1118" s="190" t="s">
        <v>141</v>
      </c>
      <c r="Q1118" s="190" t="s">
        <v>142</v>
      </c>
      <c r="R1118" s="190" t="s">
        <v>142</v>
      </c>
      <c r="S1118" s="190" t="s">
        <v>142</v>
      </c>
      <c r="U1118" s="190" t="s">
        <v>141</v>
      </c>
      <c r="V1118" s="190" t="s">
        <v>141</v>
      </c>
      <c r="W1118" s="190" t="s">
        <v>141</v>
      </c>
      <c r="X1118" s="190" t="s">
        <v>141</v>
      </c>
      <c r="Y1118" s="190" t="s">
        <v>141</v>
      </c>
      <c r="Z1118" s="190" t="s">
        <v>141</v>
      </c>
    </row>
    <row r="1119" spans="1:26" x14ac:dyDescent="0.3">
      <c r="A1119" s="190">
        <v>812415</v>
      </c>
      <c r="B1119" s="190" t="s">
        <v>265</v>
      </c>
      <c r="J1119" s="190" t="s">
        <v>140</v>
      </c>
      <c r="N1119" s="190" t="s">
        <v>140</v>
      </c>
      <c r="O1119" s="190" t="s">
        <v>142</v>
      </c>
      <c r="P1119" s="190" t="s">
        <v>142</v>
      </c>
      <c r="Q1119" s="190" t="s">
        <v>142</v>
      </c>
      <c r="R1119" s="190" t="s">
        <v>142</v>
      </c>
      <c r="U1119" s="190" t="s">
        <v>140</v>
      </c>
      <c r="V1119" s="190" t="s">
        <v>142</v>
      </c>
      <c r="W1119" s="190" t="s">
        <v>142</v>
      </c>
      <c r="X1119" s="190" t="s">
        <v>140</v>
      </c>
      <c r="Y1119" s="190" t="s">
        <v>140</v>
      </c>
      <c r="Z1119" s="190" t="s">
        <v>141</v>
      </c>
    </row>
    <row r="1120" spans="1:26" x14ac:dyDescent="0.3">
      <c r="A1120" s="190">
        <v>812435</v>
      </c>
      <c r="B1120" s="190" t="s">
        <v>265</v>
      </c>
      <c r="F1120" s="190" t="s">
        <v>140</v>
      </c>
      <c r="K1120" s="190" t="s">
        <v>142</v>
      </c>
      <c r="L1120" s="190" t="s">
        <v>140</v>
      </c>
      <c r="P1120" s="190" t="s">
        <v>142</v>
      </c>
      <c r="Q1120" s="190" t="s">
        <v>142</v>
      </c>
      <c r="R1120" s="190" t="s">
        <v>142</v>
      </c>
      <c r="S1120" s="190" t="s">
        <v>142</v>
      </c>
      <c r="U1120" s="190" t="s">
        <v>141</v>
      </c>
      <c r="V1120" s="190" t="s">
        <v>141</v>
      </c>
      <c r="W1120" s="190" t="s">
        <v>141</v>
      </c>
      <c r="X1120" s="190" t="s">
        <v>141</v>
      </c>
      <c r="Y1120" s="190" t="s">
        <v>141</v>
      </c>
      <c r="Z1120" s="190" t="s">
        <v>141</v>
      </c>
    </row>
    <row r="1121" spans="1:26" x14ac:dyDescent="0.3">
      <c r="A1121" s="190">
        <v>812450</v>
      </c>
      <c r="B1121" s="190" t="s">
        <v>265</v>
      </c>
      <c r="I1121" s="190" t="s">
        <v>142</v>
      </c>
      <c r="K1121" s="190" t="s">
        <v>142</v>
      </c>
      <c r="L1121" s="190" t="s">
        <v>141</v>
      </c>
      <c r="O1121" s="190" t="s">
        <v>141</v>
      </c>
      <c r="P1121" s="190" t="s">
        <v>141</v>
      </c>
      <c r="S1121" s="190" t="s">
        <v>141</v>
      </c>
      <c r="U1121" s="190" t="s">
        <v>141</v>
      </c>
      <c r="V1121" s="190" t="s">
        <v>141</v>
      </c>
      <c r="W1121" s="190" t="s">
        <v>141</v>
      </c>
      <c r="X1121" s="190" t="s">
        <v>141</v>
      </c>
      <c r="Y1121" s="190" t="s">
        <v>141</v>
      </c>
      <c r="Z1121" s="190" t="s">
        <v>141</v>
      </c>
    </row>
    <row r="1122" spans="1:26" x14ac:dyDescent="0.3">
      <c r="A1122" s="190">
        <v>812454</v>
      </c>
      <c r="B1122" s="190" t="s">
        <v>265</v>
      </c>
      <c r="D1122" s="190" t="s">
        <v>140</v>
      </c>
      <c r="K1122" s="190" t="s">
        <v>140</v>
      </c>
      <c r="L1122" s="190" t="s">
        <v>140</v>
      </c>
      <c r="M1122" s="190" t="s">
        <v>140</v>
      </c>
      <c r="O1122" s="190" t="s">
        <v>142</v>
      </c>
      <c r="P1122" s="190" t="s">
        <v>142</v>
      </c>
      <c r="Q1122" s="190" t="s">
        <v>140</v>
      </c>
      <c r="U1122" s="190" t="s">
        <v>141</v>
      </c>
      <c r="V1122" s="190" t="s">
        <v>141</v>
      </c>
      <c r="W1122" s="190" t="s">
        <v>141</v>
      </c>
      <c r="X1122" s="190" t="s">
        <v>142</v>
      </c>
      <c r="Y1122" s="190" t="s">
        <v>142</v>
      </c>
    </row>
    <row r="1123" spans="1:26" x14ac:dyDescent="0.3">
      <c r="A1123" s="190">
        <v>812464</v>
      </c>
      <c r="B1123" s="190" t="s">
        <v>265</v>
      </c>
      <c r="D1123" s="190" t="s">
        <v>142</v>
      </c>
      <c r="E1123" s="190" t="s">
        <v>142</v>
      </c>
      <c r="J1123" s="190" t="s">
        <v>142</v>
      </c>
      <c r="O1123" s="190" t="s">
        <v>142</v>
      </c>
      <c r="Q1123" s="190" t="s">
        <v>142</v>
      </c>
      <c r="R1123" s="190" t="s">
        <v>142</v>
      </c>
      <c r="U1123" s="190" t="s">
        <v>141</v>
      </c>
      <c r="V1123" s="190" t="s">
        <v>141</v>
      </c>
      <c r="W1123" s="190" t="s">
        <v>141</v>
      </c>
      <c r="X1123" s="190" t="s">
        <v>141</v>
      </c>
      <c r="Z1123" s="190" t="s">
        <v>141</v>
      </c>
    </row>
    <row r="1124" spans="1:26" x14ac:dyDescent="0.3">
      <c r="A1124" s="190">
        <v>812467</v>
      </c>
      <c r="B1124" s="190" t="s">
        <v>265</v>
      </c>
      <c r="D1124" s="190" t="s">
        <v>142</v>
      </c>
      <c r="E1124" s="190" t="s">
        <v>140</v>
      </c>
      <c r="K1124" s="190" t="s">
        <v>141</v>
      </c>
      <c r="L1124" s="190" t="s">
        <v>141</v>
      </c>
      <c r="O1124" s="190" t="s">
        <v>141</v>
      </c>
      <c r="Q1124" s="190" t="s">
        <v>141</v>
      </c>
      <c r="R1124" s="190" t="s">
        <v>140</v>
      </c>
      <c r="S1124" s="190" t="s">
        <v>140</v>
      </c>
      <c r="U1124" s="190" t="s">
        <v>141</v>
      </c>
      <c r="V1124" s="190" t="s">
        <v>141</v>
      </c>
      <c r="W1124" s="190" t="s">
        <v>141</v>
      </c>
      <c r="X1124" s="190" t="s">
        <v>142</v>
      </c>
      <c r="Y1124" s="190" t="s">
        <v>141</v>
      </c>
      <c r="Z1124" s="190" t="s">
        <v>141</v>
      </c>
    </row>
    <row r="1125" spans="1:26" x14ac:dyDescent="0.3">
      <c r="A1125" s="190">
        <v>812468</v>
      </c>
      <c r="B1125" s="190" t="s">
        <v>265</v>
      </c>
      <c r="F1125" s="190" t="s">
        <v>140</v>
      </c>
      <c r="J1125" s="190" t="s">
        <v>142</v>
      </c>
      <c r="K1125" s="190" t="s">
        <v>140</v>
      </c>
      <c r="N1125" s="190" t="s">
        <v>142</v>
      </c>
      <c r="O1125" s="190" t="s">
        <v>141</v>
      </c>
      <c r="P1125" s="190" t="s">
        <v>142</v>
      </c>
      <c r="Q1125" s="190" t="s">
        <v>141</v>
      </c>
      <c r="R1125" s="190" t="s">
        <v>142</v>
      </c>
      <c r="S1125" s="190" t="s">
        <v>142</v>
      </c>
      <c r="T1125" s="190" t="s">
        <v>142</v>
      </c>
      <c r="U1125" s="190" t="s">
        <v>141</v>
      </c>
      <c r="V1125" s="190" t="s">
        <v>141</v>
      </c>
      <c r="W1125" s="190" t="s">
        <v>141</v>
      </c>
      <c r="X1125" s="190" t="s">
        <v>141</v>
      </c>
      <c r="Y1125" s="190" t="s">
        <v>141</v>
      </c>
      <c r="Z1125" s="190" t="s">
        <v>141</v>
      </c>
    </row>
    <row r="1126" spans="1:26" x14ac:dyDescent="0.3">
      <c r="A1126" s="190">
        <v>812471</v>
      </c>
      <c r="B1126" s="190" t="s">
        <v>265</v>
      </c>
      <c r="F1126" s="190" t="s">
        <v>140</v>
      </c>
      <c r="K1126" s="190" t="s">
        <v>142</v>
      </c>
      <c r="O1126" s="190" t="s">
        <v>142</v>
      </c>
      <c r="P1126" s="190" t="s">
        <v>142</v>
      </c>
      <c r="R1126" s="190" t="s">
        <v>142</v>
      </c>
      <c r="S1126" s="190" t="s">
        <v>142</v>
      </c>
      <c r="U1126" s="190" t="s">
        <v>141</v>
      </c>
      <c r="V1126" s="190" t="s">
        <v>141</v>
      </c>
      <c r="W1126" s="190" t="s">
        <v>141</v>
      </c>
      <c r="X1126" s="190" t="s">
        <v>141</v>
      </c>
      <c r="Y1126" s="190" t="s">
        <v>141</v>
      </c>
      <c r="Z1126" s="190" t="s">
        <v>141</v>
      </c>
    </row>
    <row r="1127" spans="1:26" x14ac:dyDescent="0.3">
      <c r="A1127" s="190">
        <v>812477</v>
      </c>
      <c r="B1127" s="190" t="s">
        <v>265</v>
      </c>
      <c r="G1127" s="190" t="s">
        <v>140</v>
      </c>
      <c r="I1127" s="190" t="s">
        <v>140</v>
      </c>
      <c r="K1127" s="190" t="s">
        <v>142</v>
      </c>
      <c r="P1127" s="190" t="s">
        <v>142</v>
      </c>
      <c r="Q1127" s="190" t="s">
        <v>141</v>
      </c>
      <c r="R1127" s="190" t="s">
        <v>141</v>
      </c>
      <c r="S1127" s="190" t="s">
        <v>142</v>
      </c>
      <c r="U1127" s="190" t="s">
        <v>141</v>
      </c>
      <c r="V1127" s="190" t="s">
        <v>141</v>
      </c>
      <c r="W1127" s="190" t="s">
        <v>141</v>
      </c>
      <c r="X1127" s="190" t="s">
        <v>141</v>
      </c>
      <c r="Y1127" s="190" t="s">
        <v>141</v>
      </c>
      <c r="Z1127" s="190" t="s">
        <v>141</v>
      </c>
    </row>
    <row r="1128" spans="1:26" x14ac:dyDescent="0.3">
      <c r="A1128" s="190">
        <v>812479</v>
      </c>
      <c r="B1128" s="190" t="s">
        <v>265</v>
      </c>
      <c r="D1128" s="190" t="s">
        <v>140</v>
      </c>
      <c r="O1128" s="190" t="s">
        <v>142</v>
      </c>
      <c r="P1128" s="190" t="s">
        <v>141</v>
      </c>
      <c r="Q1128" s="190" t="s">
        <v>141</v>
      </c>
      <c r="R1128" s="190" t="s">
        <v>141</v>
      </c>
      <c r="U1128" s="190" t="s">
        <v>141</v>
      </c>
      <c r="V1128" s="190" t="s">
        <v>141</v>
      </c>
      <c r="W1128" s="190" t="s">
        <v>141</v>
      </c>
      <c r="X1128" s="190" t="s">
        <v>141</v>
      </c>
      <c r="Y1128" s="190" t="s">
        <v>141</v>
      </c>
      <c r="Z1128" s="190" t="s">
        <v>141</v>
      </c>
    </row>
    <row r="1129" spans="1:26" x14ac:dyDescent="0.3">
      <c r="A1129" s="190">
        <v>812482</v>
      </c>
      <c r="B1129" s="190" t="s">
        <v>265</v>
      </c>
      <c r="D1129" s="190" t="s">
        <v>140</v>
      </c>
      <c r="J1129" s="190" t="s">
        <v>140</v>
      </c>
      <c r="M1129" s="190" t="s">
        <v>140</v>
      </c>
      <c r="O1129" s="190" t="s">
        <v>140</v>
      </c>
      <c r="P1129" s="190" t="s">
        <v>140</v>
      </c>
      <c r="Q1129" s="190" t="s">
        <v>140</v>
      </c>
      <c r="R1129" s="190" t="s">
        <v>140</v>
      </c>
      <c r="T1129" s="190" t="s">
        <v>140</v>
      </c>
      <c r="U1129" s="190" t="s">
        <v>142</v>
      </c>
      <c r="V1129" s="190" t="s">
        <v>142</v>
      </c>
      <c r="W1129" s="190" t="s">
        <v>142</v>
      </c>
      <c r="X1129" s="190" t="s">
        <v>142</v>
      </c>
      <c r="Y1129" s="190" t="s">
        <v>142</v>
      </c>
      <c r="Z1129" s="190" t="s">
        <v>142</v>
      </c>
    </row>
    <row r="1130" spans="1:26" x14ac:dyDescent="0.3">
      <c r="A1130" s="190">
        <v>812483</v>
      </c>
      <c r="B1130" s="190" t="s">
        <v>265</v>
      </c>
      <c r="L1130" s="190" t="s">
        <v>140</v>
      </c>
      <c r="P1130" s="190" t="s">
        <v>142</v>
      </c>
      <c r="Q1130" s="190" t="s">
        <v>140</v>
      </c>
      <c r="S1130" s="190" t="s">
        <v>142</v>
      </c>
      <c r="V1130" s="190" t="s">
        <v>142</v>
      </c>
      <c r="W1130" s="190" t="s">
        <v>141</v>
      </c>
      <c r="X1130" s="190" t="s">
        <v>142</v>
      </c>
      <c r="Y1130" s="190" t="s">
        <v>142</v>
      </c>
      <c r="Z1130" s="190" t="s">
        <v>141</v>
      </c>
    </row>
    <row r="1131" spans="1:26" x14ac:dyDescent="0.3">
      <c r="A1131" s="190">
        <v>812492</v>
      </c>
      <c r="B1131" s="190" t="s">
        <v>265</v>
      </c>
      <c r="D1131" s="190" t="s">
        <v>140</v>
      </c>
      <c r="K1131" s="190" t="s">
        <v>142</v>
      </c>
      <c r="O1131" s="190" t="s">
        <v>142</v>
      </c>
      <c r="Q1131" s="190" t="s">
        <v>142</v>
      </c>
      <c r="S1131" s="190" t="s">
        <v>142</v>
      </c>
      <c r="U1131" s="190" t="s">
        <v>141</v>
      </c>
      <c r="V1131" s="190" t="s">
        <v>141</v>
      </c>
      <c r="W1131" s="190" t="s">
        <v>141</v>
      </c>
      <c r="X1131" s="190" t="s">
        <v>141</v>
      </c>
      <c r="Y1131" s="190" t="s">
        <v>141</v>
      </c>
      <c r="Z1131" s="190" t="s">
        <v>141</v>
      </c>
    </row>
    <row r="1132" spans="1:26" x14ac:dyDescent="0.3">
      <c r="A1132" s="190">
        <v>812493</v>
      </c>
      <c r="B1132" s="190" t="s">
        <v>265</v>
      </c>
      <c r="D1132" s="190" t="s">
        <v>140</v>
      </c>
      <c r="E1132" s="190" t="s">
        <v>142</v>
      </c>
      <c r="K1132" s="190" t="s">
        <v>142</v>
      </c>
      <c r="O1132" s="190" t="s">
        <v>142</v>
      </c>
      <c r="R1132" s="190" t="s">
        <v>142</v>
      </c>
      <c r="S1132" s="190" t="s">
        <v>142</v>
      </c>
      <c r="U1132" s="190" t="s">
        <v>141</v>
      </c>
      <c r="V1132" s="190" t="s">
        <v>141</v>
      </c>
      <c r="W1132" s="190" t="s">
        <v>141</v>
      </c>
      <c r="X1132" s="190" t="s">
        <v>141</v>
      </c>
      <c r="Y1132" s="190" t="s">
        <v>141</v>
      </c>
      <c r="Z1132" s="190" t="s">
        <v>141</v>
      </c>
    </row>
    <row r="1133" spans="1:26" x14ac:dyDescent="0.3">
      <c r="A1133" s="190">
        <v>812496</v>
      </c>
      <c r="B1133" s="190" t="s">
        <v>265</v>
      </c>
      <c r="E1133" s="190" t="s">
        <v>140</v>
      </c>
      <c r="O1133" s="190" t="s">
        <v>140</v>
      </c>
      <c r="Q1133" s="190" t="s">
        <v>140</v>
      </c>
      <c r="R1133" s="190" t="s">
        <v>142</v>
      </c>
      <c r="U1133" s="190" t="s">
        <v>141</v>
      </c>
      <c r="V1133" s="190" t="s">
        <v>141</v>
      </c>
      <c r="W1133" s="190" t="s">
        <v>141</v>
      </c>
      <c r="X1133" s="190" t="s">
        <v>141</v>
      </c>
      <c r="Y1133" s="190" t="s">
        <v>141</v>
      </c>
      <c r="Z1133" s="190" t="s">
        <v>141</v>
      </c>
    </row>
    <row r="1134" spans="1:26" x14ac:dyDescent="0.3">
      <c r="A1134" s="190">
        <v>812498</v>
      </c>
      <c r="B1134" s="190" t="s">
        <v>265</v>
      </c>
      <c r="K1134" s="190" t="s">
        <v>142</v>
      </c>
      <c r="O1134" s="190" t="s">
        <v>142</v>
      </c>
      <c r="Q1134" s="190" t="s">
        <v>140</v>
      </c>
      <c r="U1134" s="190" t="s">
        <v>142</v>
      </c>
      <c r="X1134" s="190" t="s">
        <v>142</v>
      </c>
      <c r="Z1134" s="190" t="s">
        <v>142</v>
      </c>
    </row>
    <row r="1135" spans="1:26" x14ac:dyDescent="0.3">
      <c r="A1135" s="190">
        <v>812501</v>
      </c>
      <c r="B1135" s="190" t="s">
        <v>265</v>
      </c>
      <c r="D1135" s="190" t="s">
        <v>140</v>
      </c>
      <c r="L1135" s="190" t="s">
        <v>142</v>
      </c>
      <c r="O1135" s="190" t="s">
        <v>141</v>
      </c>
      <c r="Q1135" s="190" t="s">
        <v>142</v>
      </c>
      <c r="S1135" s="190" t="s">
        <v>142</v>
      </c>
      <c r="T1135" s="190" t="s">
        <v>142</v>
      </c>
      <c r="U1135" s="190" t="s">
        <v>141</v>
      </c>
      <c r="V1135" s="190" t="s">
        <v>141</v>
      </c>
      <c r="X1135" s="190" t="s">
        <v>141</v>
      </c>
      <c r="Z1135" s="190" t="s">
        <v>141</v>
      </c>
    </row>
    <row r="1136" spans="1:26" x14ac:dyDescent="0.3">
      <c r="A1136" s="190">
        <v>812503</v>
      </c>
      <c r="B1136" s="190" t="s">
        <v>265</v>
      </c>
      <c r="J1136" s="190" t="s">
        <v>142</v>
      </c>
      <c r="O1136" s="190" t="s">
        <v>141</v>
      </c>
      <c r="R1136" s="190" t="s">
        <v>140</v>
      </c>
      <c r="W1136" s="190" t="s">
        <v>142</v>
      </c>
      <c r="X1136" s="190" t="s">
        <v>142</v>
      </c>
    </row>
    <row r="1137" spans="1:26" x14ac:dyDescent="0.3">
      <c r="A1137" s="190">
        <v>812505</v>
      </c>
      <c r="B1137" s="190" t="s">
        <v>265</v>
      </c>
      <c r="D1137" s="190" t="s">
        <v>140</v>
      </c>
      <c r="J1137" s="190" t="s">
        <v>140</v>
      </c>
      <c r="K1137" s="190" t="s">
        <v>142</v>
      </c>
      <c r="O1137" s="190" t="s">
        <v>140</v>
      </c>
      <c r="P1137" s="190" t="s">
        <v>142</v>
      </c>
      <c r="Q1137" s="190" t="s">
        <v>140</v>
      </c>
      <c r="R1137" s="190" t="s">
        <v>142</v>
      </c>
      <c r="S1137" s="190" t="s">
        <v>142</v>
      </c>
      <c r="T1137" s="190" t="s">
        <v>140</v>
      </c>
      <c r="U1137" s="190" t="s">
        <v>141</v>
      </c>
      <c r="V1137" s="190" t="s">
        <v>141</v>
      </c>
      <c r="W1137" s="190" t="s">
        <v>141</v>
      </c>
      <c r="X1137" s="190" t="s">
        <v>141</v>
      </c>
      <c r="Y1137" s="190" t="s">
        <v>141</v>
      </c>
      <c r="Z1137" s="190" t="s">
        <v>141</v>
      </c>
    </row>
    <row r="1138" spans="1:26" x14ac:dyDescent="0.3">
      <c r="A1138" s="190">
        <v>812508</v>
      </c>
      <c r="B1138" s="190" t="s">
        <v>265</v>
      </c>
      <c r="E1138" s="190" t="s">
        <v>140</v>
      </c>
      <c r="L1138" s="190" t="s">
        <v>140</v>
      </c>
      <c r="M1138" s="190" t="s">
        <v>140</v>
      </c>
      <c r="O1138" s="190" t="s">
        <v>142</v>
      </c>
      <c r="Q1138" s="190" t="s">
        <v>142</v>
      </c>
      <c r="S1138" s="190" t="s">
        <v>140</v>
      </c>
      <c r="T1138" s="190" t="s">
        <v>142</v>
      </c>
      <c r="U1138" s="190" t="s">
        <v>140</v>
      </c>
      <c r="V1138" s="190" t="s">
        <v>142</v>
      </c>
      <c r="W1138" s="190" t="s">
        <v>142</v>
      </c>
      <c r="X1138" s="190" t="s">
        <v>142</v>
      </c>
      <c r="Y1138" s="190" t="s">
        <v>140</v>
      </c>
      <c r="Z1138" s="190" t="s">
        <v>140</v>
      </c>
    </row>
    <row r="1139" spans="1:26" x14ac:dyDescent="0.3">
      <c r="A1139" s="190">
        <v>812509</v>
      </c>
      <c r="B1139" s="190" t="s">
        <v>265</v>
      </c>
      <c r="D1139" s="190" t="s">
        <v>140</v>
      </c>
      <c r="E1139" s="190" t="s">
        <v>142</v>
      </c>
      <c r="J1139" s="190" t="s">
        <v>140</v>
      </c>
      <c r="K1139" s="190" t="s">
        <v>140</v>
      </c>
      <c r="P1139" s="190" t="s">
        <v>140</v>
      </c>
      <c r="R1139" s="190" t="s">
        <v>140</v>
      </c>
      <c r="S1139" s="190" t="s">
        <v>140</v>
      </c>
      <c r="U1139" s="190" t="s">
        <v>141</v>
      </c>
      <c r="V1139" s="190" t="s">
        <v>141</v>
      </c>
      <c r="W1139" s="190" t="s">
        <v>142</v>
      </c>
      <c r="X1139" s="190" t="s">
        <v>141</v>
      </c>
      <c r="Y1139" s="190" t="s">
        <v>141</v>
      </c>
    </row>
    <row r="1140" spans="1:26" x14ac:dyDescent="0.3">
      <c r="A1140" s="190">
        <v>812511</v>
      </c>
      <c r="B1140" s="190" t="s">
        <v>265</v>
      </c>
      <c r="J1140" s="190" t="s">
        <v>140</v>
      </c>
      <c r="K1140" s="190" t="s">
        <v>141</v>
      </c>
      <c r="M1140" s="190" t="s">
        <v>142</v>
      </c>
      <c r="N1140" s="190" t="s">
        <v>140</v>
      </c>
      <c r="O1140" s="190" t="s">
        <v>141</v>
      </c>
      <c r="Q1140" s="190" t="s">
        <v>141</v>
      </c>
      <c r="R1140" s="190" t="s">
        <v>141</v>
      </c>
      <c r="S1140" s="190" t="s">
        <v>142</v>
      </c>
      <c r="U1140" s="190" t="s">
        <v>141</v>
      </c>
      <c r="V1140" s="190" t="s">
        <v>141</v>
      </c>
      <c r="W1140" s="190" t="s">
        <v>141</v>
      </c>
      <c r="X1140" s="190" t="s">
        <v>141</v>
      </c>
      <c r="Y1140" s="190" t="s">
        <v>141</v>
      </c>
      <c r="Z1140" s="190" t="s">
        <v>141</v>
      </c>
    </row>
    <row r="1141" spans="1:26" x14ac:dyDescent="0.3">
      <c r="A1141" s="190">
        <v>812515</v>
      </c>
      <c r="B1141" s="190" t="s">
        <v>265</v>
      </c>
      <c r="G1141" s="190" t="s">
        <v>140</v>
      </c>
      <c r="K1141" s="190" t="s">
        <v>141</v>
      </c>
      <c r="N1141" s="190" t="s">
        <v>140</v>
      </c>
      <c r="O1141" s="190" t="s">
        <v>142</v>
      </c>
      <c r="Q1141" s="190" t="s">
        <v>142</v>
      </c>
      <c r="R1141" s="190" t="s">
        <v>141</v>
      </c>
      <c r="S1141" s="190" t="s">
        <v>141</v>
      </c>
      <c r="T1141" s="190" t="s">
        <v>142</v>
      </c>
      <c r="U1141" s="190" t="s">
        <v>141</v>
      </c>
      <c r="V1141" s="190" t="s">
        <v>141</v>
      </c>
      <c r="W1141" s="190" t="s">
        <v>141</v>
      </c>
      <c r="X1141" s="190" t="s">
        <v>141</v>
      </c>
      <c r="Y1141" s="190" t="s">
        <v>141</v>
      </c>
      <c r="Z1141" s="190" t="s">
        <v>141</v>
      </c>
    </row>
    <row r="1142" spans="1:26" x14ac:dyDescent="0.3">
      <c r="A1142" s="190">
        <v>812531</v>
      </c>
      <c r="B1142" s="190" t="s">
        <v>265</v>
      </c>
      <c r="O1142" s="190" t="s">
        <v>141</v>
      </c>
      <c r="P1142" s="190" t="s">
        <v>142</v>
      </c>
      <c r="Q1142" s="190" t="s">
        <v>142</v>
      </c>
      <c r="R1142" s="190" t="s">
        <v>142</v>
      </c>
      <c r="S1142" s="190" t="s">
        <v>142</v>
      </c>
      <c r="T1142" s="190" t="s">
        <v>142</v>
      </c>
      <c r="U1142" s="190" t="s">
        <v>141</v>
      </c>
      <c r="V1142" s="190" t="s">
        <v>141</v>
      </c>
      <c r="W1142" s="190" t="s">
        <v>141</v>
      </c>
      <c r="X1142" s="190" t="s">
        <v>141</v>
      </c>
      <c r="Y1142" s="190" t="s">
        <v>141</v>
      </c>
      <c r="Z1142" s="190" t="s">
        <v>141</v>
      </c>
    </row>
    <row r="1143" spans="1:26" x14ac:dyDescent="0.3">
      <c r="A1143" s="190">
        <v>812532</v>
      </c>
      <c r="B1143" s="190" t="s">
        <v>265</v>
      </c>
      <c r="D1143" s="190" t="s">
        <v>142</v>
      </c>
      <c r="O1143" s="190" t="s">
        <v>142</v>
      </c>
      <c r="P1143" s="190" t="s">
        <v>142</v>
      </c>
      <c r="Q1143" s="190" t="s">
        <v>142</v>
      </c>
      <c r="R1143" s="190" t="s">
        <v>142</v>
      </c>
      <c r="S1143" s="190" t="s">
        <v>142</v>
      </c>
      <c r="T1143" s="190" t="s">
        <v>142</v>
      </c>
      <c r="U1143" s="190" t="s">
        <v>141</v>
      </c>
      <c r="V1143" s="190" t="s">
        <v>141</v>
      </c>
      <c r="W1143" s="190" t="s">
        <v>141</v>
      </c>
      <c r="X1143" s="190" t="s">
        <v>141</v>
      </c>
      <c r="Y1143" s="190" t="s">
        <v>141</v>
      </c>
      <c r="Z1143" s="190" t="s">
        <v>141</v>
      </c>
    </row>
    <row r="1144" spans="1:26" x14ac:dyDescent="0.3">
      <c r="A1144" s="190">
        <v>812540</v>
      </c>
      <c r="B1144" s="190" t="s">
        <v>265</v>
      </c>
      <c r="C1144" s="190" t="s">
        <v>140</v>
      </c>
      <c r="M1144" s="190" t="s">
        <v>140</v>
      </c>
      <c r="O1144" s="190" t="s">
        <v>142</v>
      </c>
      <c r="P1144" s="190" t="s">
        <v>142</v>
      </c>
      <c r="Q1144" s="190" t="s">
        <v>142</v>
      </c>
      <c r="R1144" s="190" t="s">
        <v>142</v>
      </c>
      <c r="U1144" s="190" t="s">
        <v>141</v>
      </c>
      <c r="V1144" s="190" t="s">
        <v>141</v>
      </c>
      <c r="W1144" s="190" t="s">
        <v>141</v>
      </c>
      <c r="X1144" s="190" t="s">
        <v>141</v>
      </c>
      <c r="Y1144" s="190" t="s">
        <v>141</v>
      </c>
      <c r="Z1144" s="190" t="s">
        <v>141</v>
      </c>
    </row>
    <row r="1145" spans="1:26" x14ac:dyDescent="0.3">
      <c r="A1145" s="190">
        <v>812542</v>
      </c>
      <c r="B1145" s="190" t="s">
        <v>265</v>
      </c>
      <c r="D1145" s="190" t="s">
        <v>140</v>
      </c>
      <c r="F1145" s="190" t="s">
        <v>140</v>
      </c>
      <c r="J1145" s="190" t="s">
        <v>141</v>
      </c>
      <c r="K1145" s="190" t="s">
        <v>141</v>
      </c>
      <c r="O1145" s="190" t="s">
        <v>140</v>
      </c>
      <c r="P1145" s="190" t="s">
        <v>140</v>
      </c>
      <c r="Q1145" s="190" t="s">
        <v>141</v>
      </c>
      <c r="R1145" s="190" t="s">
        <v>141</v>
      </c>
      <c r="S1145" s="190" t="s">
        <v>141</v>
      </c>
      <c r="T1145" s="190" t="s">
        <v>141</v>
      </c>
      <c r="U1145" s="190" t="s">
        <v>141</v>
      </c>
      <c r="V1145" s="190" t="s">
        <v>141</v>
      </c>
      <c r="W1145" s="190" t="s">
        <v>141</v>
      </c>
      <c r="X1145" s="190" t="s">
        <v>141</v>
      </c>
      <c r="Y1145" s="190" t="s">
        <v>141</v>
      </c>
      <c r="Z1145" s="190" t="s">
        <v>141</v>
      </c>
    </row>
    <row r="1146" spans="1:26" x14ac:dyDescent="0.3">
      <c r="A1146" s="190">
        <v>812543</v>
      </c>
      <c r="B1146" s="190" t="s">
        <v>265</v>
      </c>
      <c r="K1146" s="190" t="s">
        <v>140</v>
      </c>
      <c r="O1146" s="190" t="s">
        <v>142</v>
      </c>
      <c r="P1146" s="190" t="s">
        <v>141</v>
      </c>
      <c r="Q1146" s="190" t="s">
        <v>141</v>
      </c>
      <c r="R1146" s="190" t="s">
        <v>142</v>
      </c>
      <c r="S1146" s="190" t="s">
        <v>142</v>
      </c>
      <c r="U1146" s="190" t="s">
        <v>141</v>
      </c>
      <c r="V1146" s="190" t="s">
        <v>141</v>
      </c>
      <c r="W1146" s="190" t="s">
        <v>141</v>
      </c>
      <c r="X1146" s="190" t="s">
        <v>141</v>
      </c>
      <c r="Y1146" s="190" t="s">
        <v>141</v>
      </c>
      <c r="Z1146" s="190" t="s">
        <v>141</v>
      </c>
    </row>
    <row r="1147" spans="1:26" x14ac:dyDescent="0.3">
      <c r="A1147" s="190">
        <v>812549</v>
      </c>
      <c r="B1147" s="190" t="s">
        <v>265</v>
      </c>
      <c r="N1147" s="190" t="s">
        <v>142</v>
      </c>
      <c r="O1147" s="190" t="s">
        <v>142</v>
      </c>
      <c r="U1147" s="190" t="s">
        <v>142</v>
      </c>
      <c r="V1147" s="190" t="s">
        <v>141</v>
      </c>
      <c r="W1147" s="190" t="s">
        <v>142</v>
      </c>
      <c r="Y1147" s="190" t="s">
        <v>142</v>
      </c>
      <c r="Z1147" s="190" t="s">
        <v>141</v>
      </c>
    </row>
    <row r="1148" spans="1:26" x14ac:dyDescent="0.3">
      <c r="A1148" s="190">
        <v>812558</v>
      </c>
      <c r="B1148" s="190" t="s">
        <v>265</v>
      </c>
      <c r="C1148" s="190" t="s">
        <v>141</v>
      </c>
      <c r="N1148" s="190" t="s">
        <v>141</v>
      </c>
      <c r="O1148" s="190" t="s">
        <v>141</v>
      </c>
      <c r="P1148" s="190" t="s">
        <v>142</v>
      </c>
      <c r="S1148" s="190" t="s">
        <v>142</v>
      </c>
      <c r="T1148" s="190" t="s">
        <v>141</v>
      </c>
      <c r="U1148" s="190" t="s">
        <v>141</v>
      </c>
      <c r="V1148" s="190" t="s">
        <v>141</v>
      </c>
      <c r="W1148" s="190" t="s">
        <v>141</v>
      </c>
      <c r="X1148" s="190" t="s">
        <v>141</v>
      </c>
      <c r="Y1148" s="190" t="s">
        <v>141</v>
      </c>
      <c r="Z1148" s="190" t="s">
        <v>141</v>
      </c>
    </row>
    <row r="1149" spans="1:26" x14ac:dyDescent="0.3">
      <c r="A1149" s="190">
        <v>812563</v>
      </c>
      <c r="B1149" s="190" t="s">
        <v>265</v>
      </c>
      <c r="O1149" s="190" t="s">
        <v>141</v>
      </c>
      <c r="P1149" s="190" t="s">
        <v>142</v>
      </c>
      <c r="Q1149" s="190" t="s">
        <v>142</v>
      </c>
      <c r="R1149" s="190" t="s">
        <v>142</v>
      </c>
      <c r="U1149" s="190" t="s">
        <v>141</v>
      </c>
      <c r="V1149" s="190" t="s">
        <v>141</v>
      </c>
      <c r="W1149" s="190" t="s">
        <v>141</v>
      </c>
      <c r="X1149" s="190" t="s">
        <v>141</v>
      </c>
      <c r="Y1149" s="190" t="s">
        <v>141</v>
      </c>
      <c r="Z1149" s="190" t="s">
        <v>141</v>
      </c>
    </row>
    <row r="1150" spans="1:26" x14ac:dyDescent="0.3">
      <c r="A1150" s="190">
        <v>812568</v>
      </c>
      <c r="B1150" s="190" t="s">
        <v>265</v>
      </c>
      <c r="O1150" s="190" t="s">
        <v>141</v>
      </c>
      <c r="P1150" s="190" t="s">
        <v>140</v>
      </c>
      <c r="Q1150" s="190" t="s">
        <v>140</v>
      </c>
      <c r="T1150" s="190" t="s">
        <v>142</v>
      </c>
      <c r="U1150" s="190" t="s">
        <v>141</v>
      </c>
      <c r="V1150" s="190" t="s">
        <v>141</v>
      </c>
      <c r="W1150" s="190" t="s">
        <v>141</v>
      </c>
      <c r="X1150" s="190" t="s">
        <v>140</v>
      </c>
      <c r="Y1150" s="190" t="s">
        <v>142</v>
      </c>
      <c r="Z1150" s="190" t="s">
        <v>141</v>
      </c>
    </row>
    <row r="1151" spans="1:26" x14ac:dyDescent="0.3">
      <c r="A1151" s="190">
        <v>812569</v>
      </c>
      <c r="B1151" s="190" t="s">
        <v>265</v>
      </c>
      <c r="E1151" s="190" t="s">
        <v>140</v>
      </c>
      <c r="M1151" s="190" t="s">
        <v>140</v>
      </c>
      <c r="O1151" s="190" t="s">
        <v>141</v>
      </c>
      <c r="R1151" s="190" t="s">
        <v>140</v>
      </c>
      <c r="V1151" s="190" t="s">
        <v>141</v>
      </c>
      <c r="Y1151" s="190" t="s">
        <v>141</v>
      </c>
      <c r="Z1151" s="190" t="s">
        <v>141</v>
      </c>
    </row>
    <row r="1152" spans="1:26" x14ac:dyDescent="0.3">
      <c r="A1152" s="190">
        <v>812570</v>
      </c>
      <c r="B1152" s="190" t="s">
        <v>265</v>
      </c>
      <c r="D1152" s="190" t="s">
        <v>142</v>
      </c>
      <c r="O1152" s="190" t="s">
        <v>141</v>
      </c>
      <c r="P1152" s="190" t="s">
        <v>141</v>
      </c>
      <c r="Q1152" s="190" t="s">
        <v>141</v>
      </c>
      <c r="R1152" s="190" t="s">
        <v>140</v>
      </c>
      <c r="S1152" s="190" t="s">
        <v>140</v>
      </c>
      <c r="T1152" s="190" t="s">
        <v>140</v>
      </c>
      <c r="U1152" s="190" t="s">
        <v>142</v>
      </c>
      <c r="V1152" s="190" t="s">
        <v>141</v>
      </c>
      <c r="W1152" s="190" t="s">
        <v>141</v>
      </c>
      <c r="X1152" s="190" t="s">
        <v>142</v>
      </c>
      <c r="Y1152" s="190" t="s">
        <v>141</v>
      </c>
      <c r="Z1152" s="190" t="s">
        <v>141</v>
      </c>
    </row>
    <row r="1153" spans="1:26" x14ac:dyDescent="0.3">
      <c r="A1153" s="190">
        <v>812572</v>
      </c>
      <c r="B1153" s="190" t="s">
        <v>265</v>
      </c>
      <c r="D1153" s="190" t="s">
        <v>142</v>
      </c>
      <c r="E1153" s="190" t="s">
        <v>140</v>
      </c>
      <c r="K1153" s="190" t="s">
        <v>140</v>
      </c>
      <c r="M1153" s="190" t="s">
        <v>140</v>
      </c>
      <c r="O1153" s="190" t="s">
        <v>141</v>
      </c>
      <c r="R1153" s="190" t="s">
        <v>142</v>
      </c>
      <c r="S1153" s="190" t="s">
        <v>142</v>
      </c>
      <c r="U1153" s="190" t="s">
        <v>140</v>
      </c>
      <c r="V1153" s="190" t="s">
        <v>141</v>
      </c>
      <c r="Y1153" s="190" t="s">
        <v>141</v>
      </c>
      <c r="Z1153" s="190" t="s">
        <v>141</v>
      </c>
    </row>
    <row r="1154" spans="1:26" x14ac:dyDescent="0.3">
      <c r="A1154" s="190">
        <v>812582</v>
      </c>
      <c r="B1154" s="190" t="s">
        <v>265</v>
      </c>
      <c r="F1154" s="190" t="s">
        <v>140</v>
      </c>
      <c r="L1154" s="190" t="s">
        <v>142</v>
      </c>
      <c r="O1154" s="190" t="s">
        <v>141</v>
      </c>
      <c r="P1154" s="190" t="s">
        <v>142</v>
      </c>
      <c r="Q1154" s="190" t="s">
        <v>141</v>
      </c>
      <c r="R1154" s="190" t="s">
        <v>140</v>
      </c>
      <c r="S1154" s="190" t="s">
        <v>140</v>
      </c>
      <c r="U1154" s="190" t="s">
        <v>142</v>
      </c>
      <c r="V1154" s="190" t="s">
        <v>140</v>
      </c>
      <c r="W1154" s="190" t="s">
        <v>142</v>
      </c>
      <c r="X1154" s="190" t="s">
        <v>141</v>
      </c>
      <c r="Y1154" s="190" t="s">
        <v>141</v>
      </c>
      <c r="Z1154" s="190" t="s">
        <v>141</v>
      </c>
    </row>
    <row r="1155" spans="1:26" x14ac:dyDescent="0.3">
      <c r="A1155" s="190">
        <v>812587</v>
      </c>
      <c r="B1155" s="190" t="s">
        <v>265</v>
      </c>
      <c r="J1155" s="190" t="s">
        <v>142</v>
      </c>
      <c r="K1155" s="190" t="s">
        <v>140</v>
      </c>
      <c r="M1155" s="190" t="s">
        <v>140</v>
      </c>
      <c r="O1155" s="190" t="s">
        <v>141</v>
      </c>
      <c r="P1155" s="190" t="s">
        <v>141</v>
      </c>
      <c r="Q1155" s="190" t="s">
        <v>142</v>
      </c>
      <c r="R1155" s="190" t="s">
        <v>142</v>
      </c>
      <c r="S1155" s="190" t="s">
        <v>142</v>
      </c>
      <c r="T1155" s="190" t="s">
        <v>140</v>
      </c>
      <c r="U1155" s="190" t="s">
        <v>141</v>
      </c>
      <c r="V1155" s="190" t="s">
        <v>141</v>
      </c>
      <c r="W1155" s="190" t="s">
        <v>141</v>
      </c>
      <c r="X1155" s="190" t="s">
        <v>141</v>
      </c>
      <c r="Y1155" s="190" t="s">
        <v>141</v>
      </c>
      <c r="Z1155" s="190" t="s">
        <v>141</v>
      </c>
    </row>
    <row r="1156" spans="1:26" x14ac:dyDescent="0.3">
      <c r="A1156" s="190">
        <v>812594</v>
      </c>
      <c r="B1156" s="190" t="s">
        <v>265</v>
      </c>
      <c r="D1156" s="190" t="s">
        <v>140</v>
      </c>
      <c r="E1156" s="190" t="s">
        <v>142</v>
      </c>
      <c r="K1156" s="190" t="s">
        <v>140</v>
      </c>
      <c r="Q1156" s="190" t="s">
        <v>141</v>
      </c>
      <c r="R1156" s="190" t="s">
        <v>142</v>
      </c>
      <c r="S1156" s="190" t="s">
        <v>141</v>
      </c>
      <c r="U1156" s="190" t="s">
        <v>141</v>
      </c>
      <c r="V1156" s="190" t="s">
        <v>141</v>
      </c>
      <c r="W1156" s="190" t="s">
        <v>141</v>
      </c>
      <c r="X1156" s="190" t="s">
        <v>141</v>
      </c>
      <c r="Y1156" s="190" t="s">
        <v>141</v>
      </c>
      <c r="Z1156" s="190" t="s">
        <v>141</v>
      </c>
    </row>
    <row r="1157" spans="1:26" x14ac:dyDescent="0.3">
      <c r="A1157" s="190">
        <v>812598</v>
      </c>
      <c r="B1157" s="190" t="s">
        <v>265</v>
      </c>
      <c r="D1157" s="190" t="s">
        <v>142</v>
      </c>
      <c r="K1157" s="190" t="s">
        <v>140</v>
      </c>
      <c r="L1157" s="190" t="s">
        <v>142</v>
      </c>
      <c r="O1157" s="190" t="s">
        <v>141</v>
      </c>
      <c r="P1157" s="190" t="s">
        <v>141</v>
      </c>
      <c r="Q1157" s="190" t="s">
        <v>141</v>
      </c>
      <c r="R1157" s="190" t="s">
        <v>141</v>
      </c>
      <c r="S1157" s="190" t="s">
        <v>141</v>
      </c>
      <c r="T1157" s="190" t="s">
        <v>141</v>
      </c>
      <c r="U1157" s="190" t="s">
        <v>141</v>
      </c>
      <c r="V1157" s="190" t="s">
        <v>141</v>
      </c>
      <c r="W1157" s="190" t="s">
        <v>141</v>
      </c>
      <c r="X1157" s="190" t="s">
        <v>141</v>
      </c>
      <c r="Y1157" s="190" t="s">
        <v>141</v>
      </c>
      <c r="Z1157" s="190" t="s">
        <v>141</v>
      </c>
    </row>
    <row r="1158" spans="1:26" x14ac:dyDescent="0.3">
      <c r="A1158" s="190">
        <v>812601</v>
      </c>
      <c r="B1158" s="190" t="s">
        <v>265</v>
      </c>
      <c r="M1158" s="190" t="s">
        <v>140</v>
      </c>
      <c r="O1158" s="190" t="s">
        <v>142</v>
      </c>
      <c r="S1158" s="190" t="s">
        <v>140</v>
      </c>
      <c r="V1158" s="190" t="s">
        <v>141</v>
      </c>
      <c r="W1158" s="190" t="s">
        <v>141</v>
      </c>
      <c r="X1158" s="190" t="s">
        <v>142</v>
      </c>
      <c r="Y1158" s="190" t="s">
        <v>141</v>
      </c>
      <c r="Z1158" s="190" t="s">
        <v>141</v>
      </c>
    </row>
    <row r="1159" spans="1:26" x14ac:dyDescent="0.3">
      <c r="A1159" s="190">
        <v>812610</v>
      </c>
      <c r="B1159" s="190" t="s">
        <v>265</v>
      </c>
      <c r="D1159" s="190" t="s">
        <v>140</v>
      </c>
      <c r="K1159" s="190" t="s">
        <v>140</v>
      </c>
      <c r="M1159" s="190" t="s">
        <v>140</v>
      </c>
      <c r="O1159" s="190" t="s">
        <v>142</v>
      </c>
      <c r="P1159" s="190" t="s">
        <v>142</v>
      </c>
      <c r="Q1159" s="190" t="s">
        <v>142</v>
      </c>
      <c r="S1159" s="190" t="s">
        <v>142</v>
      </c>
      <c r="U1159" s="190" t="s">
        <v>142</v>
      </c>
      <c r="V1159" s="190" t="s">
        <v>142</v>
      </c>
      <c r="W1159" s="190" t="s">
        <v>142</v>
      </c>
      <c r="Y1159" s="190" t="s">
        <v>142</v>
      </c>
      <c r="Z1159" s="190" t="s">
        <v>142</v>
      </c>
    </row>
    <row r="1160" spans="1:26" x14ac:dyDescent="0.3">
      <c r="A1160" s="190">
        <v>812614</v>
      </c>
      <c r="B1160" s="190" t="s">
        <v>265</v>
      </c>
      <c r="D1160" s="190" t="s">
        <v>142</v>
      </c>
      <c r="J1160" s="190" t="s">
        <v>142</v>
      </c>
      <c r="K1160" s="190" t="s">
        <v>140</v>
      </c>
      <c r="N1160" s="190" t="s">
        <v>141</v>
      </c>
      <c r="O1160" s="190" t="s">
        <v>142</v>
      </c>
      <c r="P1160" s="190" t="s">
        <v>142</v>
      </c>
      <c r="Q1160" s="190" t="s">
        <v>140</v>
      </c>
      <c r="R1160" s="190" t="s">
        <v>141</v>
      </c>
      <c r="S1160" s="190" t="s">
        <v>142</v>
      </c>
      <c r="T1160" s="190" t="s">
        <v>142</v>
      </c>
      <c r="U1160" s="190" t="s">
        <v>141</v>
      </c>
      <c r="V1160" s="190" t="s">
        <v>141</v>
      </c>
      <c r="W1160" s="190" t="s">
        <v>141</v>
      </c>
      <c r="X1160" s="190" t="s">
        <v>142</v>
      </c>
      <c r="Y1160" s="190" t="s">
        <v>142</v>
      </c>
      <c r="Z1160" s="190" t="s">
        <v>141</v>
      </c>
    </row>
    <row r="1161" spans="1:26" x14ac:dyDescent="0.3">
      <c r="A1161" s="190">
        <v>812619</v>
      </c>
      <c r="B1161" s="190" t="s">
        <v>265</v>
      </c>
      <c r="G1161" s="190" t="s">
        <v>140</v>
      </c>
      <c r="I1161" s="190" t="s">
        <v>142</v>
      </c>
      <c r="K1161" s="190" t="s">
        <v>141</v>
      </c>
      <c r="M1161" s="190" t="s">
        <v>140</v>
      </c>
      <c r="O1161" s="190" t="s">
        <v>141</v>
      </c>
      <c r="P1161" s="190" t="s">
        <v>142</v>
      </c>
      <c r="Q1161" s="190" t="s">
        <v>142</v>
      </c>
      <c r="R1161" s="190" t="s">
        <v>141</v>
      </c>
      <c r="S1161" s="190" t="s">
        <v>141</v>
      </c>
      <c r="T1161" s="190" t="s">
        <v>142</v>
      </c>
      <c r="U1161" s="190" t="s">
        <v>141</v>
      </c>
      <c r="V1161" s="190" t="s">
        <v>141</v>
      </c>
      <c r="W1161" s="190" t="s">
        <v>141</v>
      </c>
      <c r="X1161" s="190" t="s">
        <v>141</v>
      </c>
      <c r="Y1161" s="190" t="s">
        <v>141</v>
      </c>
      <c r="Z1161" s="190" t="s">
        <v>141</v>
      </c>
    </row>
    <row r="1162" spans="1:26" x14ac:dyDescent="0.3">
      <c r="A1162" s="190">
        <v>812623</v>
      </c>
      <c r="B1162" s="190" t="s">
        <v>265</v>
      </c>
      <c r="M1162" s="190" t="s">
        <v>140</v>
      </c>
      <c r="P1162" s="190" t="s">
        <v>142</v>
      </c>
      <c r="Q1162" s="190" t="s">
        <v>142</v>
      </c>
      <c r="R1162" s="190" t="s">
        <v>142</v>
      </c>
      <c r="S1162" s="190" t="s">
        <v>142</v>
      </c>
      <c r="U1162" s="190" t="s">
        <v>141</v>
      </c>
      <c r="V1162" s="190" t="s">
        <v>141</v>
      </c>
      <c r="W1162" s="190" t="s">
        <v>141</v>
      </c>
      <c r="X1162" s="190" t="s">
        <v>141</v>
      </c>
      <c r="Y1162" s="190" t="s">
        <v>141</v>
      </c>
      <c r="Z1162" s="190" t="s">
        <v>141</v>
      </c>
    </row>
    <row r="1163" spans="1:26" x14ac:dyDescent="0.3">
      <c r="A1163" s="190">
        <v>812631</v>
      </c>
      <c r="B1163" s="190" t="s">
        <v>265</v>
      </c>
      <c r="O1163" s="190" t="s">
        <v>142</v>
      </c>
      <c r="R1163" s="190" t="s">
        <v>142</v>
      </c>
      <c r="S1163" s="190" t="s">
        <v>140</v>
      </c>
      <c r="U1163" s="190" t="s">
        <v>140</v>
      </c>
      <c r="X1163" s="190" t="s">
        <v>142</v>
      </c>
      <c r="Y1163" s="190" t="s">
        <v>142</v>
      </c>
      <c r="Z1163" s="190" t="s">
        <v>142</v>
      </c>
    </row>
    <row r="1164" spans="1:26" x14ac:dyDescent="0.3">
      <c r="A1164" s="190">
        <v>812632</v>
      </c>
      <c r="B1164" s="190" t="s">
        <v>265</v>
      </c>
      <c r="D1164" s="190" t="s">
        <v>140</v>
      </c>
      <c r="L1164" s="190" t="s">
        <v>142</v>
      </c>
      <c r="O1164" s="190" t="s">
        <v>142</v>
      </c>
      <c r="P1164" s="190" t="s">
        <v>142</v>
      </c>
      <c r="Q1164" s="190" t="s">
        <v>142</v>
      </c>
      <c r="R1164" s="190" t="s">
        <v>142</v>
      </c>
      <c r="S1164" s="190" t="s">
        <v>142</v>
      </c>
      <c r="T1164" s="190" t="s">
        <v>142</v>
      </c>
      <c r="U1164" s="190" t="s">
        <v>142</v>
      </c>
      <c r="V1164" s="190" t="s">
        <v>141</v>
      </c>
      <c r="W1164" s="190" t="s">
        <v>142</v>
      </c>
      <c r="X1164" s="190" t="s">
        <v>142</v>
      </c>
      <c r="Y1164" s="190" t="s">
        <v>142</v>
      </c>
      <c r="Z1164" s="190" t="s">
        <v>142</v>
      </c>
    </row>
    <row r="1165" spans="1:26" x14ac:dyDescent="0.3">
      <c r="A1165" s="190">
        <v>812635</v>
      </c>
      <c r="B1165" s="190" t="s">
        <v>265</v>
      </c>
      <c r="D1165" s="190" t="s">
        <v>142</v>
      </c>
      <c r="K1165" s="190" t="s">
        <v>140</v>
      </c>
      <c r="L1165" s="190" t="s">
        <v>142</v>
      </c>
      <c r="O1165" s="190" t="s">
        <v>141</v>
      </c>
      <c r="Q1165" s="190" t="s">
        <v>140</v>
      </c>
      <c r="R1165" s="190" t="s">
        <v>141</v>
      </c>
      <c r="U1165" s="190" t="s">
        <v>141</v>
      </c>
      <c r="V1165" s="190" t="s">
        <v>141</v>
      </c>
      <c r="W1165" s="190" t="s">
        <v>141</v>
      </c>
      <c r="X1165" s="190" t="s">
        <v>142</v>
      </c>
      <c r="Y1165" s="190" t="s">
        <v>142</v>
      </c>
      <c r="Z1165" s="190" t="s">
        <v>141</v>
      </c>
    </row>
    <row r="1166" spans="1:26" x14ac:dyDescent="0.3">
      <c r="A1166" s="190">
        <v>812637</v>
      </c>
      <c r="B1166" s="190" t="s">
        <v>265</v>
      </c>
      <c r="F1166" s="190" t="s">
        <v>140</v>
      </c>
      <c r="I1166" s="190" t="s">
        <v>142</v>
      </c>
      <c r="K1166" s="190" t="s">
        <v>140</v>
      </c>
      <c r="O1166" s="190" t="s">
        <v>141</v>
      </c>
      <c r="P1166" s="190" t="s">
        <v>141</v>
      </c>
      <c r="R1166" s="190" t="s">
        <v>142</v>
      </c>
      <c r="S1166" s="190" t="s">
        <v>142</v>
      </c>
      <c r="U1166" s="190" t="s">
        <v>141</v>
      </c>
      <c r="V1166" s="190" t="s">
        <v>141</v>
      </c>
      <c r="W1166" s="190" t="s">
        <v>141</v>
      </c>
      <c r="X1166" s="190" t="s">
        <v>141</v>
      </c>
      <c r="Y1166" s="190" t="s">
        <v>141</v>
      </c>
      <c r="Z1166" s="190" t="s">
        <v>141</v>
      </c>
    </row>
    <row r="1167" spans="1:26" x14ac:dyDescent="0.3">
      <c r="A1167" s="190">
        <v>812640</v>
      </c>
      <c r="B1167" s="190" t="s">
        <v>265</v>
      </c>
      <c r="F1167" s="190" t="s">
        <v>142</v>
      </c>
      <c r="H1167" s="190" t="s">
        <v>142</v>
      </c>
      <c r="K1167" s="190" t="s">
        <v>141</v>
      </c>
      <c r="O1167" s="190" t="s">
        <v>141</v>
      </c>
      <c r="P1167" s="190" t="s">
        <v>142</v>
      </c>
      <c r="Q1167" s="190" t="s">
        <v>142</v>
      </c>
      <c r="R1167" s="190" t="s">
        <v>140</v>
      </c>
      <c r="T1167" s="190" t="s">
        <v>140</v>
      </c>
      <c r="V1167" s="190" t="s">
        <v>142</v>
      </c>
      <c r="W1167" s="190" t="s">
        <v>141</v>
      </c>
      <c r="X1167" s="190" t="s">
        <v>142</v>
      </c>
      <c r="Z1167" s="190" t="s">
        <v>141</v>
      </c>
    </row>
    <row r="1168" spans="1:26" x14ac:dyDescent="0.3">
      <c r="A1168" s="190">
        <v>812657</v>
      </c>
      <c r="B1168" s="190" t="s">
        <v>265</v>
      </c>
      <c r="H1168" s="190" t="s">
        <v>142</v>
      </c>
      <c r="K1168" s="190" t="s">
        <v>140</v>
      </c>
      <c r="O1168" s="190" t="s">
        <v>140</v>
      </c>
      <c r="P1168" s="190" t="s">
        <v>142</v>
      </c>
      <c r="Q1168" s="190" t="s">
        <v>142</v>
      </c>
      <c r="R1168" s="190" t="s">
        <v>140</v>
      </c>
      <c r="T1168" s="190" t="s">
        <v>142</v>
      </c>
      <c r="U1168" s="190" t="s">
        <v>142</v>
      </c>
      <c r="V1168" s="190" t="s">
        <v>142</v>
      </c>
      <c r="W1168" s="190" t="s">
        <v>142</v>
      </c>
      <c r="X1168" s="190" t="s">
        <v>142</v>
      </c>
      <c r="Y1168" s="190" t="s">
        <v>142</v>
      </c>
      <c r="Z1168" s="190" t="s">
        <v>141</v>
      </c>
    </row>
    <row r="1169" spans="1:26" x14ac:dyDescent="0.3">
      <c r="A1169" s="190">
        <v>812658</v>
      </c>
      <c r="B1169" s="190" t="s">
        <v>265</v>
      </c>
      <c r="C1169" s="190" t="s">
        <v>142</v>
      </c>
      <c r="L1169" s="190" t="s">
        <v>141</v>
      </c>
      <c r="O1169" s="190" t="s">
        <v>141</v>
      </c>
      <c r="R1169" s="190" t="s">
        <v>142</v>
      </c>
      <c r="S1169" s="190" t="s">
        <v>141</v>
      </c>
      <c r="U1169" s="190" t="s">
        <v>141</v>
      </c>
      <c r="V1169" s="190" t="s">
        <v>142</v>
      </c>
      <c r="W1169" s="190" t="s">
        <v>141</v>
      </c>
      <c r="X1169" s="190" t="s">
        <v>142</v>
      </c>
      <c r="Y1169" s="190" t="s">
        <v>141</v>
      </c>
      <c r="Z1169" s="190" t="s">
        <v>141</v>
      </c>
    </row>
    <row r="1170" spans="1:26" x14ac:dyDescent="0.3">
      <c r="A1170" s="190">
        <v>812685</v>
      </c>
      <c r="B1170" s="190" t="s">
        <v>265</v>
      </c>
      <c r="D1170" s="190" t="s">
        <v>142</v>
      </c>
      <c r="E1170" s="190" t="s">
        <v>142</v>
      </c>
      <c r="K1170" s="190" t="s">
        <v>141</v>
      </c>
      <c r="M1170" s="190" t="s">
        <v>141</v>
      </c>
      <c r="O1170" s="190" t="s">
        <v>142</v>
      </c>
      <c r="P1170" s="190" t="s">
        <v>141</v>
      </c>
      <c r="Q1170" s="190" t="s">
        <v>142</v>
      </c>
      <c r="R1170" s="190" t="s">
        <v>141</v>
      </c>
      <c r="S1170" s="190" t="s">
        <v>142</v>
      </c>
      <c r="V1170" s="190" t="s">
        <v>141</v>
      </c>
      <c r="X1170" s="190" t="s">
        <v>142</v>
      </c>
    </row>
    <row r="1171" spans="1:26" x14ac:dyDescent="0.3">
      <c r="A1171" s="190">
        <v>812698</v>
      </c>
      <c r="B1171" s="190" t="s">
        <v>265</v>
      </c>
      <c r="C1171" s="190" t="s">
        <v>140</v>
      </c>
      <c r="L1171" s="190" t="s">
        <v>140</v>
      </c>
      <c r="M1171" s="190" t="s">
        <v>142</v>
      </c>
      <c r="O1171" s="190" t="s">
        <v>141</v>
      </c>
      <c r="Q1171" s="190" t="s">
        <v>142</v>
      </c>
      <c r="S1171" s="190" t="s">
        <v>142</v>
      </c>
      <c r="U1171" s="190" t="s">
        <v>141</v>
      </c>
      <c r="X1171" s="190" t="s">
        <v>141</v>
      </c>
      <c r="Y1171" s="190" t="s">
        <v>141</v>
      </c>
    </row>
    <row r="1172" spans="1:26" x14ac:dyDescent="0.3">
      <c r="A1172" s="190">
        <v>812700</v>
      </c>
      <c r="B1172" s="190" t="s">
        <v>265</v>
      </c>
      <c r="C1172" s="190" t="s">
        <v>141</v>
      </c>
      <c r="D1172" s="190" t="s">
        <v>142</v>
      </c>
      <c r="K1172" s="190" t="s">
        <v>140</v>
      </c>
      <c r="O1172" s="190" t="s">
        <v>141</v>
      </c>
      <c r="R1172" s="190" t="s">
        <v>141</v>
      </c>
      <c r="S1172" s="190" t="s">
        <v>142</v>
      </c>
      <c r="U1172" s="190" t="s">
        <v>142</v>
      </c>
      <c r="V1172" s="190" t="s">
        <v>141</v>
      </c>
      <c r="W1172" s="190" t="s">
        <v>142</v>
      </c>
      <c r="X1172" s="190" t="s">
        <v>141</v>
      </c>
      <c r="Y1172" s="190" t="s">
        <v>141</v>
      </c>
      <c r="Z1172" s="190" t="s">
        <v>141</v>
      </c>
    </row>
    <row r="1173" spans="1:26" x14ac:dyDescent="0.3">
      <c r="A1173" s="190">
        <v>812702</v>
      </c>
      <c r="B1173" s="190" t="s">
        <v>265</v>
      </c>
      <c r="C1173" s="190" t="s">
        <v>140</v>
      </c>
      <c r="D1173" s="190" t="s">
        <v>142</v>
      </c>
      <c r="E1173" s="190" t="s">
        <v>142</v>
      </c>
      <c r="M1173" s="190" t="s">
        <v>142</v>
      </c>
      <c r="O1173" s="190" t="s">
        <v>142</v>
      </c>
      <c r="P1173" s="190" t="s">
        <v>142</v>
      </c>
      <c r="Q1173" s="190" t="s">
        <v>142</v>
      </c>
      <c r="R1173" s="190" t="s">
        <v>142</v>
      </c>
      <c r="S1173" s="190" t="s">
        <v>142</v>
      </c>
      <c r="T1173" s="190" t="s">
        <v>142</v>
      </c>
      <c r="U1173" s="190" t="s">
        <v>141</v>
      </c>
      <c r="V1173" s="190" t="s">
        <v>141</v>
      </c>
      <c r="W1173" s="190" t="s">
        <v>141</v>
      </c>
      <c r="X1173" s="190" t="s">
        <v>141</v>
      </c>
      <c r="Y1173" s="190" t="s">
        <v>141</v>
      </c>
      <c r="Z1173" s="190" t="s">
        <v>142</v>
      </c>
    </row>
    <row r="1174" spans="1:26" x14ac:dyDescent="0.3">
      <c r="A1174" s="190">
        <v>812719</v>
      </c>
      <c r="B1174" s="190" t="s">
        <v>265</v>
      </c>
      <c r="I1174" s="190" t="s">
        <v>140</v>
      </c>
      <c r="K1174" s="190" t="s">
        <v>140</v>
      </c>
      <c r="O1174" s="190" t="s">
        <v>142</v>
      </c>
      <c r="R1174" s="190" t="s">
        <v>141</v>
      </c>
      <c r="S1174" s="190" t="s">
        <v>142</v>
      </c>
      <c r="U1174" s="190" t="s">
        <v>141</v>
      </c>
      <c r="V1174" s="190" t="s">
        <v>141</v>
      </c>
      <c r="W1174" s="190" t="s">
        <v>142</v>
      </c>
      <c r="X1174" s="190" t="s">
        <v>142</v>
      </c>
      <c r="Y1174" s="190" t="s">
        <v>141</v>
      </c>
    </row>
    <row r="1175" spans="1:26" x14ac:dyDescent="0.3">
      <c r="A1175" s="190">
        <v>812729</v>
      </c>
      <c r="B1175" s="190" t="s">
        <v>265</v>
      </c>
      <c r="D1175" s="190" t="s">
        <v>142</v>
      </c>
      <c r="J1175" s="190" t="s">
        <v>142</v>
      </c>
      <c r="K1175" s="190" t="s">
        <v>140</v>
      </c>
      <c r="L1175" s="190" t="s">
        <v>142</v>
      </c>
      <c r="O1175" s="190" t="s">
        <v>141</v>
      </c>
      <c r="P1175" s="190" t="s">
        <v>142</v>
      </c>
      <c r="Q1175" s="190" t="s">
        <v>142</v>
      </c>
      <c r="R1175" s="190" t="s">
        <v>142</v>
      </c>
      <c r="S1175" s="190" t="s">
        <v>141</v>
      </c>
      <c r="U1175" s="190" t="s">
        <v>141</v>
      </c>
      <c r="V1175" s="190" t="s">
        <v>141</v>
      </c>
      <c r="W1175" s="190" t="s">
        <v>141</v>
      </c>
      <c r="X1175" s="190" t="s">
        <v>141</v>
      </c>
      <c r="Y1175" s="190" t="s">
        <v>141</v>
      </c>
      <c r="Z1175" s="190" t="s">
        <v>141</v>
      </c>
    </row>
    <row r="1176" spans="1:26" x14ac:dyDescent="0.3">
      <c r="A1176" s="190">
        <v>812731</v>
      </c>
      <c r="B1176" s="190" t="s">
        <v>265</v>
      </c>
      <c r="D1176" s="190" t="s">
        <v>140</v>
      </c>
      <c r="G1176" s="190" t="s">
        <v>142</v>
      </c>
      <c r="O1176" s="190" t="s">
        <v>142</v>
      </c>
      <c r="Q1176" s="190" t="s">
        <v>142</v>
      </c>
      <c r="R1176" s="190" t="s">
        <v>142</v>
      </c>
      <c r="S1176" s="190" t="s">
        <v>142</v>
      </c>
      <c r="T1176" s="190" t="s">
        <v>142</v>
      </c>
      <c r="U1176" s="190" t="s">
        <v>141</v>
      </c>
      <c r="V1176" s="190" t="s">
        <v>141</v>
      </c>
      <c r="W1176" s="190" t="s">
        <v>141</v>
      </c>
      <c r="X1176" s="190" t="s">
        <v>141</v>
      </c>
      <c r="Y1176" s="190" t="s">
        <v>141</v>
      </c>
      <c r="Z1176" s="190" t="s">
        <v>141</v>
      </c>
    </row>
    <row r="1177" spans="1:26" x14ac:dyDescent="0.3">
      <c r="A1177" s="190">
        <v>812735</v>
      </c>
      <c r="B1177" s="190" t="s">
        <v>265</v>
      </c>
      <c r="D1177" s="190" t="s">
        <v>140</v>
      </c>
      <c r="K1177" s="190" t="s">
        <v>142</v>
      </c>
      <c r="Q1177" s="190" t="s">
        <v>142</v>
      </c>
      <c r="R1177" s="190" t="s">
        <v>142</v>
      </c>
      <c r="U1177" s="190" t="s">
        <v>141</v>
      </c>
      <c r="V1177" s="190" t="s">
        <v>141</v>
      </c>
      <c r="W1177" s="190" t="s">
        <v>141</v>
      </c>
      <c r="Z1177" s="190" t="s">
        <v>141</v>
      </c>
    </row>
    <row r="1178" spans="1:26" x14ac:dyDescent="0.3">
      <c r="A1178" s="190">
        <v>812737</v>
      </c>
      <c r="B1178" s="190" t="s">
        <v>265</v>
      </c>
      <c r="F1178" s="190" t="s">
        <v>140</v>
      </c>
      <c r="M1178" s="190" t="s">
        <v>142</v>
      </c>
      <c r="O1178" s="190" t="s">
        <v>141</v>
      </c>
      <c r="Q1178" s="190" t="s">
        <v>140</v>
      </c>
      <c r="R1178" s="190" t="s">
        <v>142</v>
      </c>
      <c r="S1178" s="190" t="s">
        <v>142</v>
      </c>
      <c r="U1178" s="190" t="s">
        <v>141</v>
      </c>
      <c r="V1178" s="190" t="s">
        <v>141</v>
      </c>
      <c r="W1178" s="190" t="s">
        <v>141</v>
      </c>
      <c r="X1178" s="190" t="s">
        <v>141</v>
      </c>
      <c r="Y1178" s="190" t="s">
        <v>141</v>
      </c>
      <c r="Z1178" s="190" t="s">
        <v>141</v>
      </c>
    </row>
    <row r="1179" spans="1:26" x14ac:dyDescent="0.3">
      <c r="A1179" s="190">
        <v>812742</v>
      </c>
      <c r="B1179" s="190" t="s">
        <v>265</v>
      </c>
      <c r="I1179" s="190" t="s">
        <v>140</v>
      </c>
      <c r="L1179" s="190" t="s">
        <v>140</v>
      </c>
      <c r="O1179" s="190" t="s">
        <v>141</v>
      </c>
      <c r="P1179" s="190" t="s">
        <v>142</v>
      </c>
      <c r="Q1179" s="190" t="s">
        <v>142</v>
      </c>
      <c r="R1179" s="190" t="s">
        <v>142</v>
      </c>
      <c r="S1179" s="190" t="s">
        <v>142</v>
      </c>
      <c r="T1179" s="190" t="s">
        <v>142</v>
      </c>
      <c r="U1179" s="190" t="s">
        <v>141</v>
      </c>
      <c r="V1179" s="190" t="s">
        <v>141</v>
      </c>
      <c r="W1179" s="190" t="s">
        <v>141</v>
      </c>
      <c r="X1179" s="190" t="s">
        <v>141</v>
      </c>
      <c r="Y1179" s="190" t="s">
        <v>141</v>
      </c>
      <c r="Z1179" s="190" t="s">
        <v>141</v>
      </c>
    </row>
    <row r="1180" spans="1:26" x14ac:dyDescent="0.3">
      <c r="A1180" s="190">
        <v>812743</v>
      </c>
      <c r="B1180" s="190" t="s">
        <v>265</v>
      </c>
      <c r="I1180" s="190" t="s">
        <v>140</v>
      </c>
      <c r="O1180" s="190" t="s">
        <v>141</v>
      </c>
      <c r="P1180" s="190" t="s">
        <v>142</v>
      </c>
      <c r="Q1180" s="190" t="s">
        <v>141</v>
      </c>
      <c r="R1180" s="190" t="s">
        <v>142</v>
      </c>
      <c r="S1180" s="190" t="s">
        <v>141</v>
      </c>
      <c r="T1180" s="190" t="s">
        <v>142</v>
      </c>
      <c r="U1180" s="190" t="s">
        <v>141</v>
      </c>
      <c r="V1180" s="190" t="s">
        <v>141</v>
      </c>
      <c r="W1180" s="190" t="s">
        <v>141</v>
      </c>
      <c r="X1180" s="190" t="s">
        <v>141</v>
      </c>
      <c r="Y1180" s="190" t="s">
        <v>141</v>
      </c>
      <c r="Z1180" s="190" t="s">
        <v>141</v>
      </c>
    </row>
    <row r="1181" spans="1:26" x14ac:dyDescent="0.3">
      <c r="A1181" s="190">
        <v>812758</v>
      </c>
      <c r="B1181" s="190" t="s">
        <v>265</v>
      </c>
      <c r="D1181" s="190" t="s">
        <v>140</v>
      </c>
      <c r="E1181" s="190" t="s">
        <v>142</v>
      </c>
      <c r="L1181" s="190" t="s">
        <v>141</v>
      </c>
      <c r="O1181" s="190" t="s">
        <v>142</v>
      </c>
      <c r="P1181" s="190" t="s">
        <v>142</v>
      </c>
      <c r="Q1181" s="190" t="s">
        <v>142</v>
      </c>
      <c r="R1181" s="190" t="s">
        <v>142</v>
      </c>
      <c r="S1181" s="190" t="s">
        <v>142</v>
      </c>
      <c r="T1181" s="190" t="s">
        <v>142</v>
      </c>
      <c r="U1181" s="190" t="s">
        <v>141</v>
      </c>
      <c r="V1181" s="190" t="s">
        <v>141</v>
      </c>
      <c r="W1181" s="190" t="s">
        <v>141</v>
      </c>
      <c r="X1181" s="190" t="s">
        <v>141</v>
      </c>
      <c r="Y1181" s="190" t="s">
        <v>141</v>
      </c>
      <c r="Z1181" s="190" t="s">
        <v>141</v>
      </c>
    </row>
    <row r="1182" spans="1:26" x14ac:dyDescent="0.3">
      <c r="A1182" s="190">
        <v>812763</v>
      </c>
      <c r="B1182" s="190" t="s">
        <v>265</v>
      </c>
      <c r="O1182" s="190" t="s">
        <v>141</v>
      </c>
      <c r="Q1182" s="190" t="s">
        <v>142</v>
      </c>
      <c r="S1182" s="190" t="s">
        <v>142</v>
      </c>
      <c r="U1182" s="190" t="s">
        <v>141</v>
      </c>
      <c r="V1182" s="190" t="s">
        <v>141</v>
      </c>
      <c r="W1182" s="190" t="s">
        <v>141</v>
      </c>
      <c r="X1182" s="190" t="s">
        <v>141</v>
      </c>
      <c r="Y1182" s="190" t="s">
        <v>141</v>
      </c>
      <c r="Z1182" s="190" t="s">
        <v>141</v>
      </c>
    </row>
    <row r="1183" spans="1:26" x14ac:dyDescent="0.3">
      <c r="A1183" s="190">
        <v>812769</v>
      </c>
      <c r="B1183" s="190" t="s">
        <v>265</v>
      </c>
      <c r="K1183" s="190" t="s">
        <v>140</v>
      </c>
      <c r="L1183" s="190" t="s">
        <v>142</v>
      </c>
      <c r="O1183" s="190" t="s">
        <v>142</v>
      </c>
      <c r="P1183" s="190" t="s">
        <v>140</v>
      </c>
      <c r="Q1183" s="190" t="s">
        <v>140</v>
      </c>
      <c r="Y1183" s="190" t="s">
        <v>142</v>
      </c>
      <c r="Z1183" s="190" t="s">
        <v>141</v>
      </c>
    </row>
    <row r="1184" spans="1:26" x14ac:dyDescent="0.3">
      <c r="A1184" s="190">
        <v>812773</v>
      </c>
      <c r="B1184" s="190" t="s">
        <v>265</v>
      </c>
      <c r="C1184" s="190" t="s">
        <v>141</v>
      </c>
      <c r="D1184" s="190" t="s">
        <v>142</v>
      </c>
      <c r="M1184" s="190" t="s">
        <v>141</v>
      </c>
      <c r="O1184" s="190" t="s">
        <v>141</v>
      </c>
      <c r="P1184" s="190" t="s">
        <v>141</v>
      </c>
      <c r="Q1184" s="190" t="s">
        <v>141</v>
      </c>
      <c r="R1184" s="190" t="s">
        <v>141</v>
      </c>
      <c r="S1184" s="190" t="s">
        <v>141</v>
      </c>
      <c r="T1184" s="190" t="s">
        <v>141</v>
      </c>
      <c r="U1184" s="190" t="s">
        <v>141</v>
      </c>
      <c r="V1184" s="190" t="s">
        <v>141</v>
      </c>
      <c r="W1184" s="190" t="s">
        <v>141</v>
      </c>
      <c r="X1184" s="190" t="s">
        <v>141</v>
      </c>
      <c r="Y1184" s="190" t="s">
        <v>141</v>
      </c>
      <c r="Z1184" s="190" t="s">
        <v>141</v>
      </c>
    </row>
    <row r="1185" spans="1:26" x14ac:dyDescent="0.3">
      <c r="A1185" s="190">
        <v>812780</v>
      </c>
      <c r="B1185" s="190" t="s">
        <v>265</v>
      </c>
      <c r="J1185" s="190" t="s">
        <v>142</v>
      </c>
      <c r="K1185" s="190" t="s">
        <v>142</v>
      </c>
      <c r="N1185" s="190" t="s">
        <v>140</v>
      </c>
      <c r="O1185" s="190" t="s">
        <v>142</v>
      </c>
      <c r="P1185" s="190" t="s">
        <v>140</v>
      </c>
      <c r="Q1185" s="190" t="s">
        <v>141</v>
      </c>
      <c r="R1185" s="190" t="s">
        <v>141</v>
      </c>
      <c r="S1185" s="190" t="s">
        <v>140</v>
      </c>
      <c r="U1185" s="190" t="s">
        <v>141</v>
      </c>
      <c r="V1185" s="190" t="s">
        <v>141</v>
      </c>
      <c r="W1185" s="190" t="s">
        <v>141</v>
      </c>
      <c r="X1185" s="190" t="s">
        <v>141</v>
      </c>
      <c r="Y1185" s="190" t="s">
        <v>141</v>
      </c>
      <c r="Z1185" s="190" t="s">
        <v>141</v>
      </c>
    </row>
    <row r="1186" spans="1:26" x14ac:dyDescent="0.3">
      <c r="A1186" s="190">
        <v>812781</v>
      </c>
      <c r="B1186" s="190" t="s">
        <v>265</v>
      </c>
      <c r="D1186" s="190" t="s">
        <v>140</v>
      </c>
      <c r="M1186" s="190" t="s">
        <v>140</v>
      </c>
      <c r="O1186" s="190" t="s">
        <v>142</v>
      </c>
      <c r="P1186" s="190" t="s">
        <v>142</v>
      </c>
      <c r="Q1186" s="190" t="s">
        <v>142</v>
      </c>
      <c r="R1186" s="190" t="s">
        <v>142</v>
      </c>
      <c r="S1186" s="190" t="s">
        <v>142</v>
      </c>
      <c r="T1186" s="190" t="s">
        <v>142</v>
      </c>
      <c r="U1186" s="190" t="s">
        <v>141</v>
      </c>
      <c r="V1186" s="190" t="s">
        <v>141</v>
      </c>
      <c r="W1186" s="190" t="s">
        <v>141</v>
      </c>
      <c r="X1186" s="190" t="s">
        <v>141</v>
      </c>
      <c r="Y1186" s="190" t="s">
        <v>141</v>
      </c>
      <c r="Z1186" s="190" t="s">
        <v>141</v>
      </c>
    </row>
    <row r="1187" spans="1:26" x14ac:dyDescent="0.3">
      <c r="A1187" s="190">
        <v>812784</v>
      </c>
      <c r="B1187" s="190" t="s">
        <v>265</v>
      </c>
      <c r="C1187" s="190" t="s">
        <v>140</v>
      </c>
      <c r="G1187" s="190" t="s">
        <v>140</v>
      </c>
      <c r="K1187" s="190" t="s">
        <v>142</v>
      </c>
      <c r="L1187" s="190" t="s">
        <v>140</v>
      </c>
      <c r="O1187" s="190" t="s">
        <v>141</v>
      </c>
      <c r="P1187" s="190" t="s">
        <v>142</v>
      </c>
      <c r="Q1187" s="190" t="s">
        <v>142</v>
      </c>
      <c r="R1187" s="190" t="s">
        <v>141</v>
      </c>
      <c r="S1187" s="190" t="s">
        <v>140</v>
      </c>
      <c r="U1187" s="190" t="s">
        <v>142</v>
      </c>
      <c r="V1187" s="190" t="s">
        <v>141</v>
      </c>
      <c r="W1187" s="190" t="s">
        <v>141</v>
      </c>
      <c r="X1187" s="190" t="s">
        <v>141</v>
      </c>
      <c r="Y1187" s="190" t="s">
        <v>142</v>
      </c>
      <c r="Z1187" s="190" t="s">
        <v>141</v>
      </c>
    </row>
    <row r="1188" spans="1:26" x14ac:dyDescent="0.3">
      <c r="A1188" s="190">
        <v>812801</v>
      </c>
      <c r="B1188" s="190" t="s">
        <v>265</v>
      </c>
      <c r="F1188" s="190" t="s">
        <v>140</v>
      </c>
      <c r="H1188" s="190" t="s">
        <v>140</v>
      </c>
      <c r="K1188" s="190" t="s">
        <v>140</v>
      </c>
      <c r="O1188" s="190" t="s">
        <v>141</v>
      </c>
      <c r="P1188" s="190" t="s">
        <v>140</v>
      </c>
      <c r="Q1188" s="190" t="s">
        <v>142</v>
      </c>
      <c r="R1188" s="190" t="s">
        <v>141</v>
      </c>
      <c r="S1188" s="190" t="s">
        <v>141</v>
      </c>
      <c r="T1188" s="190" t="s">
        <v>141</v>
      </c>
      <c r="U1188" s="190" t="s">
        <v>141</v>
      </c>
      <c r="V1188" s="190" t="s">
        <v>141</v>
      </c>
      <c r="W1188" s="190" t="s">
        <v>141</v>
      </c>
      <c r="X1188" s="190" t="s">
        <v>141</v>
      </c>
      <c r="Y1188" s="190" t="s">
        <v>141</v>
      </c>
      <c r="Z1188" s="190" t="s">
        <v>141</v>
      </c>
    </row>
    <row r="1189" spans="1:26" x14ac:dyDescent="0.3">
      <c r="A1189" s="190">
        <v>812805</v>
      </c>
      <c r="B1189" s="190" t="s">
        <v>265</v>
      </c>
      <c r="H1189" s="190" t="s">
        <v>142</v>
      </c>
      <c r="M1189" s="190" t="s">
        <v>142</v>
      </c>
      <c r="N1189" s="190" t="s">
        <v>140</v>
      </c>
      <c r="O1189" s="190" t="s">
        <v>141</v>
      </c>
      <c r="P1189" s="190" t="s">
        <v>142</v>
      </c>
      <c r="Q1189" s="190" t="s">
        <v>142</v>
      </c>
      <c r="S1189" s="190" t="s">
        <v>142</v>
      </c>
      <c r="U1189" s="190" t="s">
        <v>141</v>
      </c>
      <c r="V1189" s="190" t="s">
        <v>141</v>
      </c>
      <c r="W1189" s="190" t="s">
        <v>141</v>
      </c>
      <c r="X1189" s="190" t="s">
        <v>141</v>
      </c>
      <c r="Y1189" s="190" t="s">
        <v>141</v>
      </c>
      <c r="Z1189" s="190" t="s">
        <v>141</v>
      </c>
    </row>
    <row r="1190" spans="1:26" x14ac:dyDescent="0.3">
      <c r="A1190" s="190">
        <v>812806</v>
      </c>
      <c r="B1190" s="190" t="s">
        <v>265</v>
      </c>
      <c r="D1190" s="190" t="s">
        <v>142</v>
      </c>
      <c r="J1190" s="190" t="s">
        <v>142</v>
      </c>
      <c r="M1190" s="190" t="s">
        <v>140</v>
      </c>
      <c r="O1190" s="190" t="s">
        <v>142</v>
      </c>
      <c r="P1190" s="190" t="s">
        <v>142</v>
      </c>
      <c r="Q1190" s="190" t="s">
        <v>142</v>
      </c>
      <c r="R1190" s="190" t="s">
        <v>142</v>
      </c>
      <c r="S1190" s="190" t="s">
        <v>142</v>
      </c>
      <c r="T1190" s="190" t="s">
        <v>141</v>
      </c>
      <c r="U1190" s="190" t="s">
        <v>141</v>
      </c>
      <c r="V1190" s="190" t="s">
        <v>141</v>
      </c>
      <c r="W1190" s="190" t="s">
        <v>141</v>
      </c>
      <c r="X1190" s="190" t="s">
        <v>141</v>
      </c>
      <c r="Y1190" s="190" t="s">
        <v>141</v>
      </c>
      <c r="Z1190" s="190" t="s">
        <v>141</v>
      </c>
    </row>
    <row r="1191" spans="1:26" x14ac:dyDescent="0.3">
      <c r="A1191" s="190">
        <v>812815</v>
      </c>
      <c r="B1191" s="190" t="s">
        <v>265</v>
      </c>
      <c r="I1191" s="190" t="s">
        <v>142</v>
      </c>
      <c r="M1191" s="190" t="s">
        <v>142</v>
      </c>
      <c r="U1191" s="190" t="s">
        <v>142</v>
      </c>
      <c r="V1191" s="190" t="s">
        <v>141</v>
      </c>
      <c r="W1191" s="190" t="s">
        <v>142</v>
      </c>
      <c r="Y1191" s="190" t="s">
        <v>141</v>
      </c>
    </row>
    <row r="1192" spans="1:26" x14ac:dyDescent="0.3">
      <c r="A1192" s="190">
        <v>812821</v>
      </c>
      <c r="B1192" s="190" t="s">
        <v>265</v>
      </c>
      <c r="J1192" s="190" t="s">
        <v>140</v>
      </c>
      <c r="P1192" s="190" t="s">
        <v>141</v>
      </c>
      <c r="Q1192" s="190" t="s">
        <v>142</v>
      </c>
      <c r="T1192" s="190" t="s">
        <v>141</v>
      </c>
      <c r="U1192" s="190" t="s">
        <v>141</v>
      </c>
      <c r="V1192" s="190" t="s">
        <v>141</v>
      </c>
      <c r="W1192" s="190" t="s">
        <v>141</v>
      </c>
      <c r="X1192" s="190" t="s">
        <v>141</v>
      </c>
      <c r="Y1192" s="190" t="s">
        <v>141</v>
      </c>
      <c r="Z1192" s="190" t="s">
        <v>141</v>
      </c>
    </row>
    <row r="1193" spans="1:26" x14ac:dyDescent="0.3">
      <c r="A1193" s="190">
        <v>812827</v>
      </c>
      <c r="B1193" s="190" t="s">
        <v>265</v>
      </c>
      <c r="G1193" s="190" t="s">
        <v>140</v>
      </c>
      <c r="K1193" s="190" t="s">
        <v>140</v>
      </c>
      <c r="O1193" s="190" t="s">
        <v>140</v>
      </c>
      <c r="W1193" s="190" t="s">
        <v>140</v>
      </c>
      <c r="Y1193" s="190" t="s">
        <v>140</v>
      </c>
    </row>
    <row r="1194" spans="1:26" x14ac:dyDescent="0.3">
      <c r="A1194" s="190">
        <v>812829</v>
      </c>
      <c r="B1194" s="190" t="s">
        <v>265</v>
      </c>
      <c r="O1194" s="190" t="s">
        <v>142</v>
      </c>
      <c r="P1194" s="190" t="s">
        <v>142</v>
      </c>
      <c r="V1194" s="190" t="s">
        <v>142</v>
      </c>
      <c r="W1194" s="190" t="s">
        <v>140</v>
      </c>
      <c r="X1194" s="190" t="s">
        <v>142</v>
      </c>
      <c r="Y1194" s="190" t="s">
        <v>141</v>
      </c>
    </row>
    <row r="1195" spans="1:26" x14ac:dyDescent="0.3">
      <c r="A1195" s="190">
        <v>812836</v>
      </c>
      <c r="B1195" s="190" t="s">
        <v>265</v>
      </c>
      <c r="K1195" s="190" t="s">
        <v>142</v>
      </c>
      <c r="P1195" s="190" t="s">
        <v>142</v>
      </c>
      <c r="S1195" s="190" t="s">
        <v>142</v>
      </c>
      <c r="T1195" s="190" t="s">
        <v>142</v>
      </c>
      <c r="U1195" s="190" t="s">
        <v>142</v>
      </c>
      <c r="V1195" s="190" t="s">
        <v>141</v>
      </c>
      <c r="W1195" s="190" t="s">
        <v>142</v>
      </c>
      <c r="X1195" s="190" t="s">
        <v>142</v>
      </c>
      <c r="Y1195" s="190" t="s">
        <v>142</v>
      </c>
      <c r="Z1195" s="190" t="s">
        <v>142</v>
      </c>
    </row>
    <row r="1196" spans="1:26" x14ac:dyDescent="0.3">
      <c r="A1196" s="190">
        <v>812840</v>
      </c>
      <c r="B1196" s="190" t="s">
        <v>265</v>
      </c>
      <c r="C1196" s="190" t="s">
        <v>140</v>
      </c>
      <c r="I1196" s="190" t="s">
        <v>141</v>
      </c>
      <c r="Q1196" s="190" t="s">
        <v>140</v>
      </c>
      <c r="V1196" s="190" t="s">
        <v>140</v>
      </c>
      <c r="W1196" s="190" t="s">
        <v>140</v>
      </c>
      <c r="X1196" s="190" t="s">
        <v>140</v>
      </c>
      <c r="Z1196" s="190" t="s">
        <v>142</v>
      </c>
    </row>
    <row r="1197" spans="1:26" x14ac:dyDescent="0.3">
      <c r="A1197" s="190">
        <v>812859</v>
      </c>
      <c r="B1197" s="190" t="s">
        <v>265</v>
      </c>
      <c r="I1197" s="190" t="s">
        <v>142</v>
      </c>
      <c r="Q1197" s="190" t="s">
        <v>140</v>
      </c>
      <c r="R1197" s="190" t="s">
        <v>140</v>
      </c>
      <c r="S1197" s="190" t="s">
        <v>142</v>
      </c>
      <c r="U1197" s="190" t="s">
        <v>142</v>
      </c>
      <c r="V1197" s="190" t="s">
        <v>140</v>
      </c>
      <c r="W1197" s="190" t="s">
        <v>142</v>
      </c>
      <c r="X1197" s="190" t="s">
        <v>142</v>
      </c>
      <c r="Z1197" s="190" t="s">
        <v>140</v>
      </c>
    </row>
    <row r="1198" spans="1:26" x14ac:dyDescent="0.3">
      <c r="A1198" s="190">
        <v>812862</v>
      </c>
      <c r="B1198" s="190" t="s">
        <v>265</v>
      </c>
      <c r="C1198" s="190" t="s">
        <v>140</v>
      </c>
      <c r="K1198" s="190" t="s">
        <v>140</v>
      </c>
      <c r="O1198" s="190" t="s">
        <v>142</v>
      </c>
      <c r="W1198" s="190" t="s">
        <v>140</v>
      </c>
      <c r="Y1198" s="190" t="s">
        <v>142</v>
      </c>
      <c r="Z1198" s="190" t="s">
        <v>140</v>
      </c>
    </row>
    <row r="1199" spans="1:26" x14ac:dyDescent="0.3">
      <c r="A1199" s="190">
        <v>812864</v>
      </c>
      <c r="B1199" s="190" t="s">
        <v>265</v>
      </c>
      <c r="K1199" s="190" t="s">
        <v>140</v>
      </c>
      <c r="L1199" s="190" t="s">
        <v>140</v>
      </c>
      <c r="O1199" s="190" t="s">
        <v>141</v>
      </c>
      <c r="P1199" s="190" t="s">
        <v>140</v>
      </c>
      <c r="Q1199" s="190" t="s">
        <v>140</v>
      </c>
      <c r="R1199" s="190" t="s">
        <v>142</v>
      </c>
      <c r="S1199" s="190" t="s">
        <v>140</v>
      </c>
      <c r="T1199" s="190" t="s">
        <v>140</v>
      </c>
      <c r="U1199" s="190" t="s">
        <v>141</v>
      </c>
      <c r="V1199" s="190" t="s">
        <v>141</v>
      </c>
      <c r="W1199" s="190" t="s">
        <v>141</v>
      </c>
      <c r="X1199" s="190" t="s">
        <v>141</v>
      </c>
      <c r="Y1199" s="190" t="s">
        <v>141</v>
      </c>
      <c r="Z1199" s="190" t="s">
        <v>141</v>
      </c>
    </row>
    <row r="1200" spans="1:26" x14ac:dyDescent="0.3">
      <c r="A1200" s="190">
        <v>812870</v>
      </c>
      <c r="B1200" s="190" t="s">
        <v>265</v>
      </c>
      <c r="K1200" s="190" t="s">
        <v>140</v>
      </c>
      <c r="V1200" s="190" t="s">
        <v>140</v>
      </c>
      <c r="W1200" s="190" t="s">
        <v>140</v>
      </c>
      <c r="X1200" s="190" t="s">
        <v>140</v>
      </c>
      <c r="Y1200" s="190" t="s">
        <v>140</v>
      </c>
    </row>
    <row r="1201" spans="1:26" x14ac:dyDescent="0.3">
      <c r="A1201" s="190">
        <v>812871</v>
      </c>
      <c r="B1201" s="190" t="s">
        <v>265</v>
      </c>
      <c r="E1201" s="190" t="s">
        <v>140</v>
      </c>
      <c r="J1201" s="190" t="s">
        <v>142</v>
      </c>
      <c r="K1201" s="190" t="s">
        <v>142</v>
      </c>
      <c r="O1201" s="190" t="s">
        <v>141</v>
      </c>
      <c r="Q1201" s="190" t="s">
        <v>140</v>
      </c>
      <c r="R1201" s="190" t="s">
        <v>141</v>
      </c>
      <c r="S1201" s="190" t="s">
        <v>142</v>
      </c>
      <c r="U1201" s="190" t="s">
        <v>141</v>
      </c>
      <c r="V1201" s="190" t="s">
        <v>141</v>
      </c>
      <c r="W1201" s="190" t="s">
        <v>141</v>
      </c>
      <c r="Y1201" s="190" t="s">
        <v>142</v>
      </c>
      <c r="Z1201" s="190" t="s">
        <v>141</v>
      </c>
    </row>
    <row r="1202" spans="1:26" x14ac:dyDescent="0.3">
      <c r="A1202" s="190">
        <v>812872</v>
      </c>
      <c r="B1202" s="190" t="s">
        <v>265</v>
      </c>
      <c r="D1202" s="190" t="s">
        <v>142</v>
      </c>
      <c r="K1202" s="190" t="s">
        <v>142</v>
      </c>
      <c r="M1202" s="190" t="s">
        <v>141</v>
      </c>
      <c r="O1202" s="190" t="s">
        <v>141</v>
      </c>
      <c r="P1202" s="190" t="s">
        <v>142</v>
      </c>
      <c r="Q1202" s="190" t="s">
        <v>142</v>
      </c>
      <c r="R1202" s="190" t="s">
        <v>141</v>
      </c>
      <c r="S1202" s="190" t="s">
        <v>142</v>
      </c>
      <c r="T1202" s="190" t="s">
        <v>142</v>
      </c>
      <c r="U1202" s="190" t="s">
        <v>141</v>
      </c>
      <c r="V1202" s="190" t="s">
        <v>142</v>
      </c>
      <c r="W1202" s="190" t="s">
        <v>141</v>
      </c>
      <c r="X1202" s="190" t="s">
        <v>141</v>
      </c>
      <c r="Y1202" s="190" t="s">
        <v>141</v>
      </c>
      <c r="Z1202" s="190" t="s">
        <v>141</v>
      </c>
    </row>
    <row r="1203" spans="1:26" x14ac:dyDescent="0.3">
      <c r="A1203" s="190">
        <v>812883</v>
      </c>
      <c r="B1203" s="190" t="s">
        <v>265</v>
      </c>
      <c r="J1203" s="190" t="s">
        <v>141</v>
      </c>
      <c r="O1203" s="190" t="s">
        <v>141</v>
      </c>
      <c r="Q1203" s="190" t="s">
        <v>142</v>
      </c>
      <c r="U1203" s="190" t="s">
        <v>141</v>
      </c>
      <c r="V1203" s="190" t="s">
        <v>141</v>
      </c>
      <c r="W1203" s="190" t="s">
        <v>141</v>
      </c>
      <c r="X1203" s="190" t="s">
        <v>141</v>
      </c>
      <c r="Y1203" s="190" t="s">
        <v>141</v>
      </c>
      <c r="Z1203" s="190" t="s">
        <v>141</v>
      </c>
    </row>
    <row r="1204" spans="1:26" x14ac:dyDescent="0.3">
      <c r="A1204" s="190">
        <v>812893</v>
      </c>
      <c r="B1204" s="190" t="s">
        <v>265</v>
      </c>
      <c r="C1204" s="190" t="s">
        <v>141</v>
      </c>
      <c r="F1204" s="190" t="s">
        <v>140</v>
      </c>
      <c r="I1204" s="190" t="s">
        <v>142</v>
      </c>
      <c r="K1204" s="190" t="s">
        <v>142</v>
      </c>
      <c r="O1204" s="190" t="s">
        <v>142</v>
      </c>
      <c r="P1204" s="190" t="s">
        <v>142</v>
      </c>
      <c r="Q1204" s="190" t="s">
        <v>142</v>
      </c>
      <c r="R1204" s="190" t="s">
        <v>140</v>
      </c>
      <c r="S1204" s="190" t="s">
        <v>142</v>
      </c>
      <c r="U1204" s="190" t="s">
        <v>141</v>
      </c>
      <c r="V1204" s="190" t="s">
        <v>141</v>
      </c>
      <c r="W1204" s="190" t="s">
        <v>141</v>
      </c>
      <c r="X1204" s="190" t="s">
        <v>141</v>
      </c>
      <c r="Y1204" s="190" t="s">
        <v>141</v>
      </c>
      <c r="Z1204" s="190" t="s">
        <v>140</v>
      </c>
    </row>
    <row r="1205" spans="1:26" x14ac:dyDescent="0.3">
      <c r="A1205" s="190">
        <v>812896</v>
      </c>
      <c r="B1205" s="190" t="s">
        <v>265</v>
      </c>
      <c r="F1205" s="190" t="s">
        <v>140</v>
      </c>
      <c r="G1205" s="190" t="s">
        <v>140</v>
      </c>
      <c r="O1205" s="190" t="s">
        <v>141</v>
      </c>
      <c r="Q1205" s="190" t="s">
        <v>142</v>
      </c>
      <c r="S1205" s="190" t="s">
        <v>142</v>
      </c>
      <c r="V1205" s="190" t="s">
        <v>140</v>
      </c>
      <c r="Y1205" s="190" t="s">
        <v>140</v>
      </c>
      <c r="Z1205" s="190" t="s">
        <v>141</v>
      </c>
    </row>
    <row r="1206" spans="1:26" x14ac:dyDescent="0.3">
      <c r="A1206" s="190">
        <v>812905</v>
      </c>
      <c r="B1206" s="190" t="s">
        <v>265</v>
      </c>
      <c r="F1206" s="190" t="s">
        <v>140</v>
      </c>
      <c r="K1206" s="190" t="s">
        <v>140</v>
      </c>
      <c r="L1206" s="190" t="s">
        <v>142</v>
      </c>
      <c r="O1206" s="190" t="s">
        <v>142</v>
      </c>
      <c r="Q1206" s="190" t="s">
        <v>140</v>
      </c>
      <c r="R1206" s="190" t="s">
        <v>140</v>
      </c>
      <c r="S1206" s="190" t="s">
        <v>140</v>
      </c>
      <c r="T1206" s="190" t="s">
        <v>140</v>
      </c>
      <c r="U1206" s="190" t="s">
        <v>142</v>
      </c>
      <c r="V1206" s="190" t="s">
        <v>142</v>
      </c>
      <c r="W1206" s="190" t="s">
        <v>142</v>
      </c>
      <c r="X1206" s="190" t="s">
        <v>142</v>
      </c>
      <c r="Z1206" s="190" t="s">
        <v>141</v>
      </c>
    </row>
    <row r="1207" spans="1:26" x14ac:dyDescent="0.3">
      <c r="A1207" s="190">
        <v>812951</v>
      </c>
      <c r="B1207" s="190" t="s">
        <v>265</v>
      </c>
      <c r="H1207" s="190" t="s">
        <v>140</v>
      </c>
      <c r="M1207" s="190" t="s">
        <v>140</v>
      </c>
      <c r="O1207" s="190" t="s">
        <v>142</v>
      </c>
      <c r="P1207" s="190" t="s">
        <v>142</v>
      </c>
      <c r="Q1207" s="190" t="s">
        <v>142</v>
      </c>
      <c r="R1207" s="190" t="s">
        <v>142</v>
      </c>
      <c r="S1207" s="190" t="s">
        <v>142</v>
      </c>
      <c r="T1207" s="190" t="s">
        <v>142</v>
      </c>
      <c r="U1207" s="190" t="s">
        <v>142</v>
      </c>
      <c r="V1207" s="190" t="s">
        <v>142</v>
      </c>
      <c r="W1207" s="190" t="s">
        <v>142</v>
      </c>
      <c r="X1207" s="190" t="s">
        <v>142</v>
      </c>
      <c r="Y1207" s="190" t="s">
        <v>142</v>
      </c>
      <c r="Z1207" s="190" t="s">
        <v>142</v>
      </c>
    </row>
    <row r="1208" spans="1:26" x14ac:dyDescent="0.3">
      <c r="A1208" s="190">
        <v>812979</v>
      </c>
      <c r="B1208" s="190" t="s">
        <v>265</v>
      </c>
      <c r="D1208" s="190" t="s">
        <v>142</v>
      </c>
      <c r="K1208" s="190" t="s">
        <v>142</v>
      </c>
      <c r="O1208" s="190" t="s">
        <v>141</v>
      </c>
      <c r="P1208" s="190" t="s">
        <v>141</v>
      </c>
      <c r="Q1208" s="190" t="s">
        <v>141</v>
      </c>
      <c r="R1208" s="190" t="s">
        <v>141</v>
      </c>
      <c r="S1208" s="190" t="s">
        <v>141</v>
      </c>
      <c r="T1208" s="190" t="s">
        <v>141</v>
      </c>
      <c r="U1208" s="190" t="s">
        <v>141</v>
      </c>
      <c r="V1208" s="190" t="s">
        <v>141</v>
      </c>
      <c r="W1208" s="190" t="s">
        <v>141</v>
      </c>
      <c r="X1208" s="190" t="s">
        <v>141</v>
      </c>
      <c r="Y1208" s="190" t="s">
        <v>141</v>
      </c>
      <c r="Z1208" s="190" t="s">
        <v>141</v>
      </c>
    </row>
    <row r="1209" spans="1:26" x14ac:dyDescent="0.3">
      <c r="A1209" s="190">
        <v>812981</v>
      </c>
      <c r="B1209" s="190" t="s">
        <v>265</v>
      </c>
      <c r="D1209" s="190" t="s">
        <v>140</v>
      </c>
      <c r="Q1209" s="190" t="s">
        <v>140</v>
      </c>
      <c r="R1209" s="190" t="s">
        <v>142</v>
      </c>
      <c r="V1209" s="190" t="s">
        <v>140</v>
      </c>
      <c r="Y1209" s="190" t="s">
        <v>142</v>
      </c>
    </row>
    <row r="1210" spans="1:26" x14ac:dyDescent="0.3">
      <c r="A1210" s="190">
        <v>812982</v>
      </c>
      <c r="B1210" s="190" t="s">
        <v>265</v>
      </c>
      <c r="E1210" s="190" t="s">
        <v>142</v>
      </c>
      <c r="N1210" s="190" t="s">
        <v>140</v>
      </c>
      <c r="O1210" s="190" t="s">
        <v>142</v>
      </c>
      <c r="Q1210" s="190" t="s">
        <v>140</v>
      </c>
      <c r="U1210" s="190" t="s">
        <v>141</v>
      </c>
      <c r="V1210" s="190" t="s">
        <v>141</v>
      </c>
      <c r="W1210" s="190" t="s">
        <v>141</v>
      </c>
      <c r="X1210" s="190" t="s">
        <v>141</v>
      </c>
      <c r="Z1210" s="190" t="s">
        <v>141</v>
      </c>
    </row>
    <row r="1211" spans="1:26" x14ac:dyDescent="0.3">
      <c r="A1211" s="190">
        <v>812991</v>
      </c>
      <c r="B1211" s="190" t="s">
        <v>265</v>
      </c>
      <c r="H1211" s="190" t="s">
        <v>140</v>
      </c>
      <c r="O1211" s="190" t="s">
        <v>141</v>
      </c>
      <c r="W1211" s="190" t="s">
        <v>141</v>
      </c>
      <c r="Y1211" s="190" t="s">
        <v>142</v>
      </c>
      <c r="Z1211" s="190" t="s">
        <v>141</v>
      </c>
    </row>
    <row r="1212" spans="1:26" x14ac:dyDescent="0.3">
      <c r="A1212" s="190">
        <v>812992</v>
      </c>
      <c r="B1212" s="190" t="s">
        <v>265</v>
      </c>
      <c r="D1212" s="190" t="s">
        <v>142</v>
      </c>
      <c r="J1212" s="190" t="s">
        <v>141</v>
      </c>
      <c r="K1212" s="190" t="s">
        <v>141</v>
      </c>
      <c r="O1212" s="190" t="s">
        <v>142</v>
      </c>
      <c r="P1212" s="190" t="s">
        <v>140</v>
      </c>
      <c r="Q1212" s="190" t="s">
        <v>141</v>
      </c>
      <c r="R1212" s="190" t="s">
        <v>141</v>
      </c>
      <c r="U1212" s="190" t="s">
        <v>142</v>
      </c>
      <c r="V1212" s="190" t="s">
        <v>141</v>
      </c>
      <c r="W1212" s="190" t="s">
        <v>141</v>
      </c>
      <c r="X1212" s="190" t="s">
        <v>142</v>
      </c>
      <c r="Y1212" s="190" t="s">
        <v>141</v>
      </c>
      <c r="Z1212" s="190" t="s">
        <v>141</v>
      </c>
    </row>
    <row r="1213" spans="1:26" x14ac:dyDescent="0.3">
      <c r="A1213" s="190">
        <v>812994</v>
      </c>
      <c r="B1213" s="190" t="s">
        <v>265</v>
      </c>
      <c r="D1213" s="190" t="s">
        <v>141</v>
      </c>
      <c r="E1213" s="190" t="s">
        <v>141</v>
      </c>
      <c r="K1213" s="190" t="s">
        <v>141</v>
      </c>
      <c r="O1213" s="190" t="s">
        <v>141</v>
      </c>
      <c r="P1213" s="190" t="s">
        <v>141</v>
      </c>
      <c r="Q1213" s="190" t="s">
        <v>141</v>
      </c>
      <c r="R1213" s="190" t="s">
        <v>141</v>
      </c>
      <c r="S1213" s="190" t="s">
        <v>141</v>
      </c>
      <c r="T1213" s="190" t="s">
        <v>141</v>
      </c>
      <c r="U1213" s="190" t="s">
        <v>141</v>
      </c>
      <c r="V1213" s="190" t="s">
        <v>141</v>
      </c>
      <c r="W1213" s="190" t="s">
        <v>141</v>
      </c>
      <c r="X1213" s="190" t="s">
        <v>141</v>
      </c>
      <c r="Y1213" s="190" t="s">
        <v>141</v>
      </c>
      <c r="Z1213" s="190" t="s">
        <v>141</v>
      </c>
    </row>
    <row r="1214" spans="1:26" x14ac:dyDescent="0.3">
      <c r="A1214" s="190">
        <v>812996</v>
      </c>
      <c r="B1214" s="190" t="s">
        <v>265</v>
      </c>
      <c r="K1214" s="190" t="s">
        <v>141</v>
      </c>
      <c r="L1214" s="190" t="s">
        <v>142</v>
      </c>
      <c r="O1214" s="190" t="s">
        <v>141</v>
      </c>
      <c r="P1214" s="190" t="s">
        <v>141</v>
      </c>
      <c r="Q1214" s="190" t="s">
        <v>141</v>
      </c>
      <c r="R1214" s="190" t="s">
        <v>141</v>
      </c>
      <c r="S1214" s="190" t="s">
        <v>141</v>
      </c>
      <c r="T1214" s="190" t="s">
        <v>141</v>
      </c>
      <c r="U1214" s="190" t="s">
        <v>141</v>
      </c>
      <c r="V1214" s="190" t="s">
        <v>141</v>
      </c>
      <c r="W1214" s="190" t="s">
        <v>141</v>
      </c>
      <c r="X1214" s="190" t="s">
        <v>141</v>
      </c>
      <c r="Y1214" s="190" t="s">
        <v>141</v>
      </c>
      <c r="Z1214" s="190" t="s">
        <v>141</v>
      </c>
    </row>
    <row r="1215" spans="1:26" x14ac:dyDescent="0.3">
      <c r="A1215" s="190">
        <v>812998</v>
      </c>
      <c r="B1215" s="190" t="s">
        <v>265</v>
      </c>
      <c r="H1215" s="190" t="s">
        <v>140</v>
      </c>
      <c r="O1215" s="190" t="s">
        <v>142</v>
      </c>
      <c r="Q1215" s="190" t="s">
        <v>142</v>
      </c>
      <c r="V1215" s="190" t="s">
        <v>142</v>
      </c>
      <c r="W1215" s="190" t="s">
        <v>142</v>
      </c>
      <c r="X1215" s="190" t="s">
        <v>142</v>
      </c>
      <c r="Z1215" s="190" t="s">
        <v>141</v>
      </c>
    </row>
    <row r="1216" spans="1:26" x14ac:dyDescent="0.3">
      <c r="A1216" s="190">
        <v>813001</v>
      </c>
      <c r="B1216" s="190" t="s">
        <v>265</v>
      </c>
      <c r="L1216" s="190" t="s">
        <v>140</v>
      </c>
      <c r="O1216" s="190" t="s">
        <v>141</v>
      </c>
      <c r="P1216" s="190" t="s">
        <v>142</v>
      </c>
      <c r="Q1216" s="190" t="s">
        <v>142</v>
      </c>
      <c r="S1216" s="190" t="s">
        <v>142</v>
      </c>
      <c r="U1216" s="190" t="s">
        <v>141</v>
      </c>
      <c r="V1216" s="190" t="s">
        <v>141</v>
      </c>
      <c r="W1216" s="190" t="s">
        <v>141</v>
      </c>
      <c r="X1216" s="190" t="s">
        <v>141</v>
      </c>
      <c r="Y1216" s="190" t="s">
        <v>141</v>
      </c>
      <c r="Z1216" s="190" t="s">
        <v>141</v>
      </c>
    </row>
    <row r="1217" spans="1:26" x14ac:dyDescent="0.3">
      <c r="A1217" s="190">
        <v>813003</v>
      </c>
      <c r="B1217" s="190" t="s">
        <v>265</v>
      </c>
      <c r="D1217" s="190" t="s">
        <v>140</v>
      </c>
      <c r="H1217" s="190" t="s">
        <v>140</v>
      </c>
      <c r="K1217" s="190" t="s">
        <v>140</v>
      </c>
      <c r="N1217" s="190" t="s">
        <v>140</v>
      </c>
      <c r="O1217" s="190" t="s">
        <v>142</v>
      </c>
      <c r="Q1217" s="190" t="s">
        <v>140</v>
      </c>
      <c r="Z1217" s="190" t="s">
        <v>141</v>
      </c>
    </row>
    <row r="1218" spans="1:26" x14ac:dyDescent="0.3">
      <c r="A1218" s="190">
        <v>813007</v>
      </c>
      <c r="B1218" s="190" t="s">
        <v>265</v>
      </c>
      <c r="D1218" s="190" t="s">
        <v>140</v>
      </c>
      <c r="O1218" s="190" t="s">
        <v>141</v>
      </c>
      <c r="R1218" s="190" t="s">
        <v>142</v>
      </c>
      <c r="S1218" s="190" t="s">
        <v>140</v>
      </c>
      <c r="V1218" s="190" t="s">
        <v>142</v>
      </c>
      <c r="W1218" s="190" t="s">
        <v>140</v>
      </c>
      <c r="X1218" s="190" t="s">
        <v>140</v>
      </c>
      <c r="Z1218" s="190" t="s">
        <v>141</v>
      </c>
    </row>
    <row r="1219" spans="1:26" x14ac:dyDescent="0.3">
      <c r="A1219" s="190">
        <v>813010</v>
      </c>
      <c r="B1219" s="190" t="s">
        <v>265</v>
      </c>
      <c r="D1219" s="190" t="s">
        <v>140</v>
      </c>
      <c r="L1219" s="190" t="s">
        <v>141</v>
      </c>
      <c r="O1219" s="190" t="s">
        <v>141</v>
      </c>
      <c r="P1219" s="190" t="s">
        <v>141</v>
      </c>
      <c r="Q1219" s="190" t="s">
        <v>141</v>
      </c>
      <c r="S1219" s="190" t="s">
        <v>140</v>
      </c>
      <c r="U1219" s="190" t="s">
        <v>141</v>
      </c>
      <c r="V1219" s="190" t="s">
        <v>141</v>
      </c>
      <c r="W1219" s="190" t="s">
        <v>140</v>
      </c>
      <c r="X1219" s="190" t="s">
        <v>140</v>
      </c>
      <c r="Y1219" s="190" t="s">
        <v>141</v>
      </c>
      <c r="Z1219" s="190" t="s">
        <v>141</v>
      </c>
    </row>
    <row r="1220" spans="1:26" x14ac:dyDescent="0.3">
      <c r="A1220" s="190">
        <v>813013</v>
      </c>
      <c r="B1220" s="190" t="s">
        <v>265</v>
      </c>
      <c r="D1220" s="190" t="s">
        <v>140</v>
      </c>
      <c r="F1220" s="190" t="s">
        <v>142</v>
      </c>
      <c r="K1220" s="190" t="s">
        <v>141</v>
      </c>
      <c r="N1220" s="190" t="s">
        <v>142</v>
      </c>
      <c r="O1220" s="190" t="s">
        <v>141</v>
      </c>
      <c r="P1220" s="190" t="s">
        <v>141</v>
      </c>
      <c r="Q1220" s="190" t="s">
        <v>141</v>
      </c>
      <c r="R1220" s="190" t="s">
        <v>141</v>
      </c>
      <c r="S1220" s="190" t="s">
        <v>141</v>
      </c>
      <c r="T1220" s="190" t="s">
        <v>141</v>
      </c>
      <c r="U1220" s="190" t="s">
        <v>141</v>
      </c>
      <c r="V1220" s="190" t="s">
        <v>141</v>
      </c>
      <c r="W1220" s="190" t="s">
        <v>141</v>
      </c>
      <c r="X1220" s="190" t="s">
        <v>141</v>
      </c>
      <c r="Y1220" s="190" t="s">
        <v>141</v>
      </c>
      <c r="Z1220" s="190" t="s">
        <v>141</v>
      </c>
    </row>
    <row r="1221" spans="1:26" x14ac:dyDescent="0.3">
      <c r="A1221" s="190">
        <v>813018</v>
      </c>
      <c r="B1221" s="190" t="s">
        <v>265</v>
      </c>
      <c r="D1221" s="190" t="s">
        <v>140</v>
      </c>
      <c r="F1221" s="190" t="s">
        <v>140</v>
      </c>
      <c r="K1221" s="190" t="s">
        <v>140</v>
      </c>
      <c r="O1221" s="190" t="s">
        <v>141</v>
      </c>
      <c r="P1221" s="190" t="s">
        <v>141</v>
      </c>
      <c r="Q1221" s="190" t="s">
        <v>142</v>
      </c>
      <c r="R1221" s="190" t="s">
        <v>141</v>
      </c>
      <c r="S1221" s="190" t="s">
        <v>141</v>
      </c>
      <c r="T1221" s="190" t="s">
        <v>142</v>
      </c>
      <c r="U1221" s="190" t="s">
        <v>141</v>
      </c>
      <c r="V1221" s="190" t="s">
        <v>141</v>
      </c>
      <c r="W1221" s="190" t="s">
        <v>141</v>
      </c>
      <c r="X1221" s="190" t="s">
        <v>141</v>
      </c>
      <c r="Y1221" s="190" t="s">
        <v>141</v>
      </c>
      <c r="Z1221" s="190" t="s">
        <v>141</v>
      </c>
    </row>
    <row r="1222" spans="1:26" x14ac:dyDescent="0.3">
      <c r="A1222" s="190">
        <v>813040</v>
      </c>
      <c r="B1222" s="190" t="s">
        <v>265</v>
      </c>
      <c r="E1222" s="190" t="s">
        <v>140</v>
      </c>
      <c r="J1222" s="190" t="s">
        <v>140</v>
      </c>
      <c r="O1222" s="190" t="s">
        <v>142</v>
      </c>
      <c r="P1222" s="190" t="s">
        <v>142</v>
      </c>
      <c r="Q1222" s="190" t="s">
        <v>142</v>
      </c>
      <c r="U1222" s="190" t="s">
        <v>141</v>
      </c>
      <c r="V1222" s="190" t="s">
        <v>141</v>
      </c>
      <c r="W1222" s="190" t="s">
        <v>141</v>
      </c>
      <c r="X1222" s="190" t="s">
        <v>141</v>
      </c>
      <c r="Y1222" s="190" t="s">
        <v>141</v>
      </c>
      <c r="Z1222" s="190" t="s">
        <v>141</v>
      </c>
    </row>
    <row r="1223" spans="1:26" x14ac:dyDescent="0.3">
      <c r="A1223" s="190">
        <v>813043</v>
      </c>
      <c r="B1223" s="190" t="s">
        <v>265</v>
      </c>
      <c r="D1223" s="190" t="s">
        <v>142</v>
      </c>
      <c r="K1223" s="190" t="s">
        <v>140</v>
      </c>
      <c r="N1223" s="190" t="s">
        <v>140</v>
      </c>
      <c r="O1223" s="190" t="s">
        <v>141</v>
      </c>
      <c r="P1223" s="190" t="s">
        <v>141</v>
      </c>
      <c r="Q1223" s="190" t="s">
        <v>141</v>
      </c>
      <c r="R1223" s="190" t="s">
        <v>141</v>
      </c>
      <c r="S1223" s="190" t="s">
        <v>141</v>
      </c>
      <c r="T1223" s="190" t="s">
        <v>142</v>
      </c>
      <c r="U1223" s="190" t="s">
        <v>141</v>
      </c>
      <c r="V1223" s="190" t="s">
        <v>141</v>
      </c>
      <c r="W1223" s="190" t="s">
        <v>141</v>
      </c>
      <c r="X1223" s="190" t="s">
        <v>141</v>
      </c>
      <c r="Y1223" s="190" t="s">
        <v>141</v>
      </c>
      <c r="Z1223" s="190" t="s">
        <v>141</v>
      </c>
    </row>
    <row r="1224" spans="1:26" x14ac:dyDescent="0.3">
      <c r="A1224" s="190">
        <v>813047</v>
      </c>
      <c r="B1224" s="190" t="s">
        <v>265</v>
      </c>
      <c r="D1224" s="190" t="s">
        <v>140</v>
      </c>
      <c r="F1224" s="190" t="s">
        <v>140</v>
      </c>
      <c r="K1224" s="190" t="s">
        <v>140</v>
      </c>
      <c r="L1224" s="190" t="s">
        <v>140</v>
      </c>
      <c r="Q1224" s="190" t="s">
        <v>140</v>
      </c>
      <c r="S1224" s="190" t="s">
        <v>140</v>
      </c>
      <c r="U1224" s="190" t="s">
        <v>141</v>
      </c>
      <c r="V1224" s="190" t="s">
        <v>141</v>
      </c>
      <c r="W1224" s="190" t="s">
        <v>141</v>
      </c>
      <c r="X1224" s="190" t="s">
        <v>141</v>
      </c>
      <c r="Y1224" s="190" t="s">
        <v>141</v>
      </c>
      <c r="Z1224" s="190" t="s">
        <v>141</v>
      </c>
    </row>
    <row r="1225" spans="1:26" x14ac:dyDescent="0.3">
      <c r="A1225" s="190">
        <v>813052</v>
      </c>
      <c r="B1225" s="190" t="s">
        <v>265</v>
      </c>
      <c r="H1225" s="190" t="s">
        <v>140</v>
      </c>
      <c r="N1225" s="190" t="s">
        <v>140</v>
      </c>
      <c r="O1225" s="190" t="s">
        <v>142</v>
      </c>
      <c r="P1225" s="190" t="s">
        <v>140</v>
      </c>
      <c r="S1225" s="190" t="s">
        <v>142</v>
      </c>
      <c r="T1225" s="190" t="s">
        <v>142</v>
      </c>
      <c r="U1225" s="190" t="s">
        <v>141</v>
      </c>
      <c r="V1225" s="190" t="s">
        <v>141</v>
      </c>
      <c r="W1225" s="190" t="s">
        <v>141</v>
      </c>
      <c r="X1225" s="190" t="s">
        <v>141</v>
      </c>
      <c r="Y1225" s="190" t="s">
        <v>141</v>
      </c>
      <c r="Z1225" s="190" t="s">
        <v>141</v>
      </c>
    </row>
    <row r="1226" spans="1:26" x14ac:dyDescent="0.3">
      <c r="A1226" s="190">
        <v>813053</v>
      </c>
      <c r="B1226" s="190" t="s">
        <v>265</v>
      </c>
      <c r="H1226" s="190" t="s">
        <v>140</v>
      </c>
      <c r="O1226" s="190" t="s">
        <v>141</v>
      </c>
      <c r="P1226" s="190" t="s">
        <v>142</v>
      </c>
      <c r="Q1226" s="190" t="s">
        <v>142</v>
      </c>
      <c r="R1226" s="190" t="s">
        <v>142</v>
      </c>
      <c r="S1226" s="190" t="s">
        <v>142</v>
      </c>
      <c r="U1226" s="190" t="s">
        <v>141</v>
      </c>
      <c r="V1226" s="190" t="s">
        <v>141</v>
      </c>
      <c r="W1226" s="190" t="s">
        <v>141</v>
      </c>
      <c r="X1226" s="190" t="s">
        <v>141</v>
      </c>
      <c r="Y1226" s="190" t="s">
        <v>141</v>
      </c>
      <c r="Z1226" s="190" t="s">
        <v>141</v>
      </c>
    </row>
    <row r="1227" spans="1:26" x14ac:dyDescent="0.3">
      <c r="A1227" s="190">
        <v>813058</v>
      </c>
      <c r="B1227" s="190" t="s">
        <v>265</v>
      </c>
      <c r="D1227" s="190" t="s">
        <v>142</v>
      </c>
      <c r="O1227" s="190" t="s">
        <v>141</v>
      </c>
      <c r="P1227" s="190" t="s">
        <v>142</v>
      </c>
      <c r="Q1227" s="190" t="s">
        <v>142</v>
      </c>
      <c r="R1227" s="190" t="s">
        <v>142</v>
      </c>
      <c r="S1227" s="190" t="s">
        <v>141</v>
      </c>
      <c r="U1227" s="190" t="s">
        <v>142</v>
      </c>
      <c r="V1227" s="190" t="s">
        <v>142</v>
      </c>
      <c r="W1227" s="190" t="s">
        <v>142</v>
      </c>
      <c r="X1227" s="190" t="s">
        <v>142</v>
      </c>
      <c r="Y1227" s="190" t="s">
        <v>142</v>
      </c>
      <c r="Z1227" s="190" t="s">
        <v>142</v>
      </c>
    </row>
    <row r="1228" spans="1:26" x14ac:dyDescent="0.3">
      <c r="A1228" s="190">
        <v>813059</v>
      </c>
      <c r="B1228" s="190" t="s">
        <v>265</v>
      </c>
      <c r="E1228" s="190" t="s">
        <v>140</v>
      </c>
      <c r="J1228" s="190" t="s">
        <v>140</v>
      </c>
      <c r="L1228" s="190" t="s">
        <v>140</v>
      </c>
      <c r="O1228" s="190" t="s">
        <v>141</v>
      </c>
      <c r="P1228" s="190" t="s">
        <v>140</v>
      </c>
      <c r="Q1228" s="190" t="s">
        <v>140</v>
      </c>
      <c r="S1228" s="190" t="s">
        <v>142</v>
      </c>
      <c r="T1228" s="190" t="s">
        <v>142</v>
      </c>
      <c r="U1228" s="190" t="s">
        <v>141</v>
      </c>
      <c r="V1228" s="190" t="s">
        <v>141</v>
      </c>
      <c r="W1228" s="190" t="s">
        <v>141</v>
      </c>
      <c r="X1228" s="190" t="s">
        <v>141</v>
      </c>
      <c r="Y1228" s="190" t="s">
        <v>141</v>
      </c>
      <c r="Z1228" s="190" t="s">
        <v>141</v>
      </c>
    </row>
    <row r="1229" spans="1:26" x14ac:dyDescent="0.3">
      <c r="A1229" s="190">
        <v>813061</v>
      </c>
      <c r="B1229" s="190" t="s">
        <v>265</v>
      </c>
      <c r="J1229" s="190" t="s">
        <v>142</v>
      </c>
      <c r="K1229" s="190" t="s">
        <v>140</v>
      </c>
      <c r="N1229" s="190" t="s">
        <v>142</v>
      </c>
      <c r="O1229" s="190" t="s">
        <v>141</v>
      </c>
      <c r="P1229" s="190" t="s">
        <v>142</v>
      </c>
      <c r="Q1229" s="190" t="s">
        <v>141</v>
      </c>
      <c r="R1229" s="190" t="s">
        <v>142</v>
      </c>
      <c r="S1229" s="190" t="s">
        <v>142</v>
      </c>
      <c r="U1229" s="190" t="s">
        <v>141</v>
      </c>
      <c r="V1229" s="190" t="s">
        <v>141</v>
      </c>
      <c r="W1229" s="190" t="s">
        <v>141</v>
      </c>
      <c r="X1229" s="190" t="s">
        <v>141</v>
      </c>
      <c r="Y1229" s="190" t="s">
        <v>141</v>
      </c>
      <c r="Z1229" s="190" t="s">
        <v>141</v>
      </c>
    </row>
    <row r="1230" spans="1:26" x14ac:dyDescent="0.3">
      <c r="A1230" s="190">
        <v>813080</v>
      </c>
      <c r="B1230" s="190" t="s">
        <v>265</v>
      </c>
      <c r="H1230" s="190" t="s">
        <v>140</v>
      </c>
      <c r="L1230" s="190" t="s">
        <v>140</v>
      </c>
      <c r="O1230" s="190" t="s">
        <v>142</v>
      </c>
      <c r="P1230" s="190" t="s">
        <v>142</v>
      </c>
      <c r="Q1230" s="190" t="s">
        <v>142</v>
      </c>
      <c r="S1230" s="190" t="s">
        <v>142</v>
      </c>
      <c r="T1230" s="190" t="s">
        <v>142</v>
      </c>
      <c r="U1230" s="190" t="s">
        <v>141</v>
      </c>
      <c r="V1230" s="190" t="s">
        <v>141</v>
      </c>
      <c r="W1230" s="190" t="s">
        <v>141</v>
      </c>
      <c r="X1230" s="190" t="s">
        <v>141</v>
      </c>
      <c r="Y1230" s="190" t="s">
        <v>141</v>
      </c>
      <c r="Z1230" s="190" t="s">
        <v>141</v>
      </c>
    </row>
    <row r="1231" spans="1:26" x14ac:dyDescent="0.3">
      <c r="A1231" s="190">
        <v>813087</v>
      </c>
      <c r="B1231" s="190" t="s">
        <v>265</v>
      </c>
      <c r="O1231" s="190" t="s">
        <v>141</v>
      </c>
      <c r="P1231" s="190" t="s">
        <v>142</v>
      </c>
      <c r="S1231" s="190" t="s">
        <v>142</v>
      </c>
      <c r="V1231" s="190" t="s">
        <v>142</v>
      </c>
      <c r="X1231" s="190" t="s">
        <v>142</v>
      </c>
      <c r="Y1231" s="190" t="s">
        <v>141</v>
      </c>
      <c r="Z1231" s="190" t="s">
        <v>141</v>
      </c>
    </row>
    <row r="1232" spans="1:26" x14ac:dyDescent="0.3">
      <c r="A1232" s="190">
        <v>813089</v>
      </c>
      <c r="B1232" s="190" t="s">
        <v>265</v>
      </c>
      <c r="C1232" s="190" t="s">
        <v>142</v>
      </c>
      <c r="L1232" s="190" t="s">
        <v>142</v>
      </c>
      <c r="P1232" s="190" t="s">
        <v>140</v>
      </c>
      <c r="Q1232" s="190" t="s">
        <v>140</v>
      </c>
      <c r="S1232" s="190" t="s">
        <v>140</v>
      </c>
      <c r="U1232" s="190" t="s">
        <v>141</v>
      </c>
      <c r="V1232" s="190" t="s">
        <v>141</v>
      </c>
      <c r="W1232" s="190" t="s">
        <v>141</v>
      </c>
      <c r="X1232" s="190" t="s">
        <v>141</v>
      </c>
      <c r="Y1232" s="190" t="s">
        <v>141</v>
      </c>
      <c r="Z1232" s="190" t="s">
        <v>142</v>
      </c>
    </row>
    <row r="1233" spans="1:26" x14ac:dyDescent="0.3">
      <c r="A1233" s="190">
        <v>813090</v>
      </c>
      <c r="B1233" s="190" t="s">
        <v>265</v>
      </c>
      <c r="D1233" s="190" t="s">
        <v>140</v>
      </c>
      <c r="H1233" s="190" t="s">
        <v>140</v>
      </c>
      <c r="L1233" s="190" t="s">
        <v>140</v>
      </c>
      <c r="N1233" s="190" t="s">
        <v>142</v>
      </c>
      <c r="O1233" s="190" t="s">
        <v>141</v>
      </c>
      <c r="P1233" s="190" t="s">
        <v>140</v>
      </c>
      <c r="Q1233" s="190" t="s">
        <v>140</v>
      </c>
      <c r="S1233" s="190" t="s">
        <v>142</v>
      </c>
      <c r="U1233" s="190" t="s">
        <v>141</v>
      </c>
      <c r="V1233" s="190" t="s">
        <v>141</v>
      </c>
      <c r="W1233" s="190" t="s">
        <v>141</v>
      </c>
      <c r="X1233" s="190" t="s">
        <v>141</v>
      </c>
      <c r="Y1233" s="190" t="s">
        <v>141</v>
      </c>
      <c r="Z1233" s="190" t="s">
        <v>141</v>
      </c>
    </row>
    <row r="1234" spans="1:26" x14ac:dyDescent="0.3">
      <c r="A1234" s="190">
        <v>813109</v>
      </c>
      <c r="B1234" s="190" t="s">
        <v>265</v>
      </c>
      <c r="I1234" s="190" t="s">
        <v>142</v>
      </c>
      <c r="J1234" s="190" t="s">
        <v>142</v>
      </c>
      <c r="K1234" s="190" t="s">
        <v>141</v>
      </c>
      <c r="M1234" s="190" t="s">
        <v>141</v>
      </c>
      <c r="O1234" s="190" t="s">
        <v>141</v>
      </c>
      <c r="P1234" s="190" t="s">
        <v>141</v>
      </c>
      <c r="Q1234" s="190" t="s">
        <v>141</v>
      </c>
      <c r="R1234" s="190" t="s">
        <v>142</v>
      </c>
      <c r="S1234" s="190" t="s">
        <v>142</v>
      </c>
      <c r="T1234" s="190" t="s">
        <v>142</v>
      </c>
      <c r="U1234" s="190" t="s">
        <v>141</v>
      </c>
      <c r="V1234" s="190" t="s">
        <v>141</v>
      </c>
      <c r="W1234" s="190" t="s">
        <v>141</v>
      </c>
      <c r="X1234" s="190" t="s">
        <v>141</v>
      </c>
      <c r="Y1234" s="190" t="s">
        <v>141</v>
      </c>
      <c r="Z1234" s="190" t="s">
        <v>141</v>
      </c>
    </row>
    <row r="1235" spans="1:26" x14ac:dyDescent="0.3">
      <c r="A1235" s="190">
        <v>813111</v>
      </c>
      <c r="B1235" s="190" t="s">
        <v>265</v>
      </c>
      <c r="H1235" s="190" t="s">
        <v>142</v>
      </c>
      <c r="K1235" s="190" t="s">
        <v>142</v>
      </c>
      <c r="M1235" s="190" t="s">
        <v>140</v>
      </c>
      <c r="O1235" s="190" t="s">
        <v>141</v>
      </c>
      <c r="P1235" s="190" t="s">
        <v>141</v>
      </c>
      <c r="Q1235" s="190" t="s">
        <v>141</v>
      </c>
      <c r="R1235" s="190" t="s">
        <v>142</v>
      </c>
      <c r="S1235" s="190" t="s">
        <v>141</v>
      </c>
      <c r="T1235" s="190" t="s">
        <v>141</v>
      </c>
      <c r="U1235" s="190" t="s">
        <v>141</v>
      </c>
      <c r="V1235" s="190" t="s">
        <v>141</v>
      </c>
      <c r="W1235" s="190" t="s">
        <v>141</v>
      </c>
      <c r="X1235" s="190" t="s">
        <v>141</v>
      </c>
      <c r="Y1235" s="190" t="s">
        <v>141</v>
      </c>
      <c r="Z1235" s="190" t="s">
        <v>141</v>
      </c>
    </row>
    <row r="1236" spans="1:26" x14ac:dyDescent="0.3">
      <c r="A1236" s="190">
        <v>813112</v>
      </c>
      <c r="B1236" s="190" t="s">
        <v>265</v>
      </c>
      <c r="H1236" s="190" t="s">
        <v>140</v>
      </c>
      <c r="I1236" s="190" t="s">
        <v>142</v>
      </c>
      <c r="L1236" s="190" t="s">
        <v>140</v>
      </c>
      <c r="N1236" s="190" t="s">
        <v>140</v>
      </c>
      <c r="O1236" s="190" t="s">
        <v>141</v>
      </c>
      <c r="P1236" s="190" t="s">
        <v>142</v>
      </c>
      <c r="Q1236" s="190" t="s">
        <v>141</v>
      </c>
      <c r="R1236" s="190" t="s">
        <v>140</v>
      </c>
      <c r="S1236" s="190" t="s">
        <v>141</v>
      </c>
      <c r="T1236" s="190" t="s">
        <v>142</v>
      </c>
      <c r="U1236" s="190" t="s">
        <v>141</v>
      </c>
      <c r="V1236" s="190" t="s">
        <v>141</v>
      </c>
      <c r="W1236" s="190" t="s">
        <v>141</v>
      </c>
      <c r="X1236" s="190" t="s">
        <v>141</v>
      </c>
      <c r="Y1236" s="190" t="s">
        <v>141</v>
      </c>
      <c r="Z1236" s="190" t="s">
        <v>141</v>
      </c>
    </row>
    <row r="1237" spans="1:26" x14ac:dyDescent="0.3">
      <c r="A1237" s="190">
        <v>813118</v>
      </c>
      <c r="B1237" s="190" t="s">
        <v>265</v>
      </c>
      <c r="C1237" s="190" t="s">
        <v>140</v>
      </c>
      <c r="D1237" s="190" t="s">
        <v>140</v>
      </c>
      <c r="F1237" s="190" t="s">
        <v>140</v>
      </c>
      <c r="I1237" s="190" t="s">
        <v>140</v>
      </c>
      <c r="O1237" s="190" t="s">
        <v>142</v>
      </c>
      <c r="P1237" s="190" t="s">
        <v>142</v>
      </c>
      <c r="Q1237" s="190" t="s">
        <v>142</v>
      </c>
      <c r="R1237" s="190" t="s">
        <v>142</v>
      </c>
      <c r="S1237" s="190" t="s">
        <v>142</v>
      </c>
      <c r="T1237" s="190" t="s">
        <v>142</v>
      </c>
      <c r="U1237" s="190" t="s">
        <v>141</v>
      </c>
      <c r="V1237" s="190" t="s">
        <v>141</v>
      </c>
      <c r="W1237" s="190" t="s">
        <v>141</v>
      </c>
      <c r="X1237" s="190" t="s">
        <v>141</v>
      </c>
      <c r="Y1237" s="190" t="s">
        <v>141</v>
      </c>
      <c r="Z1237" s="190" t="s">
        <v>141</v>
      </c>
    </row>
    <row r="1238" spans="1:26" x14ac:dyDescent="0.3">
      <c r="A1238" s="190">
        <v>813119</v>
      </c>
      <c r="B1238" s="190" t="s">
        <v>265</v>
      </c>
      <c r="K1238" s="190" t="s">
        <v>140</v>
      </c>
      <c r="P1238" s="190" t="s">
        <v>140</v>
      </c>
      <c r="Q1238" s="190" t="s">
        <v>140</v>
      </c>
      <c r="R1238" s="190" t="s">
        <v>140</v>
      </c>
      <c r="V1238" s="190" t="s">
        <v>141</v>
      </c>
      <c r="W1238" s="190" t="s">
        <v>140</v>
      </c>
      <c r="Y1238" s="190" t="s">
        <v>142</v>
      </c>
    </row>
    <row r="1239" spans="1:26" x14ac:dyDescent="0.3">
      <c r="A1239" s="190">
        <v>813126</v>
      </c>
      <c r="B1239" s="190" t="s">
        <v>265</v>
      </c>
      <c r="D1239" s="190" t="s">
        <v>142</v>
      </c>
      <c r="O1239" s="190" t="s">
        <v>142</v>
      </c>
      <c r="R1239" s="190" t="s">
        <v>142</v>
      </c>
      <c r="U1239" s="190" t="s">
        <v>141</v>
      </c>
      <c r="V1239" s="190" t="s">
        <v>142</v>
      </c>
      <c r="W1239" s="190" t="s">
        <v>141</v>
      </c>
      <c r="X1239" s="190" t="s">
        <v>141</v>
      </c>
      <c r="Z1239" s="190" t="s">
        <v>141</v>
      </c>
    </row>
    <row r="1240" spans="1:26" x14ac:dyDescent="0.3">
      <c r="A1240" s="190">
        <v>813129</v>
      </c>
      <c r="B1240" s="190" t="s">
        <v>265</v>
      </c>
      <c r="H1240" s="190" t="s">
        <v>142</v>
      </c>
      <c r="L1240" s="190" t="s">
        <v>142</v>
      </c>
      <c r="O1240" s="190" t="s">
        <v>142</v>
      </c>
      <c r="Q1240" s="190" t="s">
        <v>142</v>
      </c>
      <c r="R1240" s="190" t="s">
        <v>142</v>
      </c>
      <c r="S1240" s="190" t="s">
        <v>142</v>
      </c>
      <c r="U1240" s="190" t="s">
        <v>142</v>
      </c>
      <c r="V1240" s="190" t="s">
        <v>142</v>
      </c>
      <c r="W1240" s="190" t="s">
        <v>142</v>
      </c>
      <c r="X1240" s="190" t="s">
        <v>142</v>
      </c>
      <c r="Y1240" s="190" t="s">
        <v>142</v>
      </c>
      <c r="Z1240" s="190" t="s">
        <v>142</v>
      </c>
    </row>
    <row r="1241" spans="1:26" x14ac:dyDescent="0.3">
      <c r="A1241" s="190">
        <v>813131</v>
      </c>
      <c r="B1241" s="190" t="s">
        <v>265</v>
      </c>
      <c r="H1241" s="190" t="s">
        <v>140</v>
      </c>
      <c r="K1241" s="190" t="s">
        <v>140</v>
      </c>
      <c r="N1241" s="190" t="s">
        <v>140</v>
      </c>
      <c r="O1241" s="190" t="s">
        <v>141</v>
      </c>
      <c r="P1241" s="190" t="s">
        <v>142</v>
      </c>
      <c r="Q1241" s="190" t="s">
        <v>141</v>
      </c>
      <c r="R1241" s="190" t="s">
        <v>142</v>
      </c>
      <c r="S1241" s="190" t="s">
        <v>142</v>
      </c>
      <c r="U1241" s="190" t="s">
        <v>141</v>
      </c>
      <c r="V1241" s="190" t="s">
        <v>141</v>
      </c>
      <c r="W1241" s="190" t="s">
        <v>141</v>
      </c>
      <c r="X1241" s="190" t="s">
        <v>141</v>
      </c>
      <c r="Y1241" s="190" t="s">
        <v>141</v>
      </c>
      <c r="Z1241" s="190" t="s">
        <v>141</v>
      </c>
    </row>
    <row r="1242" spans="1:26" x14ac:dyDescent="0.3">
      <c r="A1242" s="190">
        <v>813133</v>
      </c>
      <c r="B1242" s="190" t="s">
        <v>265</v>
      </c>
      <c r="D1242" s="190" t="s">
        <v>142</v>
      </c>
      <c r="F1242" s="190" t="s">
        <v>140</v>
      </c>
      <c r="K1242" s="190" t="s">
        <v>140</v>
      </c>
      <c r="O1242" s="190" t="s">
        <v>140</v>
      </c>
      <c r="P1242" s="190" t="s">
        <v>140</v>
      </c>
      <c r="Q1242" s="190" t="s">
        <v>140</v>
      </c>
      <c r="R1242" s="190" t="s">
        <v>140</v>
      </c>
      <c r="S1242" s="190" t="s">
        <v>140</v>
      </c>
      <c r="T1242" s="190" t="s">
        <v>140</v>
      </c>
      <c r="U1242" s="190" t="s">
        <v>142</v>
      </c>
      <c r="V1242" s="190" t="s">
        <v>142</v>
      </c>
      <c r="W1242" s="190" t="s">
        <v>142</v>
      </c>
      <c r="X1242" s="190" t="s">
        <v>142</v>
      </c>
      <c r="Y1242" s="190" t="s">
        <v>142</v>
      </c>
      <c r="Z1242" s="190" t="s">
        <v>142</v>
      </c>
    </row>
    <row r="1243" spans="1:26" x14ac:dyDescent="0.3">
      <c r="A1243" s="190">
        <v>813136</v>
      </c>
      <c r="B1243" s="190" t="s">
        <v>265</v>
      </c>
      <c r="D1243" s="190" t="s">
        <v>142</v>
      </c>
      <c r="E1243" s="190" t="s">
        <v>140</v>
      </c>
      <c r="L1243" s="190" t="s">
        <v>141</v>
      </c>
      <c r="O1243" s="190" t="s">
        <v>142</v>
      </c>
      <c r="P1243" s="190" t="s">
        <v>142</v>
      </c>
      <c r="Q1243" s="190" t="s">
        <v>142</v>
      </c>
      <c r="R1243" s="190" t="s">
        <v>142</v>
      </c>
      <c r="S1243" s="190" t="s">
        <v>142</v>
      </c>
      <c r="T1243" s="190" t="s">
        <v>140</v>
      </c>
      <c r="U1243" s="190" t="s">
        <v>140</v>
      </c>
      <c r="V1243" s="190" t="s">
        <v>142</v>
      </c>
      <c r="W1243" s="190" t="s">
        <v>142</v>
      </c>
      <c r="X1243" s="190" t="s">
        <v>142</v>
      </c>
      <c r="Y1243" s="190" t="s">
        <v>141</v>
      </c>
      <c r="Z1243" s="190" t="s">
        <v>142</v>
      </c>
    </row>
    <row r="1244" spans="1:26" x14ac:dyDescent="0.3">
      <c r="A1244" s="190">
        <v>813141</v>
      </c>
      <c r="B1244" s="190" t="s">
        <v>265</v>
      </c>
      <c r="Q1244" s="190" t="s">
        <v>142</v>
      </c>
      <c r="U1244" s="190" t="s">
        <v>142</v>
      </c>
      <c r="V1244" s="190" t="s">
        <v>142</v>
      </c>
      <c r="W1244" s="190" t="s">
        <v>141</v>
      </c>
      <c r="Y1244" s="190" t="s">
        <v>142</v>
      </c>
    </row>
    <row r="1245" spans="1:26" x14ac:dyDescent="0.3">
      <c r="A1245" s="190">
        <v>813151</v>
      </c>
      <c r="B1245" s="190" t="s">
        <v>265</v>
      </c>
      <c r="F1245" s="190" t="s">
        <v>140</v>
      </c>
      <c r="I1245" s="190" t="s">
        <v>141</v>
      </c>
      <c r="L1245" s="190" t="s">
        <v>142</v>
      </c>
      <c r="O1245" s="190" t="s">
        <v>140</v>
      </c>
      <c r="P1245" s="190" t="s">
        <v>140</v>
      </c>
      <c r="S1245" s="190" t="s">
        <v>140</v>
      </c>
      <c r="U1245" s="190" t="s">
        <v>141</v>
      </c>
      <c r="V1245" s="190" t="s">
        <v>141</v>
      </c>
      <c r="W1245" s="190" t="s">
        <v>141</v>
      </c>
      <c r="X1245" s="190" t="s">
        <v>141</v>
      </c>
      <c r="Y1245" s="190" t="s">
        <v>141</v>
      </c>
      <c r="Z1245" s="190" t="s">
        <v>141</v>
      </c>
    </row>
    <row r="1246" spans="1:26" x14ac:dyDescent="0.3">
      <c r="A1246" s="190">
        <v>813152</v>
      </c>
      <c r="B1246" s="190" t="s">
        <v>265</v>
      </c>
      <c r="E1246" s="190" t="s">
        <v>140</v>
      </c>
      <c r="K1246" s="190" t="s">
        <v>141</v>
      </c>
      <c r="O1246" s="190" t="s">
        <v>142</v>
      </c>
      <c r="P1246" s="190" t="s">
        <v>141</v>
      </c>
      <c r="Q1246" s="190" t="s">
        <v>141</v>
      </c>
      <c r="R1246" s="190" t="s">
        <v>142</v>
      </c>
      <c r="S1246" s="190" t="s">
        <v>140</v>
      </c>
      <c r="U1246" s="190" t="s">
        <v>141</v>
      </c>
      <c r="V1246" s="190" t="s">
        <v>141</v>
      </c>
      <c r="W1246" s="190" t="s">
        <v>141</v>
      </c>
      <c r="X1246" s="190" t="s">
        <v>141</v>
      </c>
      <c r="Y1246" s="190" t="s">
        <v>141</v>
      </c>
      <c r="Z1246" s="190" t="s">
        <v>141</v>
      </c>
    </row>
    <row r="1247" spans="1:26" x14ac:dyDescent="0.3">
      <c r="A1247" s="190">
        <v>813169</v>
      </c>
      <c r="B1247" s="190" t="s">
        <v>265</v>
      </c>
      <c r="D1247" s="190" t="s">
        <v>142</v>
      </c>
      <c r="I1247" s="190" t="s">
        <v>140</v>
      </c>
      <c r="O1247" s="190" t="s">
        <v>141</v>
      </c>
      <c r="S1247" s="190" t="s">
        <v>142</v>
      </c>
      <c r="V1247" s="190" t="s">
        <v>142</v>
      </c>
      <c r="X1247" s="190" t="s">
        <v>142</v>
      </c>
      <c r="Y1247" s="190" t="s">
        <v>142</v>
      </c>
      <c r="Z1247" s="190" t="s">
        <v>141</v>
      </c>
    </row>
    <row r="1248" spans="1:26" x14ac:dyDescent="0.3">
      <c r="A1248" s="190">
        <v>813170</v>
      </c>
      <c r="B1248" s="190" t="s">
        <v>265</v>
      </c>
      <c r="K1248" s="190" t="s">
        <v>140</v>
      </c>
      <c r="P1248" s="190" t="s">
        <v>140</v>
      </c>
      <c r="Q1248" s="190" t="s">
        <v>140</v>
      </c>
      <c r="S1248" s="190" t="s">
        <v>140</v>
      </c>
      <c r="U1248" s="190" t="s">
        <v>141</v>
      </c>
      <c r="V1248" s="190" t="s">
        <v>142</v>
      </c>
      <c r="W1248" s="190" t="s">
        <v>142</v>
      </c>
      <c r="X1248" s="190" t="s">
        <v>141</v>
      </c>
      <c r="Z1248" s="190" t="s">
        <v>142</v>
      </c>
    </row>
    <row r="1249" spans="1:26" x14ac:dyDescent="0.3">
      <c r="A1249" s="190">
        <v>813173</v>
      </c>
      <c r="B1249" s="190" t="s">
        <v>265</v>
      </c>
      <c r="H1249" s="190" t="s">
        <v>140</v>
      </c>
      <c r="N1249" s="190" t="s">
        <v>142</v>
      </c>
      <c r="O1249" s="190" t="s">
        <v>141</v>
      </c>
      <c r="P1249" s="190" t="s">
        <v>142</v>
      </c>
      <c r="Q1249" s="190" t="s">
        <v>142</v>
      </c>
      <c r="S1249" s="190" t="s">
        <v>141</v>
      </c>
      <c r="U1249" s="190" t="s">
        <v>141</v>
      </c>
      <c r="V1249" s="190" t="s">
        <v>141</v>
      </c>
      <c r="W1249" s="190" t="s">
        <v>141</v>
      </c>
      <c r="X1249" s="190" t="s">
        <v>141</v>
      </c>
      <c r="Y1249" s="190" t="s">
        <v>141</v>
      </c>
      <c r="Z1249" s="190" t="s">
        <v>141</v>
      </c>
    </row>
    <row r="1250" spans="1:26" x14ac:dyDescent="0.3">
      <c r="A1250" s="190">
        <v>813177</v>
      </c>
      <c r="B1250" s="190" t="s">
        <v>265</v>
      </c>
      <c r="D1250" s="190" t="s">
        <v>141</v>
      </c>
      <c r="O1250" s="190" t="s">
        <v>141</v>
      </c>
      <c r="U1250" s="190" t="s">
        <v>141</v>
      </c>
      <c r="V1250" s="190" t="s">
        <v>141</v>
      </c>
      <c r="W1250" s="190" t="s">
        <v>141</v>
      </c>
      <c r="X1250" s="190" t="s">
        <v>141</v>
      </c>
      <c r="Y1250" s="190" t="s">
        <v>141</v>
      </c>
      <c r="Z1250" s="190" t="s">
        <v>141</v>
      </c>
    </row>
    <row r="1251" spans="1:26" x14ac:dyDescent="0.3">
      <c r="A1251" s="190">
        <v>813180</v>
      </c>
      <c r="B1251" s="190" t="s">
        <v>265</v>
      </c>
      <c r="F1251" s="190" t="s">
        <v>140</v>
      </c>
      <c r="J1251" s="190" t="s">
        <v>142</v>
      </c>
      <c r="P1251" s="190" t="s">
        <v>140</v>
      </c>
      <c r="R1251" s="190" t="s">
        <v>140</v>
      </c>
      <c r="V1251" s="190" t="s">
        <v>142</v>
      </c>
    </row>
    <row r="1252" spans="1:26" x14ac:dyDescent="0.3">
      <c r="A1252" s="190">
        <v>813183</v>
      </c>
      <c r="B1252" s="190" t="s">
        <v>265</v>
      </c>
      <c r="I1252" s="190" t="s">
        <v>142</v>
      </c>
      <c r="J1252" s="190" t="s">
        <v>142</v>
      </c>
      <c r="K1252" s="190" t="s">
        <v>142</v>
      </c>
      <c r="O1252" s="190" t="s">
        <v>141</v>
      </c>
      <c r="P1252" s="190" t="s">
        <v>141</v>
      </c>
      <c r="Q1252" s="190" t="s">
        <v>141</v>
      </c>
      <c r="R1252" s="190" t="s">
        <v>141</v>
      </c>
      <c r="S1252" s="190" t="s">
        <v>141</v>
      </c>
      <c r="T1252" s="190" t="s">
        <v>141</v>
      </c>
      <c r="U1252" s="190" t="s">
        <v>141</v>
      </c>
      <c r="V1252" s="190" t="s">
        <v>141</v>
      </c>
      <c r="W1252" s="190" t="s">
        <v>141</v>
      </c>
      <c r="X1252" s="190" t="s">
        <v>141</v>
      </c>
      <c r="Y1252" s="190" t="s">
        <v>141</v>
      </c>
      <c r="Z1252" s="190" t="s">
        <v>141</v>
      </c>
    </row>
    <row r="1253" spans="1:26" x14ac:dyDescent="0.3">
      <c r="A1253" s="190">
        <v>813192</v>
      </c>
      <c r="B1253" s="190" t="s">
        <v>265</v>
      </c>
      <c r="D1253" s="190" t="s">
        <v>142</v>
      </c>
      <c r="E1253" s="190" t="s">
        <v>142</v>
      </c>
      <c r="H1253" s="190" t="s">
        <v>142</v>
      </c>
      <c r="M1253" s="190" t="s">
        <v>141</v>
      </c>
      <c r="O1253" s="190" t="s">
        <v>141</v>
      </c>
      <c r="Q1253" s="190" t="s">
        <v>140</v>
      </c>
      <c r="T1253" s="190" t="s">
        <v>142</v>
      </c>
      <c r="U1253" s="190" t="s">
        <v>141</v>
      </c>
      <c r="W1253" s="190" t="s">
        <v>142</v>
      </c>
      <c r="Z1253" s="190" t="s">
        <v>142</v>
      </c>
    </row>
    <row r="1254" spans="1:26" x14ac:dyDescent="0.3">
      <c r="A1254" s="190">
        <v>813197</v>
      </c>
      <c r="B1254" s="190" t="s">
        <v>265</v>
      </c>
      <c r="K1254" s="190" t="s">
        <v>142</v>
      </c>
      <c r="O1254" s="190" t="s">
        <v>142</v>
      </c>
      <c r="S1254" s="190" t="s">
        <v>141</v>
      </c>
      <c r="V1254" s="190" t="s">
        <v>140</v>
      </c>
      <c r="W1254" s="190" t="s">
        <v>141</v>
      </c>
      <c r="Y1254" s="190" t="s">
        <v>142</v>
      </c>
      <c r="Z1254" s="190" t="s">
        <v>142</v>
      </c>
    </row>
    <row r="1255" spans="1:26" x14ac:dyDescent="0.3">
      <c r="A1255" s="190">
        <v>813198</v>
      </c>
      <c r="B1255" s="190" t="s">
        <v>265</v>
      </c>
      <c r="D1255" s="190" t="s">
        <v>141</v>
      </c>
      <c r="J1255" s="190" t="s">
        <v>141</v>
      </c>
      <c r="K1255" s="190" t="s">
        <v>141</v>
      </c>
      <c r="M1255" s="190" t="s">
        <v>142</v>
      </c>
      <c r="O1255" s="190" t="s">
        <v>141</v>
      </c>
      <c r="P1255" s="190" t="s">
        <v>141</v>
      </c>
      <c r="Q1255" s="190" t="s">
        <v>141</v>
      </c>
      <c r="R1255" s="190" t="s">
        <v>141</v>
      </c>
      <c r="S1255" s="190" t="s">
        <v>141</v>
      </c>
      <c r="T1255" s="190" t="s">
        <v>141</v>
      </c>
      <c r="U1255" s="190" t="s">
        <v>141</v>
      </c>
      <c r="V1255" s="190" t="s">
        <v>141</v>
      </c>
      <c r="W1255" s="190" t="s">
        <v>141</v>
      </c>
      <c r="X1255" s="190" t="s">
        <v>141</v>
      </c>
      <c r="Y1255" s="190" t="s">
        <v>141</v>
      </c>
      <c r="Z1255" s="190" t="s">
        <v>141</v>
      </c>
    </row>
    <row r="1256" spans="1:26" x14ac:dyDescent="0.3">
      <c r="A1256" s="190">
        <v>813202</v>
      </c>
      <c r="B1256" s="190" t="s">
        <v>265</v>
      </c>
      <c r="D1256" s="190" t="s">
        <v>140</v>
      </c>
      <c r="H1256" s="190" t="s">
        <v>141</v>
      </c>
      <c r="N1256" s="190" t="s">
        <v>141</v>
      </c>
      <c r="O1256" s="190" t="s">
        <v>141</v>
      </c>
      <c r="P1256" s="190" t="s">
        <v>141</v>
      </c>
      <c r="Q1256" s="190" t="s">
        <v>141</v>
      </c>
      <c r="R1256" s="190" t="s">
        <v>141</v>
      </c>
      <c r="S1256" s="190" t="s">
        <v>141</v>
      </c>
      <c r="T1256" s="190" t="s">
        <v>141</v>
      </c>
      <c r="U1256" s="190" t="s">
        <v>141</v>
      </c>
      <c r="V1256" s="190" t="s">
        <v>141</v>
      </c>
      <c r="W1256" s="190" t="s">
        <v>141</v>
      </c>
      <c r="X1256" s="190" t="s">
        <v>141</v>
      </c>
      <c r="Y1256" s="190" t="s">
        <v>141</v>
      </c>
      <c r="Z1256" s="190" t="s">
        <v>141</v>
      </c>
    </row>
    <row r="1257" spans="1:26" x14ac:dyDescent="0.3">
      <c r="A1257" s="190">
        <v>813209</v>
      </c>
      <c r="B1257" s="190" t="s">
        <v>265</v>
      </c>
      <c r="K1257" s="190" t="s">
        <v>140</v>
      </c>
      <c r="O1257" s="190" t="s">
        <v>140</v>
      </c>
      <c r="Q1257" s="190" t="s">
        <v>140</v>
      </c>
      <c r="U1257" s="190" t="s">
        <v>141</v>
      </c>
      <c r="V1257" s="190" t="s">
        <v>141</v>
      </c>
      <c r="W1257" s="190" t="s">
        <v>141</v>
      </c>
      <c r="X1257" s="190" t="s">
        <v>141</v>
      </c>
      <c r="Y1257" s="190" t="s">
        <v>141</v>
      </c>
      <c r="Z1257" s="190" t="s">
        <v>141</v>
      </c>
    </row>
    <row r="1258" spans="1:26" x14ac:dyDescent="0.3">
      <c r="A1258" s="190">
        <v>813224</v>
      </c>
      <c r="B1258" s="190" t="s">
        <v>265</v>
      </c>
      <c r="H1258" s="190" t="s">
        <v>140</v>
      </c>
      <c r="L1258" s="190" t="s">
        <v>142</v>
      </c>
      <c r="N1258" s="190" t="s">
        <v>142</v>
      </c>
      <c r="O1258" s="190" t="s">
        <v>142</v>
      </c>
      <c r="U1258" s="190" t="s">
        <v>141</v>
      </c>
      <c r="V1258" s="190" t="s">
        <v>142</v>
      </c>
      <c r="X1258" s="190" t="s">
        <v>141</v>
      </c>
      <c r="Y1258" s="190" t="s">
        <v>141</v>
      </c>
      <c r="Z1258" s="190" t="s">
        <v>141</v>
      </c>
    </row>
    <row r="1259" spans="1:26" x14ac:dyDescent="0.3">
      <c r="A1259" s="190">
        <v>813227</v>
      </c>
      <c r="B1259" s="190" t="s">
        <v>265</v>
      </c>
      <c r="E1259" s="190" t="s">
        <v>140</v>
      </c>
      <c r="F1259" s="190" t="s">
        <v>140</v>
      </c>
      <c r="N1259" s="190" t="s">
        <v>140</v>
      </c>
      <c r="O1259" s="190" t="s">
        <v>141</v>
      </c>
      <c r="P1259" s="190" t="s">
        <v>142</v>
      </c>
      <c r="Q1259" s="190" t="s">
        <v>142</v>
      </c>
      <c r="R1259" s="190" t="s">
        <v>142</v>
      </c>
      <c r="S1259" s="190" t="s">
        <v>142</v>
      </c>
      <c r="T1259" s="190" t="s">
        <v>142</v>
      </c>
      <c r="U1259" s="190" t="s">
        <v>141</v>
      </c>
      <c r="V1259" s="190" t="s">
        <v>141</v>
      </c>
      <c r="W1259" s="190" t="s">
        <v>141</v>
      </c>
      <c r="X1259" s="190" t="s">
        <v>141</v>
      </c>
      <c r="Y1259" s="190" t="s">
        <v>141</v>
      </c>
      <c r="Z1259" s="190" t="s">
        <v>141</v>
      </c>
    </row>
    <row r="1260" spans="1:26" x14ac:dyDescent="0.3">
      <c r="A1260" s="190">
        <v>813229</v>
      </c>
      <c r="B1260" s="190" t="s">
        <v>265</v>
      </c>
      <c r="K1260" s="190" t="s">
        <v>140</v>
      </c>
      <c r="L1260" s="190" t="s">
        <v>140</v>
      </c>
      <c r="O1260" s="190" t="s">
        <v>141</v>
      </c>
      <c r="Q1260" s="190" t="s">
        <v>140</v>
      </c>
      <c r="R1260" s="190" t="s">
        <v>142</v>
      </c>
      <c r="S1260" s="190" t="s">
        <v>142</v>
      </c>
      <c r="U1260" s="190" t="s">
        <v>141</v>
      </c>
      <c r="V1260" s="190" t="s">
        <v>142</v>
      </c>
      <c r="W1260" s="190" t="s">
        <v>141</v>
      </c>
      <c r="X1260" s="190" t="s">
        <v>141</v>
      </c>
      <c r="Y1260" s="190" t="s">
        <v>141</v>
      </c>
      <c r="Z1260" s="190" t="s">
        <v>141</v>
      </c>
    </row>
    <row r="1261" spans="1:26" x14ac:dyDescent="0.3">
      <c r="A1261" s="190">
        <v>813231</v>
      </c>
      <c r="B1261" s="190" t="s">
        <v>265</v>
      </c>
      <c r="D1261" s="190" t="s">
        <v>140</v>
      </c>
      <c r="H1261" s="190" t="s">
        <v>140</v>
      </c>
      <c r="N1261" s="190" t="s">
        <v>140</v>
      </c>
      <c r="O1261" s="190" t="s">
        <v>141</v>
      </c>
      <c r="P1261" s="190" t="s">
        <v>142</v>
      </c>
      <c r="Q1261" s="190" t="s">
        <v>142</v>
      </c>
      <c r="R1261" s="190" t="s">
        <v>142</v>
      </c>
      <c r="S1261" s="190" t="s">
        <v>142</v>
      </c>
      <c r="U1261" s="190" t="s">
        <v>141</v>
      </c>
      <c r="V1261" s="190" t="s">
        <v>141</v>
      </c>
      <c r="W1261" s="190" t="s">
        <v>141</v>
      </c>
      <c r="X1261" s="190" t="s">
        <v>141</v>
      </c>
      <c r="Y1261" s="190" t="s">
        <v>141</v>
      </c>
      <c r="Z1261" s="190" t="s">
        <v>141</v>
      </c>
    </row>
    <row r="1262" spans="1:26" x14ac:dyDescent="0.3">
      <c r="A1262" s="190">
        <v>813233</v>
      </c>
      <c r="B1262" s="190" t="s">
        <v>265</v>
      </c>
      <c r="P1262" s="190" t="s">
        <v>140</v>
      </c>
      <c r="Q1262" s="190" t="s">
        <v>140</v>
      </c>
      <c r="S1262" s="190" t="s">
        <v>140</v>
      </c>
      <c r="U1262" s="190" t="s">
        <v>141</v>
      </c>
      <c r="V1262" s="190" t="s">
        <v>141</v>
      </c>
      <c r="W1262" s="190" t="s">
        <v>141</v>
      </c>
      <c r="X1262" s="190" t="s">
        <v>141</v>
      </c>
      <c r="Y1262" s="190" t="s">
        <v>141</v>
      </c>
      <c r="Z1262" s="190" t="s">
        <v>141</v>
      </c>
    </row>
    <row r="1263" spans="1:26" x14ac:dyDescent="0.3">
      <c r="A1263" s="190">
        <v>813234</v>
      </c>
      <c r="B1263" s="190" t="s">
        <v>265</v>
      </c>
      <c r="D1263" s="190" t="s">
        <v>142</v>
      </c>
      <c r="J1263" s="190" t="s">
        <v>140</v>
      </c>
      <c r="K1263" s="190" t="s">
        <v>140</v>
      </c>
      <c r="P1263" s="190" t="s">
        <v>142</v>
      </c>
      <c r="Q1263" s="190" t="s">
        <v>142</v>
      </c>
      <c r="R1263" s="190" t="s">
        <v>142</v>
      </c>
      <c r="S1263" s="190" t="s">
        <v>142</v>
      </c>
      <c r="U1263" s="190" t="s">
        <v>141</v>
      </c>
      <c r="V1263" s="190" t="s">
        <v>141</v>
      </c>
      <c r="W1263" s="190" t="s">
        <v>141</v>
      </c>
      <c r="X1263" s="190" t="s">
        <v>141</v>
      </c>
      <c r="Y1263" s="190" t="s">
        <v>141</v>
      </c>
      <c r="Z1263" s="190" t="s">
        <v>141</v>
      </c>
    </row>
    <row r="1264" spans="1:26" x14ac:dyDescent="0.3">
      <c r="A1264" s="190">
        <v>813236</v>
      </c>
      <c r="B1264" s="190" t="s">
        <v>265</v>
      </c>
      <c r="D1264" s="190" t="s">
        <v>141</v>
      </c>
      <c r="J1264" s="190" t="s">
        <v>141</v>
      </c>
      <c r="M1264" s="190" t="s">
        <v>142</v>
      </c>
      <c r="O1264" s="190" t="s">
        <v>141</v>
      </c>
      <c r="P1264" s="190" t="s">
        <v>142</v>
      </c>
      <c r="Q1264" s="190" t="s">
        <v>142</v>
      </c>
      <c r="S1264" s="190" t="s">
        <v>142</v>
      </c>
      <c r="U1264" s="190" t="s">
        <v>141</v>
      </c>
      <c r="V1264" s="190" t="s">
        <v>141</v>
      </c>
      <c r="W1264" s="190" t="s">
        <v>141</v>
      </c>
      <c r="X1264" s="190" t="s">
        <v>141</v>
      </c>
      <c r="Y1264" s="190" t="s">
        <v>141</v>
      </c>
      <c r="Z1264" s="190" t="s">
        <v>141</v>
      </c>
    </row>
    <row r="1265" spans="1:26" x14ac:dyDescent="0.3">
      <c r="A1265" s="190">
        <v>813240</v>
      </c>
      <c r="B1265" s="190" t="s">
        <v>265</v>
      </c>
      <c r="D1265" s="190" t="s">
        <v>140</v>
      </c>
      <c r="H1265" s="190" t="s">
        <v>140</v>
      </c>
      <c r="N1265" s="190" t="s">
        <v>142</v>
      </c>
      <c r="O1265" s="190" t="s">
        <v>141</v>
      </c>
      <c r="P1265" s="190" t="s">
        <v>141</v>
      </c>
      <c r="Q1265" s="190" t="s">
        <v>141</v>
      </c>
      <c r="R1265" s="190" t="s">
        <v>142</v>
      </c>
      <c r="S1265" s="190" t="s">
        <v>141</v>
      </c>
      <c r="T1265" s="190" t="s">
        <v>142</v>
      </c>
      <c r="U1265" s="190" t="s">
        <v>141</v>
      </c>
      <c r="V1265" s="190" t="s">
        <v>141</v>
      </c>
      <c r="W1265" s="190" t="s">
        <v>141</v>
      </c>
      <c r="X1265" s="190" t="s">
        <v>141</v>
      </c>
      <c r="Y1265" s="190" t="s">
        <v>141</v>
      </c>
      <c r="Z1265" s="190" t="s">
        <v>141</v>
      </c>
    </row>
    <row r="1266" spans="1:26" x14ac:dyDescent="0.3">
      <c r="A1266" s="190">
        <v>813242</v>
      </c>
      <c r="B1266" s="190" t="s">
        <v>265</v>
      </c>
      <c r="H1266" s="190" t="s">
        <v>140</v>
      </c>
      <c r="N1266" s="190" t="s">
        <v>140</v>
      </c>
      <c r="O1266" s="190" t="s">
        <v>142</v>
      </c>
      <c r="P1266" s="190" t="s">
        <v>142</v>
      </c>
      <c r="Q1266" s="190" t="s">
        <v>142</v>
      </c>
      <c r="R1266" s="190" t="s">
        <v>142</v>
      </c>
      <c r="S1266" s="190" t="s">
        <v>142</v>
      </c>
      <c r="U1266" s="190" t="s">
        <v>141</v>
      </c>
      <c r="V1266" s="190" t="s">
        <v>141</v>
      </c>
      <c r="W1266" s="190" t="s">
        <v>141</v>
      </c>
      <c r="X1266" s="190" t="s">
        <v>141</v>
      </c>
      <c r="Y1266" s="190" t="s">
        <v>141</v>
      </c>
      <c r="Z1266" s="190" t="s">
        <v>141</v>
      </c>
    </row>
    <row r="1267" spans="1:26" x14ac:dyDescent="0.3">
      <c r="A1267" s="190">
        <v>813243</v>
      </c>
      <c r="B1267" s="190" t="s">
        <v>265</v>
      </c>
      <c r="E1267" s="190" t="s">
        <v>142</v>
      </c>
      <c r="J1267" s="190" t="s">
        <v>140</v>
      </c>
      <c r="M1267" s="190" t="s">
        <v>142</v>
      </c>
      <c r="O1267" s="190" t="s">
        <v>141</v>
      </c>
      <c r="Q1267" s="190" t="s">
        <v>142</v>
      </c>
      <c r="S1267" s="190" t="s">
        <v>141</v>
      </c>
      <c r="T1267" s="190" t="s">
        <v>142</v>
      </c>
      <c r="U1267" s="190" t="s">
        <v>141</v>
      </c>
      <c r="V1267" s="190" t="s">
        <v>141</v>
      </c>
      <c r="W1267" s="190" t="s">
        <v>141</v>
      </c>
      <c r="X1267" s="190" t="s">
        <v>141</v>
      </c>
      <c r="Y1267" s="190" t="s">
        <v>141</v>
      </c>
      <c r="Z1267" s="190" t="s">
        <v>141</v>
      </c>
    </row>
    <row r="1268" spans="1:26" x14ac:dyDescent="0.3">
      <c r="A1268" s="190">
        <v>813249</v>
      </c>
      <c r="B1268" s="190" t="s">
        <v>265</v>
      </c>
      <c r="C1268" s="190" t="s">
        <v>140</v>
      </c>
      <c r="N1268" s="190" t="s">
        <v>140</v>
      </c>
      <c r="O1268" s="190" t="s">
        <v>141</v>
      </c>
      <c r="P1268" s="190" t="s">
        <v>142</v>
      </c>
      <c r="Q1268" s="190" t="s">
        <v>142</v>
      </c>
      <c r="S1268" s="190" t="s">
        <v>142</v>
      </c>
      <c r="U1268" s="190" t="s">
        <v>141</v>
      </c>
      <c r="V1268" s="190" t="s">
        <v>141</v>
      </c>
      <c r="W1268" s="190" t="s">
        <v>141</v>
      </c>
      <c r="X1268" s="190" t="s">
        <v>141</v>
      </c>
      <c r="Y1268" s="190" t="s">
        <v>141</v>
      </c>
      <c r="Z1268" s="190" t="s">
        <v>141</v>
      </c>
    </row>
    <row r="1269" spans="1:26" x14ac:dyDescent="0.3">
      <c r="A1269" s="190">
        <v>813272</v>
      </c>
      <c r="B1269" s="190" t="s">
        <v>265</v>
      </c>
      <c r="D1269" s="190" t="s">
        <v>140</v>
      </c>
      <c r="K1269" s="190" t="s">
        <v>142</v>
      </c>
      <c r="L1269" s="190" t="s">
        <v>142</v>
      </c>
      <c r="M1269" s="190" t="s">
        <v>142</v>
      </c>
      <c r="O1269" s="190" t="s">
        <v>142</v>
      </c>
      <c r="P1269" s="190" t="s">
        <v>141</v>
      </c>
      <c r="Q1269" s="190" t="s">
        <v>141</v>
      </c>
      <c r="R1269" s="190" t="s">
        <v>141</v>
      </c>
      <c r="S1269" s="190" t="s">
        <v>141</v>
      </c>
      <c r="U1269" s="190" t="s">
        <v>141</v>
      </c>
      <c r="V1269" s="190" t="s">
        <v>141</v>
      </c>
      <c r="W1269" s="190" t="s">
        <v>141</v>
      </c>
      <c r="X1269" s="190" t="s">
        <v>141</v>
      </c>
      <c r="Y1269" s="190" t="s">
        <v>141</v>
      </c>
      <c r="Z1269" s="190" t="s">
        <v>141</v>
      </c>
    </row>
    <row r="1270" spans="1:26" x14ac:dyDescent="0.3">
      <c r="A1270" s="190">
        <v>813274</v>
      </c>
      <c r="B1270" s="190" t="s">
        <v>265</v>
      </c>
      <c r="P1270" s="190" t="s">
        <v>140</v>
      </c>
      <c r="Q1270" s="190" t="s">
        <v>140</v>
      </c>
      <c r="U1270" s="190" t="s">
        <v>142</v>
      </c>
      <c r="V1270" s="190" t="s">
        <v>140</v>
      </c>
      <c r="X1270" s="190" t="s">
        <v>140</v>
      </c>
    </row>
    <row r="1271" spans="1:26" x14ac:dyDescent="0.3">
      <c r="A1271" s="190">
        <v>813277</v>
      </c>
      <c r="B1271" s="190" t="s">
        <v>265</v>
      </c>
      <c r="D1271" s="190" t="s">
        <v>140</v>
      </c>
      <c r="H1271" s="190" t="s">
        <v>142</v>
      </c>
      <c r="L1271" s="190" t="s">
        <v>140</v>
      </c>
      <c r="N1271" s="190" t="s">
        <v>142</v>
      </c>
      <c r="O1271" s="190" t="s">
        <v>141</v>
      </c>
      <c r="P1271" s="190" t="s">
        <v>142</v>
      </c>
      <c r="Q1271" s="190" t="s">
        <v>142</v>
      </c>
      <c r="R1271" s="190" t="s">
        <v>142</v>
      </c>
      <c r="S1271" s="190" t="s">
        <v>142</v>
      </c>
      <c r="T1271" s="190" t="s">
        <v>142</v>
      </c>
      <c r="U1271" s="190" t="s">
        <v>141</v>
      </c>
      <c r="V1271" s="190" t="s">
        <v>141</v>
      </c>
      <c r="W1271" s="190" t="s">
        <v>141</v>
      </c>
      <c r="X1271" s="190" t="s">
        <v>141</v>
      </c>
      <c r="Y1271" s="190" t="s">
        <v>141</v>
      </c>
      <c r="Z1271" s="190" t="s">
        <v>141</v>
      </c>
    </row>
    <row r="1272" spans="1:26" x14ac:dyDescent="0.3">
      <c r="A1272" s="190">
        <v>813279</v>
      </c>
      <c r="B1272" s="190" t="s">
        <v>265</v>
      </c>
      <c r="E1272" s="190" t="s">
        <v>140</v>
      </c>
      <c r="K1272" s="190" t="s">
        <v>141</v>
      </c>
      <c r="M1272" s="190" t="s">
        <v>140</v>
      </c>
      <c r="Q1272" s="190" t="s">
        <v>141</v>
      </c>
      <c r="T1272" s="190" t="s">
        <v>141</v>
      </c>
      <c r="V1272" s="190" t="s">
        <v>142</v>
      </c>
      <c r="W1272" s="190" t="s">
        <v>141</v>
      </c>
      <c r="X1272" s="190" t="s">
        <v>141</v>
      </c>
      <c r="Y1272" s="190" t="s">
        <v>141</v>
      </c>
      <c r="Z1272" s="190" t="s">
        <v>141</v>
      </c>
    </row>
    <row r="1273" spans="1:26" x14ac:dyDescent="0.3">
      <c r="A1273" s="190">
        <v>813291</v>
      </c>
      <c r="B1273" s="190" t="s">
        <v>265</v>
      </c>
      <c r="D1273" s="190" t="s">
        <v>141</v>
      </c>
      <c r="J1273" s="190" t="s">
        <v>140</v>
      </c>
      <c r="K1273" s="190" t="s">
        <v>140</v>
      </c>
      <c r="L1273" s="190" t="s">
        <v>141</v>
      </c>
      <c r="O1273" s="190" t="s">
        <v>141</v>
      </c>
      <c r="P1273" s="190" t="s">
        <v>141</v>
      </c>
      <c r="Q1273" s="190" t="s">
        <v>141</v>
      </c>
      <c r="R1273" s="190" t="s">
        <v>141</v>
      </c>
      <c r="S1273" s="190" t="s">
        <v>141</v>
      </c>
      <c r="T1273" s="190" t="s">
        <v>141</v>
      </c>
      <c r="U1273" s="190" t="s">
        <v>141</v>
      </c>
      <c r="V1273" s="190" t="s">
        <v>141</v>
      </c>
      <c r="W1273" s="190" t="s">
        <v>141</v>
      </c>
      <c r="X1273" s="190" t="s">
        <v>141</v>
      </c>
      <c r="Y1273" s="190" t="s">
        <v>141</v>
      </c>
      <c r="Z1273" s="190" t="s">
        <v>141</v>
      </c>
    </row>
    <row r="1274" spans="1:26" x14ac:dyDescent="0.3">
      <c r="A1274" s="190">
        <v>813292</v>
      </c>
      <c r="B1274" s="190" t="s">
        <v>265</v>
      </c>
      <c r="D1274" s="190" t="s">
        <v>142</v>
      </c>
      <c r="E1274" s="190" t="s">
        <v>142</v>
      </c>
      <c r="N1274" s="190" t="s">
        <v>142</v>
      </c>
      <c r="O1274" s="190" t="s">
        <v>141</v>
      </c>
      <c r="R1274" s="190" t="s">
        <v>142</v>
      </c>
      <c r="T1274" s="190" t="s">
        <v>142</v>
      </c>
      <c r="U1274" s="190" t="s">
        <v>141</v>
      </c>
      <c r="X1274" s="190" t="s">
        <v>141</v>
      </c>
      <c r="Z1274" s="190" t="s">
        <v>142</v>
      </c>
    </row>
    <row r="1275" spans="1:26" x14ac:dyDescent="0.3">
      <c r="A1275" s="190">
        <v>813304</v>
      </c>
      <c r="B1275" s="190" t="s">
        <v>265</v>
      </c>
      <c r="K1275" s="190" t="s">
        <v>142</v>
      </c>
      <c r="N1275" s="190" t="s">
        <v>142</v>
      </c>
      <c r="O1275" s="190" t="s">
        <v>140</v>
      </c>
      <c r="Q1275" s="190" t="s">
        <v>140</v>
      </c>
      <c r="R1275" s="190" t="s">
        <v>140</v>
      </c>
      <c r="U1275" s="190" t="s">
        <v>142</v>
      </c>
      <c r="W1275" s="190" t="s">
        <v>142</v>
      </c>
      <c r="Z1275" s="190" t="s">
        <v>141</v>
      </c>
    </row>
    <row r="1276" spans="1:26" x14ac:dyDescent="0.3">
      <c r="A1276" s="190">
        <v>813306</v>
      </c>
      <c r="B1276" s="190" t="s">
        <v>265</v>
      </c>
      <c r="D1276" s="190" t="s">
        <v>142</v>
      </c>
      <c r="H1276" s="190" t="s">
        <v>140</v>
      </c>
      <c r="K1276" s="190" t="s">
        <v>140</v>
      </c>
      <c r="N1276" s="190" t="s">
        <v>140</v>
      </c>
      <c r="O1276" s="190" t="s">
        <v>141</v>
      </c>
      <c r="Q1276" s="190" t="s">
        <v>142</v>
      </c>
      <c r="R1276" s="190" t="s">
        <v>142</v>
      </c>
      <c r="S1276" s="190" t="s">
        <v>142</v>
      </c>
      <c r="U1276" s="190" t="s">
        <v>141</v>
      </c>
      <c r="V1276" s="190" t="s">
        <v>141</v>
      </c>
      <c r="W1276" s="190" t="s">
        <v>141</v>
      </c>
      <c r="X1276" s="190" t="s">
        <v>141</v>
      </c>
      <c r="Y1276" s="190" t="s">
        <v>141</v>
      </c>
      <c r="Z1276" s="190" t="s">
        <v>141</v>
      </c>
    </row>
    <row r="1277" spans="1:26" x14ac:dyDescent="0.3">
      <c r="A1277" s="190">
        <v>813309</v>
      </c>
      <c r="B1277" s="190" t="s">
        <v>265</v>
      </c>
      <c r="E1277" s="190" t="s">
        <v>142</v>
      </c>
      <c r="G1277" s="190" t="s">
        <v>141</v>
      </c>
      <c r="K1277" s="190" t="s">
        <v>141</v>
      </c>
      <c r="P1277" s="190" t="s">
        <v>142</v>
      </c>
      <c r="Q1277" s="190" t="s">
        <v>142</v>
      </c>
      <c r="R1277" s="190" t="s">
        <v>142</v>
      </c>
      <c r="S1277" s="190" t="s">
        <v>142</v>
      </c>
      <c r="V1277" s="190" t="s">
        <v>142</v>
      </c>
      <c r="W1277" s="190" t="s">
        <v>141</v>
      </c>
      <c r="X1277" s="190" t="s">
        <v>142</v>
      </c>
      <c r="Y1277" s="190" t="s">
        <v>141</v>
      </c>
    </row>
    <row r="1278" spans="1:26" x14ac:dyDescent="0.3">
      <c r="A1278" s="190">
        <v>813310</v>
      </c>
      <c r="B1278" s="190" t="s">
        <v>265</v>
      </c>
      <c r="C1278" s="190" t="s">
        <v>142</v>
      </c>
      <c r="S1278" s="190" t="s">
        <v>142</v>
      </c>
      <c r="U1278" s="190" t="s">
        <v>142</v>
      </c>
      <c r="V1278" s="190" t="s">
        <v>142</v>
      </c>
      <c r="W1278" s="190" t="s">
        <v>142</v>
      </c>
      <c r="X1278" s="190" t="s">
        <v>142</v>
      </c>
      <c r="Y1278" s="190" t="s">
        <v>142</v>
      </c>
      <c r="Z1278" s="190" t="s">
        <v>142</v>
      </c>
    </row>
    <row r="1279" spans="1:26" x14ac:dyDescent="0.3">
      <c r="A1279" s="190">
        <v>813313</v>
      </c>
      <c r="B1279" s="190" t="s">
        <v>265</v>
      </c>
      <c r="I1279" s="190" t="s">
        <v>142</v>
      </c>
      <c r="S1279" s="190" t="s">
        <v>142</v>
      </c>
      <c r="T1279" s="190" t="s">
        <v>142</v>
      </c>
      <c r="U1279" s="190" t="s">
        <v>142</v>
      </c>
      <c r="V1279" s="190" t="s">
        <v>142</v>
      </c>
      <c r="W1279" s="190" t="s">
        <v>142</v>
      </c>
      <c r="X1279" s="190" t="s">
        <v>142</v>
      </c>
      <c r="Y1279" s="190" t="s">
        <v>142</v>
      </c>
      <c r="Z1279" s="190" t="s">
        <v>142</v>
      </c>
    </row>
    <row r="1280" spans="1:26" x14ac:dyDescent="0.3">
      <c r="A1280" s="190">
        <v>813321</v>
      </c>
      <c r="B1280" s="190" t="s">
        <v>265</v>
      </c>
      <c r="D1280" s="190" t="s">
        <v>140</v>
      </c>
      <c r="H1280" s="190" t="s">
        <v>140</v>
      </c>
      <c r="M1280" s="190" t="s">
        <v>140</v>
      </c>
      <c r="O1280" s="190" t="s">
        <v>142</v>
      </c>
      <c r="P1280" s="190" t="s">
        <v>140</v>
      </c>
      <c r="Q1280" s="190" t="s">
        <v>140</v>
      </c>
      <c r="R1280" s="190" t="s">
        <v>140</v>
      </c>
      <c r="T1280" s="190" t="s">
        <v>140</v>
      </c>
      <c r="U1280" s="190" t="s">
        <v>141</v>
      </c>
      <c r="V1280" s="190" t="s">
        <v>141</v>
      </c>
      <c r="W1280" s="190" t="s">
        <v>141</v>
      </c>
      <c r="X1280" s="190" t="s">
        <v>141</v>
      </c>
      <c r="Y1280" s="190" t="s">
        <v>141</v>
      </c>
      <c r="Z1280" s="190" t="s">
        <v>141</v>
      </c>
    </row>
    <row r="1281" spans="1:26" x14ac:dyDescent="0.3">
      <c r="A1281" s="190">
        <v>813331</v>
      </c>
      <c r="B1281" s="190" t="s">
        <v>265</v>
      </c>
      <c r="E1281" s="190" t="s">
        <v>140</v>
      </c>
      <c r="F1281" s="190" t="s">
        <v>140</v>
      </c>
      <c r="K1281" s="190" t="s">
        <v>142</v>
      </c>
      <c r="L1281" s="190" t="s">
        <v>142</v>
      </c>
      <c r="O1281" s="190" t="s">
        <v>142</v>
      </c>
      <c r="P1281" s="190" t="s">
        <v>142</v>
      </c>
      <c r="Q1281" s="190" t="s">
        <v>141</v>
      </c>
      <c r="R1281" s="190" t="s">
        <v>141</v>
      </c>
      <c r="S1281" s="190" t="s">
        <v>141</v>
      </c>
      <c r="T1281" s="190" t="s">
        <v>142</v>
      </c>
      <c r="U1281" s="190" t="s">
        <v>141</v>
      </c>
      <c r="V1281" s="190" t="s">
        <v>141</v>
      </c>
      <c r="W1281" s="190" t="s">
        <v>141</v>
      </c>
      <c r="X1281" s="190" t="s">
        <v>141</v>
      </c>
      <c r="Y1281" s="190" t="s">
        <v>141</v>
      </c>
      <c r="Z1281" s="190" t="s">
        <v>141</v>
      </c>
    </row>
    <row r="1282" spans="1:26" x14ac:dyDescent="0.3">
      <c r="A1282" s="190">
        <v>813333</v>
      </c>
      <c r="B1282" s="190" t="s">
        <v>265</v>
      </c>
      <c r="I1282" s="190" t="s">
        <v>142</v>
      </c>
      <c r="L1282" s="190" t="s">
        <v>142</v>
      </c>
      <c r="M1282" s="190" t="s">
        <v>142</v>
      </c>
      <c r="O1282" s="190" t="s">
        <v>141</v>
      </c>
      <c r="P1282" s="190" t="s">
        <v>141</v>
      </c>
      <c r="Q1282" s="190" t="s">
        <v>141</v>
      </c>
      <c r="R1282" s="190" t="s">
        <v>141</v>
      </c>
      <c r="S1282" s="190" t="s">
        <v>141</v>
      </c>
      <c r="T1282" s="190" t="s">
        <v>141</v>
      </c>
      <c r="U1282" s="190" t="s">
        <v>141</v>
      </c>
      <c r="V1282" s="190" t="s">
        <v>141</v>
      </c>
      <c r="W1282" s="190" t="s">
        <v>141</v>
      </c>
      <c r="X1282" s="190" t="s">
        <v>141</v>
      </c>
      <c r="Y1282" s="190" t="s">
        <v>141</v>
      </c>
      <c r="Z1282" s="190" t="s">
        <v>141</v>
      </c>
    </row>
    <row r="1283" spans="1:26" x14ac:dyDescent="0.3">
      <c r="A1283" s="190">
        <v>813343</v>
      </c>
      <c r="B1283" s="190" t="s">
        <v>265</v>
      </c>
      <c r="M1283" s="190" t="s">
        <v>140</v>
      </c>
      <c r="O1283" s="190" t="s">
        <v>142</v>
      </c>
      <c r="P1283" s="190" t="s">
        <v>142</v>
      </c>
      <c r="Q1283" s="190" t="s">
        <v>142</v>
      </c>
      <c r="R1283" s="190" t="s">
        <v>142</v>
      </c>
      <c r="S1283" s="190" t="s">
        <v>142</v>
      </c>
      <c r="U1283" s="190" t="s">
        <v>141</v>
      </c>
      <c r="V1283" s="190" t="s">
        <v>141</v>
      </c>
      <c r="W1283" s="190" t="s">
        <v>141</v>
      </c>
      <c r="X1283" s="190" t="s">
        <v>141</v>
      </c>
      <c r="Y1283" s="190" t="s">
        <v>142</v>
      </c>
      <c r="Z1283" s="190" t="s">
        <v>141</v>
      </c>
    </row>
    <row r="1284" spans="1:26" x14ac:dyDescent="0.3">
      <c r="A1284" s="190">
        <v>813344</v>
      </c>
      <c r="B1284" s="190" t="s">
        <v>265</v>
      </c>
      <c r="F1284" s="190" t="s">
        <v>140</v>
      </c>
      <c r="K1284" s="190" t="s">
        <v>140</v>
      </c>
      <c r="M1284" s="190" t="s">
        <v>142</v>
      </c>
      <c r="O1284" s="190" t="s">
        <v>142</v>
      </c>
      <c r="P1284" s="190" t="s">
        <v>142</v>
      </c>
      <c r="Q1284" s="190" t="s">
        <v>141</v>
      </c>
      <c r="R1284" s="190" t="s">
        <v>141</v>
      </c>
      <c r="U1284" s="190" t="s">
        <v>141</v>
      </c>
      <c r="V1284" s="190" t="s">
        <v>141</v>
      </c>
      <c r="W1284" s="190" t="s">
        <v>141</v>
      </c>
      <c r="X1284" s="190" t="s">
        <v>141</v>
      </c>
      <c r="Y1284" s="190" t="s">
        <v>141</v>
      </c>
      <c r="Z1284" s="190" t="s">
        <v>141</v>
      </c>
    </row>
    <row r="1285" spans="1:26" x14ac:dyDescent="0.3">
      <c r="A1285" s="190">
        <v>813348</v>
      </c>
      <c r="B1285" s="190" t="s">
        <v>265</v>
      </c>
      <c r="H1285" s="190" t="s">
        <v>140</v>
      </c>
      <c r="K1285" s="190" t="s">
        <v>140</v>
      </c>
      <c r="L1285" s="190" t="s">
        <v>140</v>
      </c>
      <c r="O1285" s="190" t="s">
        <v>141</v>
      </c>
      <c r="P1285" s="190" t="s">
        <v>141</v>
      </c>
      <c r="Q1285" s="190" t="s">
        <v>142</v>
      </c>
      <c r="R1285" s="190" t="s">
        <v>142</v>
      </c>
      <c r="S1285" s="190" t="s">
        <v>142</v>
      </c>
      <c r="T1285" s="190" t="s">
        <v>140</v>
      </c>
      <c r="U1285" s="190" t="s">
        <v>142</v>
      </c>
      <c r="V1285" s="190" t="s">
        <v>142</v>
      </c>
      <c r="W1285" s="190" t="s">
        <v>142</v>
      </c>
      <c r="X1285" s="190" t="s">
        <v>142</v>
      </c>
      <c r="Y1285" s="190" t="s">
        <v>141</v>
      </c>
      <c r="Z1285" s="190" t="s">
        <v>141</v>
      </c>
    </row>
    <row r="1286" spans="1:26" x14ac:dyDescent="0.3">
      <c r="A1286" s="190">
        <v>813352</v>
      </c>
      <c r="B1286" s="190" t="s">
        <v>265</v>
      </c>
      <c r="C1286" s="190" t="s">
        <v>140</v>
      </c>
      <c r="D1286" s="190" t="s">
        <v>140</v>
      </c>
      <c r="K1286" s="190" t="s">
        <v>141</v>
      </c>
      <c r="L1286" s="190" t="s">
        <v>141</v>
      </c>
      <c r="P1286" s="190" t="s">
        <v>142</v>
      </c>
      <c r="Q1286" s="190" t="s">
        <v>142</v>
      </c>
      <c r="R1286" s="190" t="s">
        <v>141</v>
      </c>
      <c r="S1286" s="190" t="s">
        <v>142</v>
      </c>
      <c r="U1286" s="190" t="s">
        <v>141</v>
      </c>
      <c r="V1286" s="190" t="s">
        <v>141</v>
      </c>
      <c r="W1286" s="190" t="s">
        <v>141</v>
      </c>
      <c r="X1286" s="190" t="s">
        <v>141</v>
      </c>
      <c r="Y1286" s="190" t="s">
        <v>141</v>
      </c>
      <c r="Z1286" s="190" t="s">
        <v>141</v>
      </c>
    </row>
    <row r="1287" spans="1:26" x14ac:dyDescent="0.3">
      <c r="A1287" s="190">
        <v>813354</v>
      </c>
      <c r="B1287" s="190" t="s">
        <v>265</v>
      </c>
      <c r="K1287" s="190" t="s">
        <v>142</v>
      </c>
      <c r="M1287" s="190" t="s">
        <v>142</v>
      </c>
      <c r="N1287" s="190" t="s">
        <v>142</v>
      </c>
      <c r="O1287" s="190" t="s">
        <v>141</v>
      </c>
      <c r="P1287" s="190" t="s">
        <v>142</v>
      </c>
      <c r="Q1287" s="190" t="s">
        <v>141</v>
      </c>
      <c r="R1287" s="190" t="s">
        <v>141</v>
      </c>
      <c r="T1287" s="190" t="s">
        <v>141</v>
      </c>
      <c r="U1287" s="190" t="s">
        <v>141</v>
      </c>
      <c r="V1287" s="190" t="s">
        <v>141</v>
      </c>
      <c r="W1287" s="190" t="s">
        <v>141</v>
      </c>
      <c r="X1287" s="190" t="s">
        <v>141</v>
      </c>
      <c r="Y1287" s="190" t="s">
        <v>141</v>
      </c>
      <c r="Z1287" s="190" t="s">
        <v>141</v>
      </c>
    </row>
    <row r="1288" spans="1:26" x14ac:dyDescent="0.3">
      <c r="A1288" s="190">
        <v>813357</v>
      </c>
      <c r="B1288" s="190" t="s">
        <v>265</v>
      </c>
      <c r="M1288" s="190" t="s">
        <v>140</v>
      </c>
      <c r="O1288" s="190" t="s">
        <v>142</v>
      </c>
      <c r="P1288" s="190" t="s">
        <v>142</v>
      </c>
      <c r="R1288" s="190" t="s">
        <v>142</v>
      </c>
      <c r="S1288" s="190" t="s">
        <v>142</v>
      </c>
      <c r="T1288" s="190" t="s">
        <v>142</v>
      </c>
      <c r="U1288" s="190" t="s">
        <v>141</v>
      </c>
      <c r="V1288" s="190" t="s">
        <v>141</v>
      </c>
      <c r="W1288" s="190" t="s">
        <v>141</v>
      </c>
      <c r="X1288" s="190" t="s">
        <v>141</v>
      </c>
      <c r="Y1288" s="190" t="s">
        <v>141</v>
      </c>
      <c r="Z1288" s="190" t="s">
        <v>141</v>
      </c>
    </row>
    <row r="1289" spans="1:26" x14ac:dyDescent="0.3">
      <c r="A1289" s="190">
        <v>813363</v>
      </c>
      <c r="B1289" s="190" t="s">
        <v>265</v>
      </c>
      <c r="C1289" s="190" t="s">
        <v>140</v>
      </c>
      <c r="K1289" s="190" t="s">
        <v>140</v>
      </c>
      <c r="O1289" s="190" t="s">
        <v>142</v>
      </c>
      <c r="P1289" s="190" t="s">
        <v>140</v>
      </c>
      <c r="S1289" s="190" t="s">
        <v>142</v>
      </c>
      <c r="U1289" s="190" t="s">
        <v>142</v>
      </c>
      <c r="V1289" s="190" t="s">
        <v>142</v>
      </c>
      <c r="X1289" s="190" t="s">
        <v>142</v>
      </c>
      <c r="Y1289" s="190" t="s">
        <v>141</v>
      </c>
      <c r="Z1289" s="190" t="s">
        <v>142</v>
      </c>
    </row>
    <row r="1290" spans="1:26" x14ac:dyDescent="0.3">
      <c r="A1290" s="190">
        <v>813366</v>
      </c>
      <c r="B1290" s="190" t="s">
        <v>265</v>
      </c>
      <c r="D1290" s="190" t="s">
        <v>141</v>
      </c>
      <c r="E1290" s="190" t="s">
        <v>142</v>
      </c>
      <c r="L1290" s="190" t="s">
        <v>140</v>
      </c>
      <c r="O1290" s="190" t="s">
        <v>141</v>
      </c>
      <c r="P1290" s="190" t="s">
        <v>141</v>
      </c>
      <c r="Q1290" s="190" t="s">
        <v>142</v>
      </c>
      <c r="R1290" s="190" t="s">
        <v>140</v>
      </c>
      <c r="S1290" s="190" t="s">
        <v>141</v>
      </c>
      <c r="T1290" s="190" t="s">
        <v>142</v>
      </c>
      <c r="U1290" s="190" t="s">
        <v>141</v>
      </c>
      <c r="V1290" s="190" t="s">
        <v>142</v>
      </c>
      <c r="W1290" s="190" t="s">
        <v>141</v>
      </c>
      <c r="X1290" s="190" t="s">
        <v>141</v>
      </c>
      <c r="Y1290" s="190" t="s">
        <v>141</v>
      </c>
      <c r="Z1290" s="190" t="s">
        <v>141</v>
      </c>
    </row>
    <row r="1291" spans="1:26" x14ac:dyDescent="0.3">
      <c r="A1291" s="190">
        <v>813377</v>
      </c>
      <c r="B1291" s="190" t="s">
        <v>265</v>
      </c>
      <c r="D1291" s="190" t="s">
        <v>142</v>
      </c>
      <c r="K1291" s="190" t="s">
        <v>141</v>
      </c>
      <c r="P1291" s="190" t="s">
        <v>140</v>
      </c>
      <c r="Q1291" s="190" t="s">
        <v>140</v>
      </c>
      <c r="R1291" s="190" t="s">
        <v>142</v>
      </c>
      <c r="V1291" s="190" t="s">
        <v>141</v>
      </c>
      <c r="W1291" s="190" t="s">
        <v>140</v>
      </c>
      <c r="Y1291" s="190" t="s">
        <v>142</v>
      </c>
    </row>
    <row r="1292" spans="1:26" x14ac:dyDescent="0.3">
      <c r="A1292" s="190">
        <v>813382</v>
      </c>
      <c r="B1292" s="190" t="s">
        <v>265</v>
      </c>
      <c r="E1292" s="190" t="s">
        <v>142</v>
      </c>
      <c r="F1292" s="190" t="s">
        <v>142</v>
      </c>
      <c r="J1292" s="190" t="s">
        <v>141</v>
      </c>
      <c r="M1292" s="190" t="s">
        <v>142</v>
      </c>
      <c r="O1292" s="190" t="s">
        <v>141</v>
      </c>
      <c r="Q1292" s="190" t="s">
        <v>141</v>
      </c>
      <c r="R1292" s="190" t="s">
        <v>141</v>
      </c>
      <c r="S1292" s="190" t="s">
        <v>141</v>
      </c>
      <c r="T1292" s="190" t="s">
        <v>141</v>
      </c>
      <c r="U1292" s="190" t="s">
        <v>141</v>
      </c>
      <c r="V1292" s="190" t="s">
        <v>141</v>
      </c>
      <c r="W1292" s="190" t="s">
        <v>141</v>
      </c>
      <c r="X1292" s="190" t="s">
        <v>141</v>
      </c>
      <c r="Y1292" s="190" t="s">
        <v>141</v>
      </c>
      <c r="Z1292" s="190" t="s">
        <v>141</v>
      </c>
    </row>
    <row r="1293" spans="1:26" x14ac:dyDescent="0.3">
      <c r="A1293" s="190">
        <v>813386</v>
      </c>
      <c r="B1293" s="190" t="s">
        <v>265</v>
      </c>
      <c r="K1293" s="190" t="s">
        <v>142</v>
      </c>
      <c r="L1293" s="190" t="s">
        <v>141</v>
      </c>
      <c r="O1293" s="190" t="s">
        <v>141</v>
      </c>
      <c r="R1293" s="190" t="s">
        <v>141</v>
      </c>
      <c r="U1293" s="190" t="s">
        <v>142</v>
      </c>
      <c r="W1293" s="190" t="s">
        <v>141</v>
      </c>
      <c r="X1293" s="190" t="s">
        <v>142</v>
      </c>
      <c r="Y1293" s="190" t="s">
        <v>141</v>
      </c>
      <c r="Z1293" s="190" t="s">
        <v>141</v>
      </c>
    </row>
    <row r="1294" spans="1:26" x14ac:dyDescent="0.3">
      <c r="A1294" s="190">
        <v>813387</v>
      </c>
      <c r="B1294" s="190" t="s">
        <v>265</v>
      </c>
      <c r="L1294" s="190" t="s">
        <v>141</v>
      </c>
      <c r="O1294" s="190" t="s">
        <v>141</v>
      </c>
      <c r="R1294" s="190" t="s">
        <v>140</v>
      </c>
      <c r="V1294" s="190" t="s">
        <v>142</v>
      </c>
      <c r="W1294" s="190" t="s">
        <v>141</v>
      </c>
      <c r="Y1294" s="190" t="s">
        <v>142</v>
      </c>
      <c r="Z1294" s="190" t="s">
        <v>140</v>
      </c>
    </row>
    <row r="1295" spans="1:26" x14ac:dyDescent="0.3">
      <c r="A1295" s="190">
        <v>813388</v>
      </c>
      <c r="B1295" s="190" t="s">
        <v>265</v>
      </c>
      <c r="D1295" s="190" t="s">
        <v>140</v>
      </c>
      <c r="O1295" s="190" t="s">
        <v>140</v>
      </c>
      <c r="Q1295" s="190" t="s">
        <v>140</v>
      </c>
      <c r="R1295" s="190" t="s">
        <v>140</v>
      </c>
      <c r="Y1295" s="190" t="s">
        <v>140</v>
      </c>
      <c r="Z1295" s="190" t="s">
        <v>140</v>
      </c>
    </row>
    <row r="1296" spans="1:26" x14ac:dyDescent="0.3">
      <c r="A1296" s="190">
        <v>813393</v>
      </c>
      <c r="B1296" s="190" t="s">
        <v>265</v>
      </c>
      <c r="I1296" s="190" t="s">
        <v>142</v>
      </c>
      <c r="J1296" s="190" t="s">
        <v>142</v>
      </c>
      <c r="K1296" s="190" t="s">
        <v>142</v>
      </c>
      <c r="L1296" s="190" t="s">
        <v>142</v>
      </c>
      <c r="O1296" s="190" t="s">
        <v>141</v>
      </c>
      <c r="Q1296" s="190" t="s">
        <v>142</v>
      </c>
      <c r="V1296" s="190" t="s">
        <v>141</v>
      </c>
      <c r="X1296" s="190" t="s">
        <v>141</v>
      </c>
      <c r="Y1296" s="190" t="s">
        <v>141</v>
      </c>
      <c r="Z1296" s="190" t="s">
        <v>141</v>
      </c>
    </row>
    <row r="1297" spans="1:26" x14ac:dyDescent="0.3">
      <c r="A1297" s="190">
        <v>813396</v>
      </c>
      <c r="B1297" s="190" t="s">
        <v>265</v>
      </c>
      <c r="D1297" s="190" t="s">
        <v>141</v>
      </c>
      <c r="E1297" s="190" t="s">
        <v>141</v>
      </c>
      <c r="J1297" s="190" t="s">
        <v>141</v>
      </c>
      <c r="L1297" s="190" t="s">
        <v>141</v>
      </c>
      <c r="O1297" s="190" t="s">
        <v>141</v>
      </c>
      <c r="P1297" s="190" t="s">
        <v>142</v>
      </c>
      <c r="R1297" s="190" t="s">
        <v>142</v>
      </c>
      <c r="Y1297" s="190" t="s">
        <v>141</v>
      </c>
    </row>
    <row r="1298" spans="1:26" x14ac:dyDescent="0.3">
      <c r="A1298" s="190">
        <v>813397</v>
      </c>
      <c r="B1298" s="190" t="s">
        <v>265</v>
      </c>
      <c r="D1298" s="190" t="s">
        <v>141</v>
      </c>
      <c r="E1298" s="190" t="s">
        <v>142</v>
      </c>
      <c r="L1298" s="190" t="s">
        <v>142</v>
      </c>
      <c r="O1298" s="190" t="s">
        <v>142</v>
      </c>
      <c r="P1298" s="190" t="s">
        <v>141</v>
      </c>
      <c r="R1298" s="190" t="s">
        <v>142</v>
      </c>
      <c r="V1298" s="190" t="s">
        <v>142</v>
      </c>
      <c r="W1298" s="190" t="s">
        <v>141</v>
      </c>
      <c r="Y1298" s="190" t="s">
        <v>141</v>
      </c>
      <c r="Z1298" s="190" t="s">
        <v>141</v>
      </c>
    </row>
    <row r="1299" spans="1:26" x14ac:dyDescent="0.3">
      <c r="A1299" s="190">
        <v>813398</v>
      </c>
      <c r="B1299" s="190" t="s">
        <v>265</v>
      </c>
      <c r="D1299" s="190" t="s">
        <v>141</v>
      </c>
      <c r="E1299" s="190" t="s">
        <v>142</v>
      </c>
      <c r="J1299" s="190" t="s">
        <v>142</v>
      </c>
      <c r="L1299" s="190" t="s">
        <v>141</v>
      </c>
      <c r="O1299" s="190" t="s">
        <v>141</v>
      </c>
      <c r="P1299" s="190" t="s">
        <v>141</v>
      </c>
      <c r="Q1299" s="190" t="s">
        <v>141</v>
      </c>
      <c r="R1299" s="190" t="s">
        <v>141</v>
      </c>
      <c r="S1299" s="190" t="s">
        <v>141</v>
      </c>
      <c r="U1299" s="190" t="s">
        <v>141</v>
      </c>
      <c r="V1299" s="190" t="s">
        <v>141</v>
      </c>
      <c r="W1299" s="190" t="s">
        <v>141</v>
      </c>
      <c r="X1299" s="190" t="s">
        <v>141</v>
      </c>
      <c r="Y1299" s="190" t="s">
        <v>141</v>
      </c>
      <c r="Z1299" s="190" t="s">
        <v>141</v>
      </c>
    </row>
    <row r="1300" spans="1:26" x14ac:dyDescent="0.3">
      <c r="A1300" s="190">
        <v>813401</v>
      </c>
      <c r="B1300" s="190" t="s">
        <v>265</v>
      </c>
      <c r="D1300" s="190" t="s">
        <v>141</v>
      </c>
      <c r="E1300" s="190" t="s">
        <v>140</v>
      </c>
      <c r="J1300" s="190" t="s">
        <v>142</v>
      </c>
      <c r="O1300" s="190" t="s">
        <v>142</v>
      </c>
      <c r="Q1300" s="190" t="s">
        <v>142</v>
      </c>
      <c r="R1300" s="190" t="s">
        <v>141</v>
      </c>
      <c r="V1300" s="190" t="s">
        <v>142</v>
      </c>
      <c r="W1300" s="190" t="s">
        <v>141</v>
      </c>
      <c r="X1300" s="190" t="s">
        <v>141</v>
      </c>
      <c r="Y1300" s="190" t="s">
        <v>141</v>
      </c>
      <c r="Z1300" s="190" t="s">
        <v>141</v>
      </c>
    </row>
    <row r="1301" spans="1:26" x14ac:dyDescent="0.3">
      <c r="A1301" s="190">
        <v>813402</v>
      </c>
      <c r="B1301" s="190" t="s">
        <v>265</v>
      </c>
      <c r="D1301" s="190" t="s">
        <v>142</v>
      </c>
      <c r="L1301" s="190" t="s">
        <v>141</v>
      </c>
      <c r="R1301" s="190" t="s">
        <v>142</v>
      </c>
      <c r="V1301" s="190" t="s">
        <v>142</v>
      </c>
      <c r="W1301" s="190" t="s">
        <v>142</v>
      </c>
      <c r="Y1301" s="190" t="s">
        <v>142</v>
      </c>
      <c r="Z1301" s="190" t="s">
        <v>142</v>
      </c>
    </row>
    <row r="1302" spans="1:26" x14ac:dyDescent="0.3">
      <c r="A1302" s="190">
        <v>813403</v>
      </c>
      <c r="B1302" s="190" t="s">
        <v>265</v>
      </c>
      <c r="D1302" s="190" t="s">
        <v>142</v>
      </c>
      <c r="J1302" s="190" t="s">
        <v>141</v>
      </c>
      <c r="L1302" s="190" t="s">
        <v>140</v>
      </c>
      <c r="O1302" s="190" t="s">
        <v>141</v>
      </c>
      <c r="Q1302" s="190" t="s">
        <v>142</v>
      </c>
      <c r="R1302" s="190" t="s">
        <v>142</v>
      </c>
      <c r="S1302" s="190" t="s">
        <v>142</v>
      </c>
      <c r="V1302" s="190" t="s">
        <v>141</v>
      </c>
      <c r="Z1302" s="190" t="s">
        <v>141</v>
      </c>
    </row>
    <row r="1303" spans="1:26" x14ac:dyDescent="0.3">
      <c r="A1303" s="190">
        <v>813405</v>
      </c>
      <c r="B1303" s="190" t="s">
        <v>265</v>
      </c>
      <c r="D1303" s="190" t="s">
        <v>142</v>
      </c>
      <c r="L1303" s="190" t="s">
        <v>142</v>
      </c>
      <c r="O1303" s="190" t="s">
        <v>141</v>
      </c>
      <c r="Q1303" s="190" t="s">
        <v>141</v>
      </c>
      <c r="R1303" s="190" t="s">
        <v>141</v>
      </c>
      <c r="S1303" s="190" t="s">
        <v>141</v>
      </c>
      <c r="T1303" s="190" t="s">
        <v>141</v>
      </c>
      <c r="U1303" s="190" t="s">
        <v>141</v>
      </c>
      <c r="W1303" s="190" t="s">
        <v>141</v>
      </c>
      <c r="X1303" s="190" t="s">
        <v>141</v>
      </c>
      <c r="Y1303" s="190" t="s">
        <v>141</v>
      </c>
      <c r="Z1303" s="190" t="s">
        <v>141</v>
      </c>
    </row>
    <row r="1304" spans="1:26" x14ac:dyDescent="0.3">
      <c r="A1304" s="190">
        <v>813406</v>
      </c>
      <c r="B1304" s="190" t="s">
        <v>265</v>
      </c>
      <c r="D1304" s="190" t="s">
        <v>140</v>
      </c>
      <c r="L1304" s="190" t="s">
        <v>142</v>
      </c>
      <c r="O1304" s="190" t="s">
        <v>142</v>
      </c>
      <c r="Q1304" s="190" t="s">
        <v>140</v>
      </c>
      <c r="R1304" s="190" t="s">
        <v>140</v>
      </c>
      <c r="S1304" s="190" t="s">
        <v>142</v>
      </c>
      <c r="W1304" s="190" t="s">
        <v>141</v>
      </c>
      <c r="Y1304" s="190" t="s">
        <v>142</v>
      </c>
      <c r="Z1304" s="190" t="s">
        <v>142</v>
      </c>
    </row>
    <row r="1305" spans="1:26" x14ac:dyDescent="0.3">
      <c r="A1305" s="190">
        <v>813407</v>
      </c>
      <c r="B1305" s="190" t="s">
        <v>265</v>
      </c>
      <c r="D1305" s="190" t="s">
        <v>141</v>
      </c>
      <c r="E1305" s="190" t="s">
        <v>141</v>
      </c>
      <c r="J1305" s="190" t="s">
        <v>142</v>
      </c>
      <c r="O1305" s="190" t="s">
        <v>141</v>
      </c>
      <c r="Q1305" s="190" t="s">
        <v>140</v>
      </c>
      <c r="R1305" s="190" t="s">
        <v>140</v>
      </c>
      <c r="T1305" s="190" t="s">
        <v>142</v>
      </c>
      <c r="V1305" s="190" t="s">
        <v>141</v>
      </c>
      <c r="W1305" s="190" t="s">
        <v>141</v>
      </c>
      <c r="X1305" s="190" t="s">
        <v>142</v>
      </c>
      <c r="Y1305" s="190" t="s">
        <v>141</v>
      </c>
      <c r="Z1305" s="190" t="s">
        <v>141</v>
      </c>
    </row>
    <row r="1306" spans="1:26" x14ac:dyDescent="0.3">
      <c r="A1306" s="190">
        <v>813408</v>
      </c>
      <c r="B1306" s="190" t="s">
        <v>265</v>
      </c>
      <c r="D1306" s="190" t="s">
        <v>142</v>
      </c>
      <c r="E1306" s="190" t="s">
        <v>141</v>
      </c>
      <c r="J1306" s="190" t="s">
        <v>141</v>
      </c>
      <c r="L1306" s="190" t="s">
        <v>142</v>
      </c>
      <c r="O1306" s="190" t="s">
        <v>141</v>
      </c>
      <c r="P1306" s="190" t="s">
        <v>142</v>
      </c>
      <c r="Q1306" s="190" t="s">
        <v>141</v>
      </c>
      <c r="R1306" s="190" t="s">
        <v>141</v>
      </c>
      <c r="S1306" s="190" t="s">
        <v>141</v>
      </c>
      <c r="V1306" s="190" t="s">
        <v>141</v>
      </c>
      <c r="W1306" s="190" t="s">
        <v>141</v>
      </c>
      <c r="Y1306" s="190" t="s">
        <v>141</v>
      </c>
      <c r="Z1306" s="190" t="s">
        <v>141</v>
      </c>
    </row>
    <row r="1307" spans="1:26" x14ac:dyDescent="0.3">
      <c r="A1307" s="190">
        <v>813412</v>
      </c>
      <c r="B1307" s="190" t="s">
        <v>265</v>
      </c>
      <c r="D1307" s="190" t="s">
        <v>142</v>
      </c>
      <c r="E1307" s="190" t="s">
        <v>142</v>
      </c>
      <c r="L1307" s="190" t="s">
        <v>142</v>
      </c>
      <c r="O1307" s="190" t="s">
        <v>141</v>
      </c>
      <c r="P1307" s="190" t="s">
        <v>141</v>
      </c>
      <c r="Q1307" s="190" t="s">
        <v>141</v>
      </c>
      <c r="R1307" s="190" t="s">
        <v>141</v>
      </c>
      <c r="S1307" s="190" t="s">
        <v>141</v>
      </c>
      <c r="U1307" s="190" t="s">
        <v>141</v>
      </c>
      <c r="V1307" s="190" t="s">
        <v>141</v>
      </c>
      <c r="W1307" s="190" t="s">
        <v>141</v>
      </c>
      <c r="X1307" s="190" t="s">
        <v>141</v>
      </c>
      <c r="Z1307" s="190" t="s">
        <v>141</v>
      </c>
    </row>
    <row r="1308" spans="1:26" x14ac:dyDescent="0.3">
      <c r="A1308" s="190">
        <v>813414</v>
      </c>
      <c r="B1308" s="190" t="s">
        <v>265</v>
      </c>
      <c r="J1308" s="190" t="s">
        <v>140</v>
      </c>
      <c r="O1308" s="190" t="s">
        <v>141</v>
      </c>
      <c r="Q1308" s="190" t="s">
        <v>142</v>
      </c>
      <c r="Y1308" s="190" t="s">
        <v>142</v>
      </c>
      <c r="Z1308" s="190" t="s">
        <v>141</v>
      </c>
    </row>
    <row r="1309" spans="1:26" x14ac:dyDescent="0.3">
      <c r="A1309" s="190">
        <v>813415</v>
      </c>
      <c r="B1309" s="190" t="s">
        <v>265</v>
      </c>
      <c r="D1309" s="190" t="s">
        <v>140</v>
      </c>
      <c r="J1309" s="190" t="s">
        <v>142</v>
      </c>
      <c r="O1309" s="190" t="s">
        <v>141</v>
      </c>
      <c r="R1309" s="190" t="s">
        <v>142</v>
      </c>
      <c r="U1309" s="190" t="s">
        <v>140</v>
      </c>
      <c r="Y1309" s="190" t="s">
        <v>142</v>
      </c>
    </row>
    <row r="1310" spans="1:26" x14ac:dyDescent="0.3">
      <c r="A1310" s="190">
        <v>813418</v>
      </c>
      <c r="B1310" s="190" t="s">
        <v>265</v>
      </c>
      <c r="D1310" s="190" t="s">
        <v>142</v>
      </c>
      <c r="L1310" s="190" t="s">
        <v>142</v>
      </c>
      <c r="O1310" s="190" t="s">
        <v>141</v>
      </c>
      <c r="Q1310" s="190" t="s">
        <v>141</v>
      </c>
      <c r="R1310" s="190" t="s">
        <v>141</v>
      </c>
      <c r="S1310" s="190" t="s">
        <v>142</v>
      </c>
      <c r="T1310" s="190" t="s">
        <v>141</v>
      </c>
      <c r="U1310" s="190" t="s">
        <v>141</v>
      </c>
      <c r="W1310" s="190" t="s">
        <v>141</v>
      </c>
      <c r="X1310" s="190" t="s">
        <v>141</v>
      </c>
      <c r="Y1310" s="190" t="s">
        <v>141</v>
      </c>
      <c r="Z1310" s="190" t="s">
        <v>141</v>
      </c>
    </row>
    <row r="1311" spans="1:26" x14ac:dyDescent="0.3">
      <c r="A1311" s="190">
        <v>813419</v>
      </c>
      <c r="B1311" s="190" t="s">
        <v>265</v>
      </c>
      <c r="O1311" s="190" t="s">
        <v>141</v>
      </c>
      <c r="R1311" s="190" t="s">
        <v>142</v>
      </c>
      <c r="S1311" s="190" t="s">
        <v>140</v>
      </c>
      <c r="T1311" s="190" t="s">
        <v>140</v>
      </c>
      <c r="U1311" s="190" t="s">
        <v>141</v>
      </c>
      <c r="V1311" s="190" t="s">
        <v>140</v>
      </c>
      <c r="W1311" s="190" t="s">
        <v>140</v>
      </c>
      <c r="X1311" s="190" t="s">
        <v>141</v>
      </c>
      <c r="Y1311" s="190" t="s">
        <v>141</v>
      </c>
      <c r="Z1311" s="190" t="s">
        <v>141</v>
      </c>
    </row>
    <row r="1312" spans="1:26" x14ac:dyDescent="0.3">
      <c r="A1312" s="190">
        <v>813420</v>
      </c>
      <c r="B1312" s="190" t="s">
        <v>265</v>
      </c>
      <c r="D1312" s="190" t="s">
        <v>142</v>
      </c>
      <c r="E1312" s="190" t="s">
        <v>142</v>
      </c>
      <c r="J1312" s="190" t="s">
        <v>141</v>
      </c>
      <c r="L1312" s="190" t="s">
        <v>142</v>
      </c>
      <c r="O1312" s="190" t="s">
        <v>141</v>
      </c>
      <c r="P1312" s="190" t="s">
        <v>141</v>
      </c>
      <c r="Q1312" s="190" t="s">
        <v>141</v>
      </c>
      <c r="R1312" s="190" t="s">
        <v>141</v>
      </c>
      <c r="S1312" s="190" t="s">
        <v>141</v>
      </c>
      <c r="U1312" s="190" t="s">
        <v>141</v>
      </c>
      <c r="V1312" s="190" t="s">
        <v>141</v>
      </c>
      <c r="W1312" s="190" t="s">
        <v>141</v>
      </c>
      <c r="X1312" s="190" t="s">
        <v>141</v>
      </c>
      <c r="Y1312" s="190" t="s">
        <v>141</v>
      </c>
      <c r="Z1312" s="190" t="s">
        <v>141</v>
      </c>
    </row>
    <row r="1313" spans="1:26" x14ac:dyDescent="0.3">
      <c r="A1313" s="190">
        <v>813421</v>
      </c>
      <c r="B1313" s="190" t="s">
        <v>265</v>
      </c>
      <c r="D1313" s="190" t="s">
        <v>140</v>
      </c>
      <c r="E1313" s="190" t="s">
        <v>140</v>
      </c>
      <c r="J1313" s="190" t="s">
        <v>140</v>
      </c>
      <c r="O1313" s="190" t="s">
        <v>140</v>
      </c>
      <c r="P1313" s="190" t="s">
        <v>140</v>
      </c>
      <c r="Q1313" s="190" t="s">
        <v>140</v>
      </c>
      <c r="R1313" s="190" t="s">
        <v>141</v>
      </c>
      <c r="S1313" s="190" t="s">
        <v>140</v>
      </c>
      <c r="U1313" s="190" t="s">
        <v>140</v>
      </c>
      <c r="V1313" s="190" t="s">
        <v>141</v>
      </c>
      <c r="W1313" s="190" t="s">
        <v>141</v>
      </c>
      <c r="X1313" s="190" t="s">
        <v>140</v>
      </c>
      <c r="Y1313" s="190" t="s">
        <v>140</v>
      </c>
      <c r="Z1313" s="190" t="s">
        <v>140</v>
      </c>
    </row>
    <row r="1314" spans="1:26" x14ac:dyDescent="0.3">
      <c r="A1314" s="190">
        <v>813428</v>
      </c>
      <c r="B1314" s="190" t="s">
        <v>265</v>
      </c>
      <c r="J1314" s="190" t="s">
        <v>141</v>
      </c>
      <c r="O1314" s="190" t="s">
        <v>142</v>
      </c>
      <c r="P1314" s="190" t="s">
        <v>141</v>
      </c>
      <c r="V1314" s="190" t="s">
        <v>140</v>
      </c>
      <c r="Z1314" s="190" t="s">
        <v>140</v>
      </c>
    </row>
    <row r="1315" spans="1:26" x14ac:dyDescent="0.3">
      <c r="A1315" s="190">
        <v>813430</v>
      </c>
      <c r="B1315" s="190" t="s">
        <v>265</v>
      </c>
      <c r="D1315" s="190" t="s">
        <v>140</v>
      </c>
      <c r="E1315" s="190" t="s">
        <v>140</v>
      </c>
      <c r="J1315" s="190" t="s">
        <v>141</v>
      </c>
      <c r="L1315" s="190" t="s">
        <v>141</v>
      </c>
      <c r="O1315" s="190" t="s">
        <v>141</v>
      </c>
      <c r="P1315" s="190" t="s">
        <v>141</v>
      </c>
      <c r="Q1315" s="190" t="s">
        <v>141</v>
      </c>
      <c r="R1315" s="190" t="s">
        <v>141</v>
      </c>
      <c r="S1315" s="190" t="s">
        <v>141</v>
      </c>
      <c r="W1315" s="190" t="s">
        <v>141</v>
      </c>
      <c r="X1315" s="190" t="s">
        <v>141</v>
      </c>
      <c r="Y1315" s="190" t="s">
        <v>141</v>
      </c>
      <c r="Z1315" s="190" t="s">
        <v>141</v>
      </c>
    </row>
    <row r="1316" spans="1:26" x14ac:dyDescent="0.3">
      <c r="A1316" s="190">
        <v>813437</v>
      </c>
      <c r="B1316" s="190" t="s">
        <v>265</v>
      </c>
      <c r="K1316" s="190" t="s">
        <v>142</v>
      </c>
      <c r="O1316" s="190" t="s">
        <v>142</v>
      </c>
      <c r="Q1316" s="190" t="s">
        <v>142</v>
      </c>
      <c r="R1316" s="190" t="s">
        <v>142</v>
      </c>
      <c r="T1316" s="190" t="s">
        <v>142</v>
      </c>
      <c r="U1316" s="190" t="s">
        <v>141</v>
      </c>
      <c r="V1316" s="190" t="s">
        <v>141</v>
      </c>
      <c r="W1316" s="190" t="s">
        <v>141</v>
      </c>
      <c r="X1316" s="190" t="s">
        <v>141</v>
      </c>
      <c r="Y1316" s="190" t="s">
        <v>141</v>
      </c>
      <c r="Z1316" s="190" t="s">
        <v>141</v>
      </c>
    </row>
    <row r="1317" spans="1:26" x14ac:dyDescent="0.3">
      <c r="A1317" s="190">
        <v>813461</v>
      </c>
      <c r="B1317" s="190" t="s">
        <v>265</v>
      </c>
      <c r="D1317" s="190" t="s">
        <v>140</v>
      </c>
      <c r="K1317" s="190" t="s">
        <v>142</v>
      </c>
      <c r="L1317" s="190" t="s">
        <v>142</v>
      </c>
      <c r="M1317" s="190" t="s">
        <v>142</v>
      </c>
      <c r="O1317" s="190" t="s">
        <v>141</v>
      </c>
      <c r="P1317" s="190" t="s">
        <v>142</v>
      </c>
      <c r="Q1317" s="190" t="s">
        <v>141</v>
      </c>
      <c r="R1317" s="190" t="s">
        <v>142</v>
      </c>
      <c r="S1317" s="190" t="s">
        <v>141</v>
      </c>
      <c r="T1317" s="190" t="s">
        <v>142</v>
      </c>
      <c r="U1317" s="190" t="s">
        <v>141</v>
      </c>
      <c r="V1317" s="190" t="s">
        <v>141</v>
      </c>
      <c r="W1317" s="190" t="s">
        <v>141</v>
      </c>
      <c r="X1317" s="190" t="s">
        <v>141</v>
      </c>
      <c r="Y1317" s="190" t="s">
        <v>141</v>
      </c>
      <c r="Z1317" s="190" t="s">
        <v>141</v>
      </c>
    </row>
    <row r="1318" spans="1:26" x14ac:dyDescent="0.3">
      <c r="A1318" s="190">
        <v>813474</v>
      </c>
      <c r="B1318" s="190" t="s">
        <v>265</v>
      </c>
      <c r="D1318" s="190" t="s">
        <v>142</v>
      </c>
      <c r="F1318" s="190" t="s">
        <v>142</v>
      </c>
      <c r="G1318" s="190" t="s">
        <v>142</v>
      </c>
      <c r="K1318" s="190" t="s">
        <v>142</v>
      </c>
      <c r="P1318" s="190" t="s">
        <v>140</v>
      </c>
      <c r="Q1318" s="190" t="s">
        <v>142</v>
      </c>
      <c r="R1318" s="190" t="s">
        <v>142</v>
      </c>
      <c r="S1318" s="190" t="s">
        <v>142</v>
      </c>
      <c r="T1318" s="190" t="s">
        <v>142</v>
      </c>
      <c r="U1318" s="190" t="s">
        <v>142</v>
      </c>
      <c r="V1318" s="190" t="s">
        <v>140</v>
      </c>
      <c r="W1318" s="190" t="s">
        <v>142</v>
      </c>
      <c r="X1318" s="190" t="s">
        <v>142</v>
      </c>
      <c r="Y1318" s="190" t="s">
        <v>142</v>
      </c>
      <c r="Z1318" s="190" t="s">
        <v>142</v>
      </c>
    </row>
    <row r="1319" spans="1:26" x14ac:dyDescent="0.3">
      <c r="A1319" s="190">
        <v>813476</v>
      </c>
      <c r="B1319" s="190" t="s">
        <v>265</v>
      </c>
      <c r="D1319" s="190" t="s">
        <v>142</v>
      </c>
      <c r="F1319" s="190" t="s">
        <v>142</v>
      </c>
      <c r="L1319" s="190" t="s">
        <v>142</v>
      </c>
      <c r="M1319" s="190" t="s">
        <v>142</v>
      </c>
      <c r="O1319" s="190" t="s">
        <v>142</v>
      </c>
      <c r="Q1319" s="190" t="s">
        <v>142</v>
      </c>
      <c r="T1319" s="190" t="s">
        <v>142</v>
      </c>
      <c r="V1319" s="190" t="s">
        <v>141</v>
      </c>
      <c r="X1319" s="190" t="s">
        <v>141</v>
      </c>
      <c r="Y1319" s="190" t="s">
        <v>141</v>
      </c>
      <c r="Z1319" s="190" t="s">
        <v>141</v>
      </c>
    </row>
    <row r="1320" spans="1:26" x14ac:dyDescent="0.3">
      <c r="A1320" s="190">
        <v>813486</v>
      </c>
      <c r="B1320" s="190" t="s">
        <v>265</v>
      </c>
      <c r="I1320" s="190" t="s">
        <v>142</v>
      </c>
      <c r="K1320" s="190" t="s">
        <v>142</v>
      </c>
      <c r="P1320" s="190" t="s">
        <v>142</v>
      </c>
      <c r="Q1320" s="190" t="s">
        <v>142</v>
      </c>
      <c r="U1320" s="190" t="s">
        <v>141</v>
      </c>
      <c r="V1320" s="190" t="s">
        <v>141</v>
      </c>
      <c r="W1320" s="190" t="s">
        <v>141</v>
      </c>
      <c r="X1320" s="190" t="s">
        <v>141</v>
      </c>
      <c r="Y1320" s="190" t="s">
        <v>141</v>
      </c>
      <c r="Z1320" s="190" t="s">
        <v>141</v>
      </c>
    </row>
    <row r="1321" spans="1:26" x14ac:dyDescent="0.3">
      <c r="A1321" s="190">
        <v>813491</v>
      </c>
      <c r="B1321" s="190" t="s">
        <v>265</v>
      </c>
      <c r="J1321" s="190" t="s">
        <v>140</v>
      </c>
      <c r="O1321" s="190" t="s">
        <v>142</v>
      </c>
      <c r="U1321" s="190" t="s">
        <v>141</v>
      </c>
      <c r="V1321" s="190" t="s">
        <v>141</v>
      </c>
      <c r="W1321" s="190" t="s">
        <v>141</v>
      </c>
      <c r="X1321" s="190" t="s">
        <v>141</v>
      </c>
      <c r="Y1321" s="190" t="s">
        <v>141</v>
      </c>
      <c r="Z1321" s="190" t="s">
        <v>141</v>
      </c>
    </row>
    <row r="1322" spans="1:26" x14ac:dyDescent="0.3">
      <c r="A1322" s="190">
        <v>813497</v>
      </c>
      <c r="B1322" s="190" t="s">
        <v>265</v>
      </c>
      <c r="H1322" s="190" t="s">
        <v>142</v>
      </c>
      <c r="J1322" s="190" t="s">
        <v>140</v>
      </c>
      <c r="L1322" s="190" t="s">
        <v>142</v>
      </c>
      <c r="N1322" s="190" t="s">
        <v>142</v>
      </c>
      <c r="O1322" s="190" t="s">
        <v>141</v>
      </c>
      <c r="P1322" s="190" t="s">
        <v>142</v>
      </c>
      <c r="Q1322" s="190" t="s">
        <v>142</v>
      </c>
      <c r="R1322" s="190" t="s">
        <v>142</v>
      </c>
      <c r="S1322" s="190" t="s">
        <v>142</v>
      </c>
      <c r="T1322" s="190" t="s">
        <v>142</v>
      </c>
      <c r="U1322" s="190" t="s">
        <v>141</v>
      </c>
      <c r="V1322" s="190" t="s">
        <v>141</v>
      </c>
      <c r="W1322" s="190" t="s">
        <v>141</v>
      </c>
      <c r="X1322" s="190" t="s">
        <v>141</v>
      </c>
      <c r="Y1322" s="190" t="s">
        <v>141</v>
      </c>
      <c r="Z1322" s="190" t="s">
        <v>141</v>
      </c>
    </row>
    <row r="1323" spans="1:26" x14ac:dyDescent="0.3">
      <c r="A1323" s="190">
        <v>813507</v>
      </c>
      <c r="B1323" s="190" t="s">
        <v>265</v>
      </c>
      <c r="C1323" s="190" t="s">
        <v>140</v>
      </c>
      <c r="M1323" s="190" t="s">
        <v>142</v>
      </c>
      <c r="O1323" s="190" t="s">
        <v>142</v>
      </c>
      <c r="P1323" s="190" t="s">
        <v>142</v>
      </c>
      <c r="Q1323" s="190" t="s">
        <v>142</v>
      </c>
      <c r="S1323" s="190" t="s">
        <v>142</v>
      </c>
      <c r="T1323" s="190" t="s">
        <v>142</v>
      </c>
      <c r="U1323" s="190" t="s">
        <v>141</v>
      </c>
      <c r="V1323" s="190" t="s">
        <v>141</v>
      </c>
      <c r="W1323" s="190" t="s">
        <v>141</v>
      </c>
      <c r="X1323" s="190" t="s">
        <v>141</v>
      </c>
      <c r="Y1323" s="190" t="s">
        <v>141</v>
      </c>
      <c r="Z1323" s="190" t="s">
        <v>141</v>
      </c>
    </row>
    <row r="1324" spans="1:26" x14ac:dyDescent="0.3">
      <c r="A1324" s="190">
        <v>813518</v>
      </c>
      <c r="B1324" s="190" t="s">
        <v>265</v>
      </c>
      <c r="R1324" s="190" t="s">
        <v>142</v>
      </c>
      <c r="U1324" s="190" t="s">
        <v>141</v>
      </c>
      <c r="V1324" s="190" t="s">
        <v>141</v>
      </c>
      <c r="W1324" s="190" t="s">
        <v>141</v>
      </c>
      <c r="X1324" s="190" t="s">
        <v>141</v>
      </c>
      <c r="Y1324" s="190" t="s">
        <v>141</v>
      </c>
      <c r="Z1324" s="190" t="s">
        <v>141</v>
      </c>
    </row>
    <row r="1325" spans="1:26" x14ac:dyDescent="0.3">
      <c r="A1325" s="190">
        <v>813520</v>
      </c>
      <c r="B1325" s="190" t="s">
        <v>265</v>
      </c>
      <c r="J1325" s="190" t="s">
        <v>140</v>
      </c>
      <c r="O1325" s="190" t="s">
        <v>142</v>
      </c>
      <c r="P1325" s="190" t="s">
        <v>142</v>
      </c>
      <c r="S1325" s="190" t="s">
        <v>142</v>
      </c>
      <c r="U1325" s="190" t="s">
        <v>141</v>
      </c>
      <c r="V1325" s="190" t="s">
        <v>141</v>
      </c>
      <c r="W1325" s="190" t="s">
        <v>141</v>
      </c>
      <c r="X1325" s="190" t="s">
        <v>141</v>
      </c>
      <c r="Y1325" s="190" t="s">
        <v>141</v>
      </c>
      <c r="Z1325" s="190" t="s">
        <v>141</v>
      </c>
    </row>
    <row r="1326" spans="1:26" x14ac:dyDescent="0.3">
      <c r="A1326" s="190">
        <v>813536</v>
      </c>
      <c r="B1326" s="190" t="s">
        <v>265</v>
      </c>
      <c r="E1326" s="190" t="s">
        <v>141</v>
      </c>
      <c r="U1326" s="190" t="s">
        <v>141</v>
      </c>
      <c r="V1326" s="190" t="s">
        <v>141</v>
      </c>
      <c r="W1326" s="190" t="s">
        <v>141</v>
      </c>
      <c r="X1326" s="190" t="s">
        <v>141</v>
      </c>
      <c r="Y1326" s="190" t="s">
        <v>141</v>
      </c>
      <c r="Z1326" s="190" t="s">
        <v>141</v>
      </c>
    </row>
    <row r="1327" spans="1:26" x14ac:dyDescent="0.3">
      <c r="A1327" s="190">
        <v>813537</v>
      </c>
      <c r="B1327" s="190" t="s">
        <v>265</v>
      </c>
      <c r="D1327" s="190" t="s">
        <v>142</v>
      </c>
      <c r="H1327" s="190" t="s">
        <v>141</v>
      </c>
      <c r="J1327" s="190" t="s">
        <v>142</v>
      </c>
      <c r="N1327" s="190" t="s">
        <v>142</v>
      </c>
      <c r="O1327" s="190" t="s">
        <v>141</v>
      </c>
      <c r="P1327" s="190" t="s">
        <v>141</v>
      </c>
      <c r="Q1327" s="190" t="s">
        <v>141</v>
      </c>
      <c r="R1327" s="190" t="s">
        <v>141</v>
      </c>
      <c r="S1327" s="190" t="s">
        <v>141</v>
      </c>
      <c r="T1327" s="190" t="s">
        <v>141</v>
      </c>
      <c r="U1327" s="190" t="s">
        <v>141</v>
      </c>
      <c r="V1327" s="190" t="s">
        <v>141</v>
      </c>
      <c r="W1327" s="190" t="s">
        <v>141</v>
      </c>
      <c r="X1327" s="190" t="s">
        <v>141</v>
      </c>
      <c r="Y1327" s="190" t="s">
        <v>141</v>
      </c>
      <c r="Z1327" s="190" t="s">
        <v>141</v>
      </c>
    </row>
    <row r="1328" spans="1:26" x14ac:dyDescent="0.3">
      <c r="A1328" s="190">
        <v>813544</v>
      </c>
      <c r="B1328" s="190" t="s">
        <v>265</v>
      </c>
      <c r="R1328" s="190" t="s">
        <v>142</v>
      </c>
      <c r="U1328" s="190" t="s">
        <v>141</v>
      </c>
      <c r="V1328" s="190" t="s">
        <v>141</v>
      </c>
      <c r="W1328" s="190" t="s">
        <v>141</v>
      </c>
      <c r="X1328" s="190" t="s">
        <v>141</v>
      </c>
      <c r="Y1328" s="190" t="s">
        <v>141</v>
      </c>
      <c r="Z1328" s="190" t="s">
        <v>141</v>
      </c>
    </row>
    <row r="1329" spans="1:26" x14ac:dyDescent="0.3">
      <c r="A1329" s="190">
        <v>813547</v>
      </c>
      <c r="B1329" s="190" t="s">
        <v>265</v>
      </c>
      <c r="D1329" s="190" t="s">
        <v>142</v>
      </c>
      <c r="M1329" s="190" t="s">
        <v>141</v>
      </c>
      <c r="O1329" s="190" t="s">
        <v>141</v>
      </c>
      <c r="U1329" s="190" t="s">
        <v>141</v>
      </c>
      <c r="X1329" s="190" t="s">
        <v>141</v>
      </c>
      <c r="Y1329" s="190" t="s">
        <v>141</v>
      </c>
    </row>
    <row r="1330" spans="1:26" x14ac:dyDescent="0.3">
      <c r="A1330" s="190">
        <v>813553</v>
      </c>
      <c r="B1330" s="190" t="s">
        <v>265</v>
      </c>
      <c r="O1330" s="190" t="s">
        <v>141</v>
      </c>
      <c r="S1330" s="190" t="s">
        <v>141</v>
      </c>
      <c r="U1330" s="190" t="s">
        <v>141</v>
      </c>
      <c r="V1330" s="190" t="s">
        <v>141</v>
      </c>
      <c r="W1330" s="190" t="s">
        <v>141</v>
      </c>
      <c r="X1330" s="190" t="s">
        <v>141</v>
      </c>
      <c r="Y1330" s="190" t="s">
        <v>141</v>
      </c>
      <c r="Z1330" s="190" t="s">
        <v>141</v>
      </c>
    </row>
    <row r="1331" spans="1:26" x14ac:dyDescent="0.3">
      <c r="A1331" s="190">
        <v>813580</v>
      </c>
      <c r="B1331" s="190" t="s">
        <v>265</v>
      </c>
      <c r="D1331" s="190" t="s">
        <v>141</v>
      </c>
      <c r="O1331" s="190" t="s">
        <v>141</v>
      </c>
      <c r="P1331" s="190" t="s">
        <v>141</v>
      </c>
      <c r="Q1331" s="190" t="s">
        <v>141</v>
      </c>
      <c r="R1331" s="190" t="s">
        <v>141</v>
      </c>
      <c r="S1331" s="190" t="s">
        <v>141</v>
      </c>
      <c r="T1331" s="190" t="s">
        <v>141</v>
      </c>
      <c r="U1331" s="190" t="s">
        <v>141</v>
      </c>
      <c r="V1331" s="190" t="s">
        <v>141</v>
      </c>
      <c r="W1331" s="190" t="s">
        <v>141</v>
      </c>
      <c r="X1331" s="190" t="s">
        <v>141</v>
      </c>
      <c r="Y1331" s="190" t="s">
        <v>141</v>
      </c>
      <c r="Z1331" s="190" t="s">
        <v>141</v>
      </c>
    </row>
    <row r="1332" spans="1:26" x14ac:dyDescent="0.3">
      <c r="A1332" s="190">
        <v>813587</v>
      </c>
      <c r="B1332" s="190" t="s">
        <v>265</v>
      </c>
      <c r="C1332" s="190" t="s">
        <v>142</v>
      </c>
      <c r="E1332" s="190" t="s">
        <v>140</v>
      </c>
      <c r="I1332" s="190" t="s">
        <v>142</v>
      </c>
      <c r="K1332" s="190" t="s">
        <v>140</v>
      </c>
      <c r="O1332" s="190" t="s">
        <v>141</v>
      </c>
      <c r="P1332" s="190" t="s">
        <v>142</v>
      </c>
      <c r="Q1332" s="190" t="s">
        <v>142</v>
      </c>
      <c r="U1332" s="190" t="s">
        <v>141</v>
      </c>
      <c r="X1332" s="190" t="s">
        <v>141</v>
      </c>
      <c r="Y1332" s="190" t="s">
        <v>141</v>
      </c>
    </row>
    <row r="1333" spans="1:26" x14ac:dyDescent="0.3">
      <c r="A1333" s="190">
        <v>813596</v>
      </c>
      <c r="B1333" s="190" t="s">
        <v>265</v>
      </c>
      <c r="J1333" s="190" t="s">
        <v>142</v>
      </c>
      <c r="K1333" s="190" t="s">
        <v>140</v>
      </c>
      <c r="U1333" s="190" t="s">
        <v>141</v>
      </c>
      <c r="V1333" s="190" t="s">
        <v>141</v>
      </c>
      <c r="W1333" s="190" t="s">
        <v>141</v>
      </c>
      <c r="X1333" s="190" t="s">
        <v>141</v>
      </c>
      <c r="Y1333" s="190" t="s">
        <v>141</v>
      </c>
      <c r="Z1333" s="190" t="s">
        <v>141</v>
      </c>
    </row>
    <row r="1334" spans="1:26" x14ac:dyDescent="0.3">
      <c r="A1334" s="190">
        <v>813613</v>
      </c>
      <c r="B1334" s="190" t="s">
        <v>265</v>
      </c>
      <c r="D1334" s="190" t="s">
        <v>142</v>
      </c>
      <c r="U1334" s="190" t="s">
        <v>141</v>
      </c>
      <c r="V1334" s="190" t="s">
        <v>141</v>
      </c>
      <c r="W1334" s="190" t="s">
        <v>141</v>
      </c>
      <c r="X1334" s="190" t="s">
        <v>141</v>
      </c>
      <c r="Y1334" s="190" t="s">
        <v>141</v>
      </c>
      <c r="Z1334" s="190" t="s">
        <v>141</v>
      </c>
    </row>
    <row r="1335" spans="1:26" x14ac:dyDescent="0.3">
      <c r="A1335" s="190">
        <v>813616</v>
      </c>
      <c r="B1335" s="190" t="s">
        <v>265</v>
      </c>
      <c r="O1335" s="190" t="s">
        <v>142</v>
      </c>
      <c r="Q1335" s="190" t="s">
        <v>142</v>
      </c>
      <c r="U1335" s="190" t="s">
        <v>141</v>
      </c>
      <c r="V1335" s="190" t="s">
        <v>141</v>
      </c>
      <c r="W1335" s="190" t="s">
        <v>141</v>
      </c>
      <c r="X1335" s="190" t="s">
        <v>141</v>
      </c>
      <c r="Y1335" s="190" t="s">
        <v>141</v>
      </c>
      <c r="Z1335" s="190" t="s">
        <v>141</v>
      </c>
    </row>
    <row r="1336" spans="1:26" x14ac:dyDescent="0.3">
      <c r="A1336" s="190">
        <v>813619</v>
      </c>
      <c r="B1336" s="190" t="s">
        <v>265</v>
      </c>
      <c r="D1336" s="190" t="s">
        <v>142</v>
      </c>
      <c r="P1336" s="190" t="s">
        <v>142</v>
      </c>
      <c r="Q1336" s="190" t="s">
        <v>142</v>
      </c>
      <c r="S1336" s="190" t="s">
        <v>142</v>
      </c>
      <c r="U1336" s="190" t="s">
        <v>141</v>
      </c>
      <c r="V1336" s="190" t="s">
        <v>141</v>
      </c>
      <c r="W1336" s="190" t="s">
        <v>141</v>
      </c>
      <c r="X1336" s="190" t="s">
        <v>141</v>
      </c>
      <c r="Y1336" s="190" t="s">
        <v>141</v>
      </c>
      <c r="Z1336" s="190" t="s">
        <v>141</v>
      </c>
    </row>
    <row r="1337" spans="1:26" x14ac:dyDescent="0.3">
      <c r="A1337" s="190">
        <v>813621</v>
      </c>
      <c r="B1337" s="190" t="s">
        <v>265</v>
      </c>
      <c r="J1337" s="190" t="s">
        <v>140</v>
      </c>
      <c r="O1337" s="190" t="s">
        <v>142</v>
      </c>
      <c r="P1337" s="190" t="s">
        <v>142</v>
      </c>
      <c r="Q1337" s="190" t="s">
        <v>142</v>
      </c>
      <c r="R1337" s="190" t="s">
        <v>142</v>
      </c>
      <c r="S1337" s="190" t="s">
        <v>142</v>
      </c>
      <c r="T1337" s="190" t="s">
        <v>142</v>
      </c>
      <c r="U1337" s="190" t="s">
        <v>141</v>
      </c>
      <c r="V1337" s="190" t="s">
        <v>141</v>
      </c>
      <c r="W1337" s="190" t="s">
        <v>141</v>
      </c>
      <c r="X1337" s="190" t="s">
        <v>141</v>
      </c>
      <c r="Y1337" s="190" t="s">
        <v>141</v>
      </c>
      <c r="Z1337" s="190" t="s">
        <v>141</v>
      </c>
    </row>
    <row r="1338" spans="1:26" x14ac:dyDescent="0.3">
      <c r="A1338" s="190">
        <v>813630</v>
      </c>
      <c r="B1338" s="190" t="s">
        <v>265</v>
      </c>
      <c r="O1338" s="190" t="s">
        <v>142</v>
      </c>
      <c r="P1338" s="190" t="s">
        <v>142</v>
      </c>
      <c r="Q1338" s="190" t="s">
        <v>142</v>
      </c>
      <c r="U1338" s="190" t="s">
        <v>141</v>
      </c>
      <c r="V1338" s="190" t="s">
        <v>141</v>
      </c>
      <c r="W1338" s="190" t="s">
        <v>141</v>
      </c>
      <c r="X1338" s="190" t="s">
        <v>141</v>
      </c>
      <c r="Y1338" s="190" t="s">
        <v>141</v>
      </c>
      <c r="Z1338" s="190" t="s">
        <v>141</v>
      </c>
    </row>
    <row r="1339" spans="1:26" x14ac:dyDescent="0.3">
      <c r="A1339" s="190">
        <v>813647</v>
      </c>
      <c r="B1339" s="190" t="s">
        <v>265</v>
      </c>
      <c r="J1339" s="190" t="s">
        <v>142</v>
      </c>
      <c r="O1339" s="190" t="s">
        <v>142</v>
      </c>
      <c r="P1339" s="190" t="s">
        <v>142</v>
      </c>
      <c r="Q1339" s="190" t="s">
        <v>142</v>
      </c>
      <c r="U1339" s="190" t="s">
        <v>141</v>
      </c>
      <c r="V1339" s="190" t="s">
        <v>141</v>
      </c>
      <c r="W1339" s="190" t="s">
        <v>141</v>
      </c>
      <c r="X1339" s="190" t="s">
        <v>141</v>
      </c>
      <c r="Y1339" s="190" t="s">
        <v>141</v>
      </c>
      <c r="Z1339" s="190" t="s">
        <v>141</v>
      </c>
    </row>
    <row r="1340" spans="1:26" x14ac:dyDescent="0.3">
      <c r="A1340" s="190">
        <v>813652</v>
      </c>
      <c r="B1340" s="190" t="s">
        <v>265</v>
      </c>
      <c r="O1340" s="190" t="s">
        <v>142</v>
      </c>
      <c r="U1340" s="190" t="s">
        <v>141</v>
      </c>
      <c r="V1340" s="190" t="s">
        <v>141</v>
      </c>
      <c r="W1340" s="190" t="s">
        <v>141</v>
      </c>
      <c r="X1340" s="190" t="s">
        <v>141</v>
      </c>
      <c r="Y1340" s="190" t="s">
        <v>141</v>
      </c>
      <c r="Z1340" s="190" t="s">
        <v>141</v>
      </c>
    </row>
    <row r="1341" spans="1:26" x14ac:dyDescent="0.3">
      <c r="A1341" s="190">
        <v>813655</v>
      </c>
      <c r="B1341" s="190" t="s">
        <v>265</v>
      </c>
      <c r="J1341" s="190" t="s">
        <v>140</v>
      </c>
      <c r="N1341" s="190" t="s">
        <v>140</v>
      </c>
      <c r="O1341" s="190" t="s">
        <v>142</v>
      </c>
      <c r="U1341" s="190" t="s">
        <v>141</v>
      </c>
      <c r="V1341" s="190" t="s">
        <v>141</v>
      </c>
      <c r="W1341" s="190" t="s">
        <v>141</v>
      </c>
      <c r="X1341" s="190" t="s">
        <v>141</v>
      </c>
      <c r="Y1341" s="190" t="s">
        <v>141</v>
      </c>
      <c r="Z1341" s="190" t="s">
        <v>141</v>
      </c>
    </row>
    <row r="1342" spans="1:26" x14ac:dyDescent="0.3">
      <c r="A1342" s="190">
        <v>813660</v>
      </c>
      <c r="B1342" s="190" t="s">
        <v>265</v>
      </c>
      <c r="I1342" s="190" t="s">
        <v>142</v>
      </c>
      <c r="J1342" s="190" t="s">
        <v>142</v>
      </c>
      <c r="O1342" s="190" t="s">
        <v>142</v>
      </c>
      <c r="P1342" s="190" t="s">
        <v>142</v>
      </c>
      <c r="Q1342" s="190" t="s">
        <v>142</v>
      </c>
      <c r="R1342" s="190" t="s">
        <v>142</v>
      </c>
      <c r="U1342" s="190" t="s">
        <v>141</v>
      </c>
      <c r="V1342" s="190" t="s">
        <v>141</v>
      </c>
      <c r="W1342" s="190" t="s">
        <v>141</v>
      </c>
      <c r="X1342" s="190" t="s">
        <v>141</v>
      </c>
      <c r="Y1342" s="190" t="s">
        <v>141</v>
      </c>
      <c r="Z1342" s="190" t="s">
        <v>141</v>
      </c>
    </row>
    <row r="1343" spans="1:26" x14ac:dyDescent="0.3">
      <c r="A1343" s="190">
        <v>813663</v>
      </c>
      <c r="B1343" s="190" t="s">
        <v>265</v>
      </c>
      <c r="E1343" s="190" t="s">
        <v>140</v>
      </c>
      <c r="J1343" s="190" t="s">
        <v>142</v>
      </c>
      <c r="O1343" s="190" t="s">
        <v>142</v>
      </c>
      <c r="P1343" s="190" t="s">
        <v>142</v>
      </c>
      <c r="Q1343" s="190" t="s">
        <v>142</v>
      </c>
      <c r="U1343" s="190" t="s">
        <v>141</v>
      </c>
      <c r="V1343" s="190" t="s">
        <v>141</v>
      </c>
      <c r="W1343" s="190" t="s">
        <v>141</v>
      </c>
      <c r="X1343" s="190" t="s">
        <v>141</v>
      </c>
      <c r="Y1343" s="190" t="s">
        <v>141</v>
      </c>
      <c r="Z1343" s="190" t="s">
        <v>141</v>
      </c>
    </row>
    <row r="1344" spans="1:26" x14ac:dyDescent="0.3">
      <c r="A1344" s="190">
        <v>813668</v>
      </c>
      <c r="B1344" s="190" t="s">
        <v>265</v>
      </c>
      <c r="D1344" s="190" t="s">
        <v>141</v>
      </c>
      <c r="M1344" s="190" t="s">
        <v>142</v>
      </c>
      <c r="O1344" s="190" t="s">
        <v>141</v>
      </c>
      <c r="P1344" s="190" t="s">
        <v>141</v>
      </c>
      <c r="Q1344" s="190" t="s">
        <v>142</v>
      </c>
      <c r="R1344" s="190" t="s">
        <v>142</v>
      </c>
      <c r="U1344" s="190" t="s">
        <v>141</v>
      </c>
      <c r="V1344" s="190" t="s">
        <v>141</v>
      </c>
      <c r="W1344" s="190" t="s">
        <v>141</v>
      </c>
      <c r="X1344" s="190" t="s">
        <v>141</v>
      </c>
      <c r="Y1344" s="190" t="s">
        <v>141</v>
      </c>
      <c r="Z1344" s="190" t="s">
        <v>141</v>
      </c>
    </row>
    <row r="1345" spans="1:26" x14ac:dyDescent="0.3">
      <c r="A1345" s="190">
        <v>813670</v>
      </c>
      <c r="B1345" s="190" t="s">
        <v>265</v>
      </c>
      <c r="J1345" s="190" t="s">
        <v>142</v>
      </c>
      <c r="O1345" s="190" t="s">
        <v>140</v>
      </c>
      <c r="P1345" s="190" t="s">
        <v>140</v>
      </c>
      <c r="Q1345" s="190" t="s">
        <v>140</v>
      </c>
      <c r="S1345" s="190" t="s">
        <v>140</v>
      </c>
      <c r="U1345" s="190" t="s">
        <v>142</v>
      </c>
      <c r="V1345" s="190" t="s">
        <v>141</v>
      </c>
      <c r="X1345" s="190" t="s">
        <v>142</v>
      </c>
      <c r="Y1345" s="190" t="s">
        <v>141</v>
      </c>
      <c r="Z1345" s="190" t="s">
        <v>141</v>
      </c>
    </row>
    <row r="1346" spans="1:26" x14ac:dyDescent="0.3">
      <c r="A1346" s="190">
        <v>813671</v>
      </c>
      <c r="B1346" s="190" t="s">
        <v>265</v>
      </c>
      <c r="U1346" s="190" t="s">
        <v>141</v>
      </c>
      <c r="V1346" s="190" t="s">
        <v>141</v>
      </c>
      <c r="W1346" s="190" t="s">
        <v>141</v>
      </c>
      <c r="X1346" s="190" t="s">
        <v>141</v>
      </c>
      <c r="Y1346" s="190" t="s">
        <v>141</v>
      </c>
      <c r="Z1346" s="190" t="s">
        <v>141</v>
      </c>
    </row>
    <row r="1347" spans="1:26" x14ac:dyDescent="0.3">
      <c r="A1347" s="190">
        <v>813673</v>
      </c>
      <c r="B1347" s="190" t="s">
        <v>265</v>
      </c>
      <c r="E1347" s="190" t="s">
        <v>142</v>
      </c>
      <c r="Q1347" s="190" t="s">
        <v>142</v>
      </c>
      <c r="U1347" s="190" t="s">
        <v>141</v>
      </c>
      <c r="V1347" s="190" t="s">
        <v>141</v>
      </c>
      <c r="W1347" s="190" t="s">
        <v>141</v>
      </c>
      <c r="X1347" s="190" t="s">
        <v>141</v>
      </c>
      <c r="Y1347" s="190" t="s">
        <v>141</v>
      </c>
      <c r="Z1347" s="190" t="s">
        <v>141</v>
      </c>
    </row>
    <row r="1348" spans="1:26" x14ac:dyDescent="0.3">
      <c r="A1348" s="190">
        <v>813674</v>
      </c>
      <c r="B1348" s="190" t="s">
        <v>265</v>
      </c>
      <c r="O1348" s="190" t="s">
        <v>141</v>
      </c>
      <c r="P1348" s="190" t="s">
        <v>142</v>
      </c>
      <c r="U1348" s="190" t="s">
        <v>141</v>
      </c>
      <c r="V1348" s="190" t="s">
        <v>141</v>
      </c>
      <c r="W1348" s="190" t="s">
        <v>141</v>
      </c>
      <c r="X1348" s="190" t="s">
        <v>141</v>
      </c>
      <c r="Y1348" s="190" t="s">
        <v>141</v>
      </c>
      <c r="Z1348" s="190" t="s">
        <v>141</v>
      </c>
    </row>
    <row r="1349" spans="1:26" x14ac:dyDescent="0.3">
      <c r="A1349" s="190">
        <v>813678</v>
      </c>
      <c r="B1349" s="190" t="s">
        <v>265</v>
      </c>
      <c r="O1349" s="190" t="s">
        <v>141</v>
      </c>
      <c r="S1349" s="190" t="s">
        <v>142</v>
      </c>
      <c r="U1349" s="190" t="s">
        <v>141</v>
      </c>
      <c r="V1349" s="190" t="s">
        <v>141</v>
      </c>
      <c r="W1349" s="190" t="s">
        <v>141</v>
      </c>
      <c r="X1349" s="190" t="s">
        <v>141</v>
      </c>
      <c r="Y1349" s="190" t="s">
        <v>141</v>
      </c>
      <c r="Z1349" s="190" t="s">
        <v>141</v>
      </c>
    </row>
    <row r="1350" spans="1:26" x14ac:dyDescent="0.3">
      <c r="A1350" s="190">
        <v>813679</v>
      </c>
      <c r="B1350" s="190" t="s">
        <v>265</v>
      </c>
      <c r="D1350" s="190" t="s">
        <v>142</v>
      </c>
      <c r="L1350" s="190" t="s">
        <v>141</v>
      </c>
      <c r="O1350" s="190" t="s">
        <v>141</v>
      </c>
      <c r="Q1350" s="190" t="s">
        <v>142</v>
      </c>
      <c r="U1350" s="190" t="s">
        <v>141</v>
      </c>
      <c r="V1350" s="190" t="s">
        <v>141</v>
      </c>
      <c r="W1350" s="190" t="s">
        <v>141</v>
      </c>
      <c r="X1350" s="190" t="s">
        <v>141</v>
      </c>
      <c r="Y1350" s="190" t="s">
        <v>141</v>
      </c>
      <c r="Z1350" s="190" t="s">
        <v>141</v>
      </c>
    </row>
    <row r="1351" spans="1:26" x14ac:dyDescent="0.3">
      <c r="A1351" s="190">
        <v>813688</v>
      </c>
      <c r="B1351" s="190" t="s">
        <v>265</v>
      </c>
      <c r="D1351" s="190" t="s">
        <v>141</v>
      </c>
      <c r="L1351" s="190" t="s">
        <v>141</v>
      </c>
      <c r="M1351" s="190" t="s">
        <v>141</v>
      </c>
      <c r="O1351" s="190" t="s">
        <v>142</v>
      </c>
      <c r="P1351" s="190" t="s">
        <v>142</v>
      </c>
      <c r="Q1351" s="190" t="s">
        <v>142</v>
      </c>
      <c r="R1351" s="190" t="s">
        <v>142</v>
      </c>
      <c r="S1351" s="190" t="s">
        <v>142</v>
      </c>
      <c r="U1351" s="190" t="s">
        <v>141</v>
      </c>
      <c r="V1351" s="190" t="s">
        <v>141</v>
      </c>
      <c r="W1351" s="190" t="s">
        <v>141</v>
      </c>
      <c r="X1351" s="190" t="s">
        <v>141</v>
      </c>
      <c r="Y1351" s="190" t="s">
        <v>141</v>
      </c>
      <c r="Z1351" s="190" t="s">
        <v>141</v>
      </c>
    </row>
    <row r="1352" spans="1:26" x14ac:dyDescent="0.3">
      <c r="A1352" s="190">
        <v>813697</v>
      </c>
      <c r="B1352" s="190" t="s">
        <v>265</v>
      </c>
      <c r="D1352" s="190" t="s">
        <v>142</v>
      </c>
      <c r="E1352" s="190" t="s">
        <v>141</v>
      </c>
      <c r="F1352" s="190" t="s">
        <v>141</v>
      </c>
      <c r="O1352" s="190" t="s">
        <v>141</v>
      </c>
      <c r="U1352" s="190" t="s">
        <v>141</v>
      </c>
      <c r="V1352" s="190" t="s">
        <v>141</v>
      </c>
      <c r="W1352" s="190" t="s">
        <v>141</v>
      </c>
      <c r="X1352" s="190" t="s">
        <v>141</v>
      </c>
      <c r="Y1352" s="190" t="s">
        <v>141</v>
      </c>
      <c r="Z1352" s="190" t="s">
        <v>141</v>
      </c>
    </row>
    <row r="1353" spans="1:26" x14ac:dyDescent="0.3">
      <c r="A1353" s="190">
        <v>813707</v>
      </c>
      <c r="B1353" s="190" t="s">
        <v>265</v>
      </c>
      <c r="O1353" s="190" t="s">
        <v>142</v>
      </c>
      <c r="U1353" s="190" t="s">
        <v>141</v>
      </c>
      <c r="V1353" s="190" t="s">
        <v>141</v>
      </c>
      <c r="W1353" s="190" t="s">
        <v>141</v>
      </c>
      <c r="X1353" s="190" t="s">
        <v>141</v>
      </c>
      <c r="Y1353" s="190" t="s">
        <v>141</v>
      </c>
      <c r="Z1353" s="190" t="s">
        <v>141</v>
      </c>
    </row>
    <row r="1354" spans="1:26" x14ac:dyDescent="0.3">
      <c r="A1354" s="190">
        <v>813711</v>
      </c>
      <c r="B1354" s="190" t="s">
        <v>265</v>
      </c>
      <c r="O1354" s="190" t="s">
        <v>141</v>
      </c>
      <c r="Q1354" s="190" t="s">
        <v>141</v>
      </c>
      <c r="T1354" s="190" t="s">
        <v>141</v>
      </c>
      <c r="U1354" s="190" t="s">
        <v>141</v>
      </c>
      <c r="V1354" s="190" t="s">
        <v>141</v>
      </c>
      <c r="W1354" s="190" t="s">
        <v>141</v>
      </c>
      <c r="X1354" s="190" t="s">
        <v>141</v>
      </c>
      <c r="Y1354" s="190" t="s">
        <v>141</v>
      </c>
      <c r="Z1354" s="190" t="s">
        <v>141</v>
      </c>
    </row>
    <row r="1355" spans="1:26" x14ac:dyDescent="0.3">
      <c r="A1355" s="190">
        <v>813714</v>
      </c>
      <c r="B1355" s="190" t="s">
        <v>265</v>
      </c>
      <c r="D1355" s="190" t="s">
        <v>142</v>
      </c>
      <c r="K1355" s="190" t="s">
        <v>140</v>
      </c>
      <c r="L1355" s="190" t="s">
        <v>142</v>
      </c>
      <c r="O1355" s="190" t="s">
        <v>141</v>
      </c>
      <c r="P1355" s="190" t="s">
        <v>142</v>
      </c>
      <c r="Q1355" s="190" t="s">
        <v>142</v>
      </c>
      <c r="U1355" s="190" t="s">
        <v>141</v>
      </c>
      <c r="V1355" s="190" t="s">
        <v>141</v>
      </c>
      <c r="W1355" s="190" t="s">
        <v>141</v>
      </c>
      <c r="X1355" s="190" t="s">
        <v>141</v>
      </c>
      <c r="Y1355" s="190" t="s">
        <v>141</v>
      </c>
      <c r="Z1355" s="190" t="s">
        <v>141</v>
      </c>
    </row>
    <row r="1356" spans="1:26" x14ac:dyDescent="0.3">
      <c r="A1356" s="190">
        <v>813721</v>
      </c>
      <c r="B1356" s="190" t="s">
        <v>265</v>
      </c>
      <c r="G1356" s="190" t="s">
        <v>140</v>
      </c>
      <c r="K1356" s="190" t="s">
        <v>140</v>
      </c>
      <c r="O1356" s="190" t="s">
        <v>141</v>
      </c>
      <c r="P1356" s="190" t="s">
        <v>142</v>
      </c>
      <c r="Q1356" s="190" t="s">
        <v>141</v>
      </c>
      <c r="R1356" s="190" t="s">
        <v>141</v>
      </c>
      <c r="S1356" s="190" t="s">
        <v>142</v>
      </c>
      <c r="T1356" s="190" t="s">
        <v>142</v>
      </c>
      <c r="U1356" s="190" t="s">
        <v>141</v>
      </c>
      <c r="V1356" s="190" t="s">
        <v>141</v>
      </c>
      <c r="W1356" s="190" t="s">
        <v>141</v>
      </c>
      <c r="X1356" s="190" t="s">
        <v>141</v>
      </c>
      <c r="Y1356" s="190" t="s">
        <v>141</v>
      </c>
      <c r="Z1356" s="190" t="s">
        <v>141</v>
      </c>
    </row>
    <row r="1357" spans="1:26" x14ac:dyDescent="0.3">
      <c r="A1357" s="190">
        <v>813723</v>
      </c>
      <c r="B1357" s="190" t="s">
        <v>265</v>
      </c>
      <c r="O1357" s="190" t="s">
        <v>141</v>
      </c>
      <c r="P1357" s="190" t="s">
        <v>142</v>
      </c>
      <c r="Q1357" s="190" t="s">
        <v>141</v>
      </c>
      <c r="R1357" s="190" t="s">
        <v>142</v>
      </c>
      <c r="U1357" s="190" t="s">
        <v>141</v>
      </c>
      <c r="V1357" s="190" t="s">
        <v>141</v>
      </c>
      <c r="W1357" s="190" t="s">
        <v>141</v>
      </c>
      <c r="X1357" s="190" t="s">
        <v>141</v>
      </c>
      <c r="Y1357" s="190" t="s">
        <v>141</v>
      </c>
      <c r="Z1357" s="190" t="s">
        <v>141</v>
      </c>
    </row>
    <row r="1358" spans="1:26" x14ac:dyDescent="0.3">
      <c r="A1358" s="190">
        <v>813727</v>
      </c>
      <c r="B1358" s="190" t="s">
        <v>265</v>
      </c>
      <c r="D1358" s="190" t="s">
        <v>142</v>
      </c>
      <c r="H1358" s="190" t="s">
        <v>141</v>
      </c>
      <c r="M1358" s="190" t="s">
        <v>142</v>
      </c>
      <c r="N1358" s="190" t="s">
        <v>141</v>
      </c>
      <c r="O1358" s="190" t="s">
        <v>141</v>
      </c>
      <c r="P1358" s="190" t="s">
        <v>142</v>
      </c>
      <c r="Q1358" s="190" t="s">
        <v>142</v>
      </c>
      <c r="U1358" s="190" t="s">
        <v>141</v>
      </c>
      <c r="V1358" s="190" t="s">
        <v>141</v>
      </c>
      <c r="W1358" s="190" t="s">
        <v>141</v>
      </c>
      <c r="X1358" s="190" t="s">
        <v>141</v>
      </c>
      <c r="Y1358" s="190" t="s">
        <v>141</v>
      </c>
      <c r="Z1358" s="190" t="s">
        <v>141</v>
      </c>
    </row>
    <row r="1359" spans="1:26" x14ac:dyDescent="0.3">
      <c r="A1359" s="190">
        <v>813740</v>
      </c>
      <c r="B1359" s="190" t="s">
        <v>265</v>
      </c>
      <c r="J1359" s="190" t="s">
        <v>140</v>
      </c>
      <c r="L1359" s="190" t="s">
        <v>140</v>
      </c>
      <c r="O1359" s="190" t="s">
        <v>141</v>
      </c>
      <c r="P1359" s="190" t="s">
        <v>142</v>
      </c>
      <c r="Q1359" s="190" t="s">
        <v>141</v>
      </c>
      <c r="S1359" s="190" t="s">
        <v>141</v>
      </c>
      <c r="T1359" s="190" t="s">
        <v>142</v>
      </c>
      <c r="U1359" s="190" t="s">
        <v>141</v>
      </c>
      <c r="V1359" s="190" t="s">
        <v>141</v>
      </c>
      <c r="X1359" s="190" t="s">
        <v>141</v>
      </c>
      <c r="Z1359" s="190" t="s">
        <v>141</v>
      </c>
    </row>
    <row r="1360" spans="1:26" x14ac:dyDescent="0.3">
      <c r="A1360" s="190">
        <v>813749</v>
      </c>
      <c r="B1360" s="190" t="s">
        <v>265</v>
      </c>
      <c r="L1360" s="190" t="s">
        <v>140</v>
      </c>
      <c r="O1360" s="190" t="s">
        <v>142</v>
      </c>
      <c r="Q1360" s="190" t="s">
        <v>142</v>
      </c>
      <c r="R1360" s="190" t="s">
        <v>142</v>
      </c>
      <c r="U1360" s="190" t="s">
        <v>141</v>
      </c>
      <c r="V1360" s="190" t="s">
        <v>141</v>
      </c>
      <c r="W1360" s="190" t="s">
        <v>141</v>
      </c>
      <c r="X1360" s="190" t="s">
        <v>141</v>
      </c>
      <c r="Y1360" s="190" t="s">
        <v>141</v>
      </c>
      <c r="Z1360" s="190" t="s">
        <v>141</v>
      </c>
    </row>
    <row r="1361" spans="1:26" x14ac:dyDescent="0.3">
      <c r="A1361" s="190">
        <v>813751</v>
      </c>
      <c r="B1361" s="190" t="s">
        <v>265</v>
      </c>
      <c r="O1361" s="190" t="s">
        <v>142</v>
      </c>
      <c r="U1361" s="190" t="s">
        <v>141</v>
      </c>
      <c r="V1361" s="190" t="s">
        <v>141</v>
      </c>
      <c r="W1361" s="190" t="s">
        <v>141</v>
      </c>
      <c r="X1361" s="190" t="s">
        <v>141</v>
      </c>
      <c r="Y1361" s="190" t="s">
        <v>141</v>
      </c>
      <c r="Z1361" s="190" t="s">
        <v>141</v>
      </c>
    </row>
    <row r="1362" spans="1:26" x14ac:dyDescent="0.3">
      <c r="A1362" s="190">
        <v>813756</v>
      </c>
      <c r="B1362" s="190" t="s">
        <v>265</v>
      </c>
      <c r="D1362" s="190" t="s">
        <v>142</v>
      </c>
      <c r="E1362" s="190" t="s">
        <v>142</v>
      </c>
      <c r="L1362" s="190" t="s">
        <v>142</v>
      </c>
      <c r="O1362" s="190" t="s">
        <v>141</v>
      </c>
      <c r="P1362" s="190" t="s">
        <v>142</v>
      </c>
      <c r="U1362" s="190" t="s">
        <v>141</v>
      </c>
      <c r="X1362" s="190" t="s">
        <v>141</v>
      </c>
      <c r="Y1362" s="190" t="s">
        <v>141</v>
      </c>
      <c r="Z1362" s="190" t="s">
        <v>141</v>
      </c>
    </row>
    <row r="1363" spans="1:26" x14ac:dyDescent="0.3">
      <c r="A1363" s="190">
        <v>813757</v>
      </c>
      <c r="B1363" s="190" t="s">
        <v>265</v>
      </c>
      <c r="K1363" s="190" t="s">
        <v>141</v>
      </c>
      <c r="M1363" s="190" t="s">
        <v>142</v>
      </c>
      <c r="O1363" s="190" t="s">
        <v>141</v>
      </c>
      <c r="P1363" s="190" t="s">
        <v>141</v>
      </c>
      <c r="Q1363" s="190" t="s">
        <v>142</v>
      </c>
      <c r="R1363" s="190" t="s">
        <v>142</v>
      </c>
      <c r="T1363" s="190" t="s">
        <v>141</v>
      </c>
      <c r="U1363" s="190" t="s">
        <v>141</v>
      </c>
      <c r="V1363" s="190" t="s">
        <v>141</v>
      </c>
      <c r="W1363" s="190" t="s">
        <v>141</v>
      </c>
      <c r="X1363" s="190" t="s">
        <v>141</v>
      </c>
      <c r="Y1363" s="190" t="s">
        <v>141</v>
      </c>
      <c r="Z1363" s="190" t="s">
        <v>141</v>
      </c>
    </row>
    <row r="1364" spans="1:26" x14ac:dyDescent="0.3">
      <c r="A1364" s="190">
        <v>813758</v>
      </c>
      <c r="B1364" s="190" t="s">
        <v>265</v>
      </c>
      <c r="K1364" s="190" t="s">
        <v>142</v>
      </c>
      <c r="O1364" s="190" t="s">
        <v>142</v>
      </c>
      <c r="P1364" s="190" t="s">
        <v>141</v>
      </c>
      <c r="R1364" s="190" t="s">
        <v>141</v>
      </c>
      <c r="S1364" s="190" t="s">
        <v>142</v>
      </c>
      <c r="U1364" s="190" t="s">
        <v>141</v>
      </c>
      <c r="V1364" s="190" t="s">
        <v>141</v>
      </c>
      <c r="W1364" s="190" t="s">
        <v>141</v>
      </c>
      <c r="X1364" s="190" t="s">
        <v>141</v>
      </c>
      <c r="Y1364" s="190" t="s">
        <v>141</v>
      </c>
      <c r="Z1364" s="190" t="s">
        <v>141</v>
      </c>
    </row>
    <row r="1365" spans="1:26" x14ac:dyDescent="0.3">
      <c r="A1365" s="190">
        <v>813764</v>
      </c>
      <c r="B1365" s="190" t="s">
        <v>265</v>
      </c>
      <c r="O1365" s="190" t="s">
        <v>141</v>
      </c>
      <c r="Q1365" s="190" t="s">
        <v>141</v>
      </c>
      <c r="U1365" s="190" t="s">
        <v>142</v>
      </c>
      <c r="V1365" s="190" t="s">
        <v>142</v>
      </c>
      <c r="Z1365" s="190" t="s">
        <v>141</v>
      </c>
    </row>
    <row r="1366" spans="1:26" x14ac:dyDescent="0.3">
      <c r="A1366" s="190">
        <v>813769</v>
      </c>
      <c r="B1366" s="190" t="s">
        <v>265</v>
      </c>
      <c r="Q1366" s="190" t="s">
        <v>142</v>
      </c>
      <c r="R1366" s="190" t="s">
        <v>142</v>
      </c>
      <c r="U1366" s="190" t="s">
        <v>141</v>
      </c>
      <c r="V1366" s="190" t="s">
        <v>141</v>
      </c>
      <c r="W1366" s="190" t="s">
        <v>141</v>
      </c>
      <c r="X1366" s="190" t="s">
        <v>141</v>
      </c>
      <c r="Y1366" s="190" t="s">
        <v>141</v>
      </c>
      <c r="Z1366" s="190" t="s">
        <v>141</v>
      </c>
    </row>
    <row r="1367" spans="1:26" x14ac:dyDescent="0.3">
      <c r="A1367" s="190">
        <v>813776</v>
      </c>
      <c r="B1367" s="190" t="s">
        <v>265</v>
      </c>
      <c r="D1367" s="190" t="s">
        <v>141</v>
      </c>
      <c r="K1367" s="190" t="s">
        <v>141</v>
      </c>
      <c r="O1367" s="190" t="s">
        <v>141</v>
      </c>
      <c r="P1367" s="190" t="s">
        <v>142</v>
      </c>
      <c r="Q1367" s="190" t="s">
        <v>142</v>
      </c>
      <c r="R1367" s="190" t="s">
        <v>142</v>
      </c>
      <c r="S1367" s="190" t="s">
        <v>141</v>
      </c>
      <c r="U1367" s="190" t="s">
        <v>141</v>
      </c>
      <c r="V1367" s="190" t="s">
        <v>141</v>
      </c>
      <c r="W1367" s="190" t="s">
        <v>141</v>
      </c>
      <c r="X1367" s="190" t="s">
        <v>141</v>
      </c>
      <c r="Y1367" s="190" t="s">
        <v>141</v>
      </c>
      <c r="Z1367" s="190" t="s">
        <v>141</v>
      </c>
    </row>
    <row r="1368" spans="1:26" x14ac:dyDescent="0.3">
      <c r="A1368" s="190">
        <v>813778</v>
      </c>
      <c r="B1368" s="190" t="s">
        <v>265</v>
      </c>
      <c r="E1368" s="190" t="s">
        <v>142</v>
      </c>
      <c r="M1368" s="190" t="s">
        <v>140</v>
      </c>
      <c r="O1368" s="190" t="s">
        <v>142</v>
      </c>
      <c r="P1368" s="190" t="s">
        <v>142</v>
      </c>
      <c r="R1368" s="190" t="s">
        <v>142</v>
      </c>
      <c r="U1368" s="190" t="s">
        <v>141</v>
      </c>
      <c r="V1368" s="190" t="s">
        <v>141</v>
      </c>
      <c r="W1368" s="190" t="s">
        <v>141</v>
      </c>
      <c r="X1368" s="190" t="s">
        <v>141</v>
      </c>
      <c r="Y1368" s="190" t="s">
        <v>141</v>
      </c>
      <c r="Z1368" s="190" t="s">
        <v>141</v>
      </c>
    </row>
    <row r="1369" spans="1:26" x14ac:dyDescent="0.3">
      <c r="A1369" s="190">
        <v>813779</v>
      </c>
      <c r="B1369" s="190" t="s">
        <v>265</v>
      </c>
      <c r="D1369" s="190" t="s">
        <v>142</v>
      </c>
      <c r="I1369" s="190" t="s">
        <v>141</v>
      </c>
      <c r="J1369" s="190" t="s">
        <v>141</v>
      </c>
      <c r="L1369" s="190" t="s">
        <v>141</v>
      </c>
      <c r="O1369" s="190" t="s">
        <v>141</v>
      </c>
      <c r="P1369" s="190" t="s">
        <v>141</v>
      </c>
      <c r="Q1369" s="190" t="s">
        <v>141</v>
      </c>
      <c r="S1369" s="190" t="s">
        <v>141</v>
      </c>
      <c r="T1369" s="190" t="s">
        <v>141</v>
      </c>
      <c r="U1369" s="190" t="s">
        <v>141</v>
      </c>
      <c r="V1369" s="190" t="s">
        <v>141</v>
      </c>
      <c r="X1369" s="190" t="s">
        <v>141</v>
      </c>
      <c r="Z1369" s="190" t="s">
        <v>141</v>
      </c>
    </row>
    <row r="1370" spans="1:26" x14ac:dyDescent="0.3">
      <c r="A1370" s="190">
        <v>813784</v>
      </c>
      <c r="B1370" s="190" t="s">
        <v>265</v>
      </c>
      <c r="D1370" s="190" t="s">
        <v>142</v>
      </c>
      <c r="E1370" s="190" t="s">
        <v>140</v>
      </c>
      <c r="J1370" s="190" t="s">
        <v>142</v>
      </c>
      <c r="M1370" s="190" t="s">
        <v>142</v>
      </c>
      <c r="O1370" s="190" t="s">
        <v>141</v>
      </c>
      <c r="P1370" s="190" t="s">
        <v>142</v>
      </c>
      <c r="Q1370" s="190" t="s">
        <v>142</v>
      </c>
      <c r="S1370" s="190" t="s">
        <v>142</v>
      </c>
      <c r="T1370" s="190" t="s">
        <v>142</v>
      </c>
      <c r="U1370" s="190" t="s">
        <v>141</v>
      </c>
      <c r="X1370" s="190" t="s">
        <v>141</v>
      </c>
      <c r="Y1370" s="190" t="s">
        <v>141</v>
      </c>
    </row>
    <row r="1371" spans="1:26" x14ac:dyDescent="0.3">
      <c r="A1371" s="190">
        <v>813793</v>
      </c>
      <c r="B1371" s="190" t="s">
        <v>265</v>
      </c>
      <c r="C1371" s="190" t="s">
        <v>140</v>
      </c>
      <c r="D1371" s="190" t="s">
        <v>142</v>
      </c>
      <c r="O1371" s="190" t="s">
        <v>142</v>
      </c>
      <c r="U1371" s="190" t="s">
        <v>141</v>
      </c>
      <c r="V1371" s="190" t="s">
        <v>141</v>
      </c>
      <c r="W1371" s="190" t="s">
        <v>141</v>
      </c>
      <c r="X1371" s="190" t="s">
        <v>141</v>
      </c>
      <c r="Y1371" s="190" t="s">
        <v>141</v>
      </c>
      <c r="Z1371" s="190" t="s">
        <v>141</v>
      </c>
    </row>
    <row r="1372" spans="1:26" x14ac:dyDescent="0.3">
      <c r="A1372" s="190">
        <v>813795</v>
      </c>
      <c r="B1372" s="190" t="s">
        <v>265</v>
      </c>
      <c r="I1372" s="190" t="s">
        <v>141</v>
      </c>
      <c r="J1372" s="190" t="s">
        <v>142</v>
      </c>
      <c r="P1372" s="190" t="s">
        <v>142</v>
      </c>
      <c r="Q1372" s="190" t="s">
        <v>142</v>
      </c>
      <c r="R1372" s="190" t="s">
        <v>142</v>
      </c>
      <c r="S1372" s="190" t="s">
        <v>142</v>
      </c>
      <c r="U1372" s="190" t="s">
        <v>141</v>
      </c>
      <c r="V1372" s="190" t="s">
        <v>141</v>
      </c>
      <c r="W1372" s="190" t="s">
        <v>141</v>
      </c>
      <c r="X1372" s="190" t="s">
        <v>141</v>
      </c>
      <c r="Y1372" s="190" t="s">
        <v>141</v>
      </c>
      <c r="Z1372" s="190" t="s">
        <v>141</v>
      </c>
    </row>
    <row r="1373" spans="1:26" x14ac:dyDescent="0.3">
      <c r="A1373" s="190">
        <v>813808</v>
      </c>
      <c r="B1373" s="190" t="s">
        <v>265</v>
      </c>
      <c r="O1373" s="190" t="s">
        <v>142</v>
      </c>
      <c r="U1373" s="190" t="s">
        <v>141</v>
      </c>
      <c r="V1373" s="190" t="s">
        <v>141</v>
      </c>
      <c r="W1373" s="190" t="s">
        <v>141</v>
      </c>
      <c r="X1373" s="190" t="s">
        <v>141</v>
      </c>
      <c r="Y1373" s="190" t="s">
        <v>141</v>
      </c>
      <c r="Z1373" s="190" t="s">
        <v>141</v>
      </c>
    </row>
    <row r="1374" spans="1:26" x14ac:dyDescent="0.3">
      <c r="A1374" s="190">
        <v>813816</v>
      </c>
      <c r="B1374" s="190" t="s">
        <v>265</v>
      </c>
      <c r="D1374" s="190" t="s">
        <v>142</v>
      </c>
      <c r="H1374" s="190" t="s">
        <v>140</v>
      </c>
      <c r="L1374" s="190" t="s">
        <v>141</v>
      </c>
      <c r="N1374" s="190" t="s">
        <v>142</v>
      </c>
      <c r="O1374" s="190" t="s">
        <v>141</v>
      </c>
      <c r="P1374" s="190" t="s">
        <v>142</v>
      </c>
      <c r="U1374" s="190" t="s">
        <v>141</v>
      </c>
      <c r="V1374" s="190" t="s">
        <v>141</v>
      </c>
      <c r="W1374" s="190" t="s">
        <v>141</v>
      </c>
      <c r="X1374" s="190" t="s">
        <v>141</v>
      </c>
      <c r="Y1374" s="190" t="s">
        <v>141</v>
      </c>
      <c r="Z1374" s="190" t="s">
        <v>141</v>
      </c>
    </row>
    <row r="1375" spans="1:26" x14ac:dyDescent="0.3">
      <c r="A1375" s="190">
        <v>813821</v>
      </c>
      <c r="B1375" s="190" t="s">
        <v>265</v>
      </c>
      <c r="U1375" s="190" t="s">
        <v>141</v>
      </c>
      <c r="V1375" s="190" t="s">
        <v>141</v>
      </c>
      <c r="W1375" s="190" t="s">
        <v>141</v>
      </c>
      <c r="X1375" s="190" t="s">
        <v>141</v>
      </c>
      <c r="Y1375" s="190" t="s">
        <v>141</v>
      </c>
      <c r="Z1375" s="190" t="s">
        <v>141</v>
      </c>
    </row>
    <row r="1376" spans="1:26" x14ac:dyDescent="0.3">
      <c r="A1376" s="190">
        <v>813826</v>
      </c>
      <c r="B1376" s="190" t="s">
        <v>265</v>
      </c>
      <c r="J1376" s="190" t="s">
        <v>142</v>
      </c>
      <c r="L1376" s="190" t="s">
        <v>142</v>
      </c>
      <c r="M1376" s="190" t="s">
        <v>142</v>
      </c>
      <c r="N1376" s="190" t="s">
        <v>142</v>
      </c>
      <c r="O1376" s="190" t="s">
        <v>142</v>
      </c>
      <c r="P1376" s="190" t="s">
        <v>142</v>
      </c>
      <c r="Q1376" s="190" t="s">
        <v>142</v>
      </c>
      <c r="R1376" s="190" t="s">
        <v>142</v>
      </c>
      <c r="U1376" s="190" t="s">
        <v>141</v>
      </c>
      <c r="V1376" s="190" t="s">
        <v>141</v>
      </c>
      <c r="W1376" s="190" t="s">
        <v>141</v>
      </c>
      <c r="X1376" s="190" t="s">
        <v>141</v>
      </c>
      <c r="Y1376" s="190" t="s">
        <v>141</v>
      </c>
      <c r="Z1376" s="190" t="s">
        <v>141</v>
      </c>
    </row>
    <row r="1377" spans="1:26" x14ac:dyDescent="0.3">
      <c r="A1377" s="190">
        <v>813827</v>
      </c>
      <c r="B1377" s="190" t="s">
        <v>265</v>
      </c>
      <c r="D1377" s="190" t="s">
        <v>142</v>
      </c>
      <c r="J1377" s="190" t="s">
        <v>140</v>
      </c>
      <c r="M1377" s="190" t="s">
        <v>140</v>
      </c>
      <c r="O1377" s="190" t="s">
        <v>141</v>
      </c>
      <c r="P1377" s="190" t="s">
        <v>141</v>
      </c>
      <c r="Q1377" s="190" t="s">
        <v>142</v>
      </c>
      <c r="R1377" s="190" t="s">
        <v>142</v>
      </c>
      <c r="S1377" s="190" t="s">
        <v>142</v>
      </c>
      <c r="U1377" s="190" t="s">
        <v>141</v>
      </c>
      <c r="V1377" s="190" t="s">
        <v>141</v>
      </c>
      <c r="W1377" s="190" t="s">
        <v>141</v>
      </c>
      <c r="X1377" s="190" t="s">
        <v>141</v>
      </c>
      <c r="Y1377" s="190" t="s">
        <v>141</v>
      </c>
      <c r="Z1377" s="190" t="s">
        <v>141</v>
      </c>
    </row>
    <row r="1378" spans="1:26" x14ac:dyDescent="0.3">
      <c r="A1378" s="190">
        <v>813836</v>
      </c>
      <c r="B1378" s="190" t="s">
        <v>265</v>
      </c>
      <c r="K1378" s="190" t="s">
        <v>141</v>
      </c>
      <c r="U1378" s="190" t="s">
        <v>141</v>
      </c>
      <c r="V1378" s="190" t="s">
        <v>141</v>
      </c>
      <c r="W1378" s="190" t="s">
        <v>141</v>
      </c>
      <c r="X1378" s="190" t="s">
        <v>141</v>
      </c>
      <c r="Y1378" s="190" t="s">
        <v>141</v>
      </c>
      <c r="Z1378" s="190" t="s">
        <v>141</v>
      </c>
    </row>
    <row r="1379" spans="1:26" x14ac:dyDescent="0.3">
      <c r="A1379" s="190">
        <v>813860</v>
      </c>
      <c r="B1379" s="190" t="s">
        <v>265</v>
      </c>
      <c r="J1379" s="190" t="s">
        <v>140</v>
      </c>
      <c r="K1379" s="190" t="s">
        <v>142</v>
      </c>
      <c r="O1379" s="190" t="s">
        <v>142</v>
      </c>
      <c r="P1379" s="190" t="s">
        <v>142</v>
      </c>
      <c r="Q1379" s="190" t="s">
        <v>142</v>
      </c>
      <c r="S1379" s="190" t="s">
        <v>142</v>
      </c>
      <c r="U1379" s="190" t="s">
        <v>141</v>
      </c>
      <c r="V1379" s="190" t="s">
        <v>141</v>
      </c>
      <c r="W1379" s="190" t="s">
        <v>141</v>
      </c>
      <c r="X1379" s="190" t="s">
        <v>141</v>
      </c>
      <c r="Y1379" s="190" t="s">
        <v>141</v>
      </c>
      <c r="Z1379" s="190" t="s">
        <v>141</v>
      </c>
    </row>
    <row r="1380" spans="1:26" x14ac:dyDescent="0.3">
      <c r="A1380" s="190">
        <v>813864</v>
      </c>
      <c r="B1380" s="190" t="s">
        <v>265</v>
      </c>
      <c r="J1380" s="190" t="s">
        <v>142</v>
      </c>
      <c r="M1380" s="190" t="s">
        <v>142</v>
      </c>
      <c r="O1380" s="190" t="s">
        <v>141</v>
      </c>
      <c r="P1380" s="190" t="s">
        <v>141</v>
      </c>
      <c r="Q1380" s="190" t="s">
        <v>141</v>
      </c>
      <c r="R1380" s="190" t="s">
        <v>141</v>
      </c>
      <c r="S1380" s="190" t="s">
        <v>141</v>
      </c>
      <c r="T1380" s="190" t="s">
        <v>141</v>
      </c>
      <c r="U1380" s="190" t="s">
        <v>141</v>
      </c>
      <c r="V1380" s="190" t="s">
        <v>141</v>
      </c>
      <c r="W1380" s="190" t="s">
        <v>141</v>
      </c>
      <c r="X1380" s="190" t="s">
        <v>141</v>
      </c>
      <c r="Y1380" s="190" t="s">
        <v>141</v>
      </c>
      <c r="Z1380" s="190" t="s">
        <v>141</v>
      </c>
    </row>
    <row r="1381" spans="1:26" x14ac:dyDescent="0.3">
      <c r="A1381" s="190">
        <v>813875</v>
      </c>
      <c r="B1381" s="190" t="s">
        <v>265</v>
      </c>
      <c r="Q1381" s="190" t="s">
        <v>142</v>
      </c>
      <c r="U1381" s="190" t="s">
        <v>141</v>
      </c>
      <c r="V1381" s="190" t="s">
        <v>141</v>
      </c>
      <c r="W1381" s="190" t="s">
        <v>141</v>
      </c>
      <c r="X1381" s="190" t="s">
        <v>141</v>
      </c>
      <c r="Y1381" s="190" t="s">
        <v>141</v>
      </c>
      <c r="Z1381" s="190" t="s">
        <v>141</v>
      </c>
    </row>
    <row r="1382" spans="1:26" x14ac:dyDescent="0.3">
      <c r="A1382" s="190">
        <v>813906</v>
      </c>
      <c r="B1382" s="190" t="s">
        <v>265</v>
      </c>
      <c r="U1382" s="190" t="s">
        <v>141</v>
      </c>
      <c r="V1382" s="190" t="s">
        <v>141</v>
      </c>
      <c r="W1382" s="190" t="s">
        <v>141</v>
      </c>
      <c r="X1382" s="190" t="s">
        <v>141</v>
      </c>
      <c r="Y1382" s="190" t="s">
        <v>141</v>
      </c>
      <c r="Z1382" s="190" t="s">
        <v>141</v>
      </c>
    </row>
    <row r="1383" spans="1:26" x14ac:dyDescent="0.3">
      <c r="A1383" s="190">
        <v>813912</v>
      </c>
      <c r="B1383" s="190" t="s">
        <v>265</v>
      </c>
      <c r="K1383" s="190" t="s">
        <v>140</v>
      </c>
      <c r="Q1383" s="190" t="s">
        <v>142</v>
      </c>
      <c r="R1383" s="190" t="s">
        <v>142</v>
      </c>
      <c r="T1383" s="190" t="s">
        <v>141</v>
      </c>
      <c r="U1383" s="190" t="s">
        <v>141</v>
      </c>
      <c r="V1383" s="190" t="s">
        <v>141</v>
      </c>
      <c r="W1383" s="190" t="s">
        <v>141</v>
      </c>
      <c r="X1383" s="190" t="s">
        <v>141</v>
      </c>
      <c r="Y1383" s="190" t="s">
        <v>141</v>
      </c>
      <c r="Z1383" s="190" t="s">
        <v>141</v>
      </c>
    </row>
    <row r="1384" spans="1:26" x14ac:dyDescent="0.3">
      <c r="A1384" s="190">
        <v>813913</v>
      </c>
      <c r="B1384" s="190" t="s">
        <v>265</v>
      </c>
      <c r="J1384" s="190" t="s">
        <v>140</v>
      </c>
      <c r="K1384" s="190" t="s">
        <v>140</v>
      </c>
      <c r="L1384" s="190" t="s">
        <v>140</v>
      </c>
      <c r="M1384" s="190" t="s">
        <v>140</v>
      </c>
      <c r="O1384" s="190" t="s">
        <v>141</v>
      </c>
      <c r="P1384" s="190" t="s">
        <v>142</v>
      </c>
      <c r="Q1384" s="190" t="s">
        <v>142</v>
      </c>
      <c r="R1384" s="190" t="s">
        <v>142</v>
      </c>
      <c r="S1384" s="190" t="s">
        <v>141</v>
      </c>
      <c r="T1384" s="190" t="s">
        <v>141</v>
      </c>
      <c r="U1384" s="190" t="s">
        <v>141</v>
      </c>
      <c r="V1384" s="190" t="s">
        <v>141</v>
      </c>
      <c r="W1384" s="190" t="s">
        <v>141</v>
      </c>
      <c r="X1384" s="190" t="s">
        <v>141</v>
      </c>
      <c r="Y1384" s="190" t="s">
        <v>141</v>
      </c>
      <c r="Z1384" s="190" t="s">
        <v>141</v>
      </c>
    </row>
    <row r="1385" spans="1:26" x14ac:dyDescent="0.3">
      <c r="A1385" s="190">
        <v>813925</v>
      </c>
      <c r="B1385" s="190" t="s">
        <v>265</v>
      </c>
      <c r="U1385" s="190" t="s">
        <v>141</v>
      </c>
      <c r="V1385" s="190" t="s">
        <v>141</v>
      </c>
      <c r="W1385" s="190" t="s">
        <v>141</v>
      </c>
      <c r="X1385" s="190" t="s">
        <v>141</v>
      </c>
      <c r="Y1385" s="190" t="s">
        <v>141</v>
      </c>
      <c r="Z1385" s="190" t="s">
        <v>141</v>
      </c>
    </row>
    <row r="1386" spans="1:26" x14ac:dyDescent="0.3">
      <c r="A1386" s="190">
        <v>813931</v>
      </c>
      <c r="B1386" s="190" t="s">
        <v>265</v>
      </c>
      <c r="O1386" s="190" t="s">
        <v>142</v>
      </c>
      <c r="S1386" s="190" t="s">
        <v>142</v>
      </c>
      <c r="T1386" s="190" t="s">
        <v>142</v>
      </c>
      <c r="U1386" s="190" t="s">
        <v>141</v>
      </c>
      <c r="V1386" s="190" t="s">
        <v>141</v>
      </c>
      <c r="W1386" s="190" t="s">
        <v>141</v>
      </c>
      <c r="X1386" s="190" t="s">
        <v>141</v>
      </c>
      <c r="Y1386" s="190" t="s">
        <v>141</v>
      </c>
      <c r="Z1386" s="190" t="s">
        <v>141</v>
      </c>
    </row>
    <row r="1387" spans="1:26" x14ac:dyDescent="0.3">
      <c r="A1387" s="190">
        <v>813934</v>
      </c>
      <c r="B1387" s="190" t="s">
        <v>265</v>
      </c>
      <c r="O1387" s="190" t="s">
        <v>142</v>
      </c>
      <c r="U1387" s="190" t="s">
        <v>141</v>
      </c>
      <c r="V1387" s="190" t="s">
        <v>141</v>
      </c>
      <c r="W1387" s="190" t="s">
        <v>141</v>
      </c>
      <c r="X1387" s="190" t="s">
        <v>141</v>
      </c>
      <c r="Y1387" s="190" t="s">
        <v>141</v>
      </c>
      <c r="Z1387" s="190" t="s">
        <v>141</v>
      </c>
    </row>
    <row r="1388" spans="1:26" x14ac:dyDescent="0.3">
      <c r="A1388" s="190">
        <v>813935</v>
      </c>
      <c r="B1388" s="190" t="s">
        <v>265</v>
      </c>
      <c r="J1388" s="190" t="s">
        <v>140</v>
      </c>
      <c r="K1388" s="190" t="s">
        <v>142</v>
      </c>
      <c r="O1388" s="190" t="s">
        <v>142</v>
      </c>
      <c r="Q1388" s="190" t="s">
        <v>141</v>
      </c>
      <c r="R1388" s="190" t="s">
        <v>141</v>
      </c>
      <c r="U1388" s="190" t="s">
        <v>141</v>
      </c>
      <c r="V1388" s="190" t="s">
        <v>141</v>
      </c>
      <c r="W1388" s="190" t="s">
        <v>141</v>
      </c>
      <c r="X1388" s="190" t="s">
        <v>141</v>
      </c>
      <c r="Y1388" s="190" t="s">
        <v>141</v>
      </c>
      <c r="Z1388" s="190" t="s">
        <v>141</v>
      </c>
    </row>
    <row r="1389" spans="1:26" x14ac:dyDescent="0.3">
      <c r="A1389" s="190">
        <v>813945</v>
      </c>
      <c r="B1389" s="190" t="s">
        <v>265</v>
      </c>
      <c r="J1389" s="190" t="s">
        <v>140</v>
      </c>
      <c r="M1389" s="190" t="s">
        <v>140</v>
      </c>
      <c r="O1389" s="190" t="s">
        <v>142</v>
      </c>
      <c r="Q1389" s="190" t="s">
        <v>142</v>
      </c>
      <c r="R1389" s="190" t="s">
        <v>142</v>
      </c>
      <c r="U1389" s="190" t="s">
        <v>141</v>
      </c>
      <c r="V1389" s="190" t="s">
        <v>141</v>
      </c>
      <c r="W1389" s="190" t="s">
        <v>141</v>
      </c>
      <c r="X1389" s="190" t="s">
        <v>141</v>
      </c>
      <c r="Y1389" s="190" t="s">
        <v>141</v>
      </c>
      <c r="Z1389" s="190" t="s">
        <v>141</v>
      </c>
    </row>
    <row r="1390" spans="1:26" x14ac:dyDescent="0.3">
      <c r="A1390" s="190">
        <v>813949</v>
      </c>
      <c r="B1390" s="190" t="s">
        <v>265</v>
      </c>
      <c r="D1390" s="190" t="s">
        <v>141</v>
      </c>
      <c r="L1390" s="190" t="s">
        <v>142</v>
      </c>
      <c r="R1390" s="190" t="s">
        <v>142</v>
      </c>
      <c r="U1390" s="190" t="s">
        <v>141</v>
      </c>
      <c r="V1390" s="190" t="s">
        <v>141</v>
      </c>
      <c r="W1390" s="190" t="s">
        <v>141</v>
      </c>
      <c r="X1390" s="190" t="s">
        <v>141</v>
      </c>
      <c r="Y1390" s="190" t="s">
        <v>141</v>
      </c>
      <c r="Z1390" s="190" t="s">
        <v>141</v>
      </c>
    </row>
    <row r="1391" spans="1:26" x14ac:dyDescent="0.3">
      <c r="A1391" s="190">
        <v>813953</v>
      </c>
      <c r="B1391" s="190" t="s">
        <v>265</v>
      </c>
      <c r="E1391" s="190" t="s">
        <v>140</v>
      </c>
      <c r="J1391" s="190" t="s">
        <v>142</v>
      </c>
      <c r="K1391" s="190" t="s">
        <v>142</v>
      </c>
      <c r="M1391" s="190" t="s">
        <v>141</v>
      </c>
      <c r="O1391" s="190" t="s">
        <v>141</v>
      </c>
      <c r="P1391" s="190" t="s">
        <v>142</v>
      </c>
      <c r="Q1391" s="190" t="s">
        <v>141</v>
      </c>
      <c r="R1391" s="190" t="s">
        <v>141</v>
      </c>
      <c r="S1391" s="190" t="s">
        <v>142</v>
      </c>
      <c r="U1391" s="190" t="s">
        <v>141</v>
      </c>
      <c r="V1391" s="190" t="s">
        <v>141</v>
      </c>
      <c r="W1391" s="190" t="s">
        <v>141</v>
      </c>
      <c r="X1391" s="190" t="s">
        <v>141</v>
      </c>
      <c r="Y1391" s="190" t="s">
        <v>141</v>
      </c>
      <c r="Z1391" s="190" t="s">
        <v>141</v>
      </c>
    </row>
    <row r="1392" spans="1:26" x14ac:dyDescent="0.3">
      <c r="A1392" s="190">
        <v>813958</v>
      </c>
      <c r="B1392" s="190" t="s">
        <v>265</v>
      </c>
      <c r="D1392" s="190" t="s">
        <v>141</v>
      </c>
      <c r="K1392" s="190" t="s">
        <v>142</v>
      </c>
      <c r="O1392" s="190" t="s">
        <v>142</v>
      </c>
      <c r="R1392" s="190" t="s">
        <v>142</v>
      </c>
      <c r="U1392" s="190" t="s">
        <v>141</v>
      </c>
      <c r="V1392" s="190" t="s">
        <v>141</v>
      </c>
      <c r="W1392" s="190" t="s">
        <v>141</v>
      </c>
      <c r="X1392" s="190" t="s">
        <v>141</v>
      </c>
      <c r="Y1392" s="190" t="s">
        <v>141</v>
      </c>
      <c r="Z1392" s="190" t="s">
        <v>141</v>
      </c>
    </row>
    <row r="1393" spans="1:26" x14ac:dyDescent="0.3">
      <c r="A1393" s="190">
        <v>813962</v>
      </c>
      <c r="B1393" s="190" t="s">
        <v>265</v>
      </c>
      <c r="D1393" s="190" t="s">
        <v>142</v>
      </c>
      <c r="S1393" s="190" t="s">
        <v>141</v>
      </c>
      <c r="U1393" s="190" t="s">
        <v>141</v>
      </c>
      <c r="V1393" s="190" t="s">
        <v>141</v>
      </c>
      <c r="W1393" s="190" t="s">
        <v>141</v>
      </c>
      <c r="X1393" s="190" t="s">
        <v>141</v>
      </c>
      <c r="Y1393" s="190" t="s">
        <v>141</v>
      </c>
      <c r="Z1393" s="190" t="s">
        <v>141</v>
      </c>
    </row>
    <row r="1394" spans="1:26" x14ac:dyDescent="0.3">
      <c r="A1394" s="190">
        <v>813965</v>
      </c>
      <c r="B1394" s="190" t="s">
        <v>265</v>
      </c>
      <c r="O1394" s="190" t="s">
        <v>142</v>
      </c>
      <c r="Q1394" s="190" t="s">
        <v>141</v>
      </c>
      <c r="R1394" s="190" t="s">
        <v>142</v>
      </c>
      <c r="S1394" s="190" t="s">
        <v>142</v>
      </c>
      <c r="U1394" s="190" t="s">
        <v>141</v>
      </c>
      <c r="V1394" s="190" t="s">
        <v>141</v>
      </c>
      <c r="W1394" s="190" t="s">
        <v>141</v>
      </c>
      <c r="X1394" s="190" t="s">
        <v>141</v>
      </c>
      <c r="Y1394" s="190" t="s">
        <v>141</v>
      </c>
      <c r="Z1394" s="190" t="s">
        <v>141</v>
      </c>
    </row>
    <row r="1395" spans="1:26" x14ac:dyDescent="0.3">
      <c r="A1395" s="190">
        <v>813978</v>
      </c>
      <c r="B1395" s="190" t="s">
        <v>265</v>
      </c>
      <c r="D1395" s="190" t="s">
        <v>142</v>
      </c>
      <c r="H1395" s="190" t="s">
        <v>140</v>
      </c>
      <c r="J1395" s="190" t="s">
        <v>140</v>
      </c>
      <c r="K1395" s="190" t="s">
        <v>142</v>
      </c>
      <c r="O1395" s="190" t="s">
        <v>141</v>
      </c>
      <c r="P1395" s="190" t="s">
        <v>142</v>
      </c>
      <c r="Q1395" s="190" t="s">
        <v>142</v>
      </c>
      <c r="R1395" s="190" t="s">
        <v>142</v>
      </c>
      <c r="S1395" s="190" t="s">
        <v>142</v>
      </c>
      <c r="T1395" s="190" t="s">
        <v>142</v>
      </c>
      <c r="U1395" s="190" t="s">
        <v>141</v>
      </c>
      <c r="V1395" s="190" t="s">
        <v>141</v>
      </c>
      <c r="W1395" s="190" t="s">
        <v>141</v>
      </c>
      <c r="X1395" s="190" t="s">
        <v>141</v>
      </c>
      <c r="Y1395" s="190" t="s">
        <v>141</v>
      </c>
      <c r="Z1395" s="190" t="s">
        <v>141</v>
      </c>
    </row>
    <row r="1396" spans="1:26" x14ac:dyDescent="0.3">
      <c r="A1396" s="190">
        <v>813992</v>
      </c>
      <c r="B1396" s="190" t="s">
        <v>265</v>
      </c>
      <c r="J1396" s="190" t="s">
        <v>140</v>
      </c>
      <c r="K1396" s="190" t="s">
        <v>140</v>
      </c>
      <c r="O1396" s="190" t="s">
        <v>142</v>
      </c>
      <c r="S1396" s="190" t="s">
        <v>142</v>
      </c>
      <c r="U1396" s="190" t="s">
        <v>141</v>
      </c>
      <c r="V1396" s="190" t="s">
        <v>141</v>
      </c>
      <c r="W1396" s="190" t="s">
        <v>141</v>
      </c>
      <c r="X1396" s="190" t="s">
        <v>141</v>
      </c>
      <c r="Y1396" s="190" t="s">
        <v>141</v>
      </c>
      <c r="Z1396" s="190" t="s">
        <v>141</v>
      </c>
    </row>
    <row r="1397" spans="1:26" x14ac:dyDescent="0.3">
      <c r="A1397" s="190">
        <v>814010</v>
      </c>
      <c r="B1397" s="190" t="s">
        <v>265</v>
      </c>
      <c r="D1397" s="190" t="s">
        <v>142</v>
      </c>
      <c r="O1397" s="190" t="s">
        <v>141</v>
      </c>
      <c r="Q1397" s="190" t="s">
        <v>142</v>
      </c>
      <c r="U1397" s="190" t="s">
        <v>141</v>
      </c>
      <c r="V1397" s="190" t="s">
        <v>141</v>
      </c>
      <c r="W1397" s="190" t="s">
        <v>141</v>
      </c>
      <c r="X1397" s="190" t="s">
        <v>141</v>
      </c>
      <c r="Y1397" s="190" t="s">
        <v>141</v>
      </c>
      <c r="Z1397" s="190" t="s">
        <v>141</v>
      </c>
    </row>
    <row r="1398" spans="1:26" x14ac:dyDescent="0.3">
      <c r="A1398" s="190">
        <v>814022</v>
      </c>
      <c r="B1398" s="190" t="s">
        <v>265</v>
      </c>
      <c r="D1398" s="190" t="s">
        <v>142</v>
      </c>
      <c r="J1398" s="190" t="s">
        <v>142</v>
      </c>
      <c r="K1398" s="190" t="s">
        <v>142</v>
      </c>
      <c r="L1398" s="190" t="s">
        <v>142</v>
      </c>
      <c r="O1398" s="190" t="s">
        <v>141</v>
      </c>
      <c r="P1398" s="190" t="s">
        <v>141</v>
      </c>
      <c r="Q1398" s="190" t="s">
        <v>141</v>
      </c>
      <c r="R1398" s="190" t="s">
        <v>141</v>
      </c>
      <c r="S1398" s="190" t="s">
        <v>141</v>
      </c>
      <c r="T1398" s="190" t="s">
        <v>141</v>
      </c>
      <c r="U1398" s="190" t="s">
        <v>141</v>
      </c>
      <c r="V1398" s="190" t="s">
        <v>141</v>
      </c>
      <c r="W1398" s="190" t="s">
        <v>141</v>
      </c>
      <c r="X1398" s="190" t="s">
        <v>141</v>
      </c>
      <c r="Y1398" s="190" t="s">
        <v>141</v>
      </c>
      <c r="Z1398" s="190" t="s">
        <v>141</v>
      </c>
    </row>
    <row r="1399" spans="1:26" x14ac:dyDescent="0.3">
      <c r="A1399" s="190">
        <v>814059</v>
      </c>
      <c r="B1399" s="190" t="s">
        <v>265</v>
      </c>
      <c r="J1399" s="190" t="s">
        <v>140</v>
      </c>
      <c r="K1399" s="190" t="s">
        <v>140</v>
      </c>
      <c r="M1399" s="190" t="s">
        <v>140</v>
      </c>
      <c r="O1399" s="190" t="s">
        <v>142</v>
      </c>
      <c r="P1399" s="190" t="s">
        <v>142</v>
      </c>
      <c r="Q1399" s="190" t="s">
        <v>142</v>
      </c>
      <c r="R1399" s="190" t="s">
        <v>142</v>
      </c>
      <c r="S1399" s="190" t="s">
        <v>142</v>
      </c>
      <c r="T1399" s="190" t="s">
        <v>142</v>
      </c>
      <c r="U1399" s="190" t="s">
        <v>141</v>
      </c>
      <c r="V1399" s="190" t="s">
        <v>141</v>
      </c>
      <c r="W1399" s="190" t="s">
        <v>141</v>
      </c>
      <c r="X1399" s="190" t="s">
        <v>141</v>
      </c>
      <c r="Y1399" s="190" t="s">
        <v>141</v>
      </c>
      <c r="Z1399" s="190" t="s">
        <v>141</v>
      </c>
    </row>
    <row r="1400" spans="1:26" x14ac:dyDescent="0.3">
      <c r="A1400" s="190">
        <v>814061</v>
      </c>
      <c r="B1400" s="190" t="s">
        <v>265</v>
      </c>
      <c r="D1400" s="190" t="s">
        <v>142</v>
      </c>
      <c r="J1400" s="190" t="s">
        <v>140</v>
      </c>
      <c r="K1400" s="190" t="s">
        <v>142</v>
      </c>
      <c r="M1400" s="190" t="s">
        <v>140</v>
      </c>
      <c r="O1400" s="190" t="s">
        <v>142</v>
      </c>
      <c r="P1400" s="190" t="s">
        <v>142</v>
      </c>
      <c r="Q1400" s="190" t="s">
        <v>142</v>
      </c>
      <c r="R1400" s="190" t="s">
        <v>142</v>
      </c>
      <c r="S1400" s="190" t="s">
        <v>142</v>
      </c>
      <c r="T1400" s="190" t="s">
        <v>142</v>
      </c>
      <c r="U1400" s="190" t="s">
        <v>141</v>
      </c>
      <c r="V1400" s="190" t="s">
        <v>141</v>
      </c>
      <c r="W1400" s="190" t="s">
        <v>141</v>
      </c>
      <c r="X1400" s="190" t="s">
        <v>141</v>
      </c>
      <c r="Y1400" s="190" t="s">
        <v>141</v>
      </c>
      <c r="Z1400" s="190" t="s">
        <v>141</v>
      </c>
    </row>
    <row r="1401" spans="1:26" x14ac:dyDescent="0.3">
      <c r="A1401" s="190">
        <v>814062</v>
      </c>
      <c r="B1401" s="190" t="s">
        <v>265</v>
      </c>
      <c r="H1401" s="190" t="s">
        <v>140</v>
      </c>
      <c r="K1401" s="190" t="s">
        <v>142</v>
      </c>
      <c r="N1401" s="190" t="s">
        <v>141</v>
      </c>
      <c r="O1401" s="190" t="s">
        <v>141</v>
      </c>
      <c r="Q1401" s="190" t="s">
        <v>142</v>
      </c>
      <c r="R1401" s="190" t="s">
        <v>142</v>
      </c>
      <c r="S1401" s="190" t="s">
        <v>142</v>
      </c>
      <c r="U1401" s="190" t="s">
        <v>141</v>
      </c>
      <c r="V1401" s="190" t="s">
        <v>141</v>
      </c>
      <c r="W1401" s="190" t="s">
        <v>141</v>
      </c>
      <c r="X1401" s="190" t="s">
        <v>141</v>
      </c>
      <c r="Y1401" s="190" t="s">
        <v>141</v>
      </c>
      <c r="Z1401" s="190" t="s">
        <v>141</v>
      </c>
    </row>
    <row r="1402" spans="1:26" x14ac:dyDescent="0.3">
      <c r="A1402" s="190">
        <v>814068</v>
      </c>
      <c r="B1402" s="190" t="s">
        <v>265</v>
      </c>
      <c r="O1402" s="190" t="s">
        <v>141</v>
      </c>
      <c r="P1402" s="190" t="s">
        <v>142</v>
      </c>
      <c r="U1402" s="190" t="s">
        <v>142</v>
      </c>
      <c r="X1402" s="190" t="s">
        <v>142</v>
      </c>
      <c r="Z1402" s="190" t="s">
        <v>141</v>
      </c>
    </row>
    <row r="1403" spans="1:26" x14ac:dyDescent="0.3">
      <c r="A1403" s="190">
        <v>814072</v>
      </c>
      <c r="B1403" s="190" t="s">
        <v>265</v>
      </c>
      <c r="H1403" s="190" t="s">
        <v>140</v>
      </c>
      <c r="N1403" s="190" t="s">
        <v>140</v>
      </c>
      <c r="O1403" s="190" t="s">
        <v>142</v>
      </c>
      <c r="P1403" s="190" t="s">
        <v>142</v>
      </c>
      <c r="R1403" s="190" t="s">
        <v>142</v>
      </c>
      <c r="U1403" s="190" t="s">
        <v>141</v>
      </c>
      <c r="V1403" s="190" t="s">
        <v>141</v>
      </c>
      <c r="W1403" s="190" t="s">
        <v>141</v>
      </c>
      <c r="X1403" s="190" t="s">
        <v>141</v>
      </c>
      <c r="Y1403" s="190" t="s">
        <v>141</v>
      </c>
      <c r="Z1403" s="190" t="s">
        <v>141</v>
      </c>
    </row>
    <row r="1404" spans="1:26" x14ac:dyDescent="0.3">
      <c r="A1404" s="190">
        <v>814077</v>
      </c>
      <c r="B1404" s="190" t="s">
        <v>265</v>
      </c>
      <c r="J1404" s="190" t="s">
        <v>142</v>
      </c>
      <c r="O1404" s="190" t="s">
        <v>142</v>
      </c>
      <c r="P1404" s="190" t="s">
        <v>140</v>
      </c>
      <c r="Q1404" s="190" t="s">
        <v>140</v>
      </c>
      <c r="U1404" s="190" t="s">
        <v>141</v>
      </c>
      <c r="V1404" s="190" t="s">
        <v>141</v>
      </c>
      <c r="W1404" s="190" t="s">
        <v>141</v>
      </c>
      <c r="X1404" s="190" t="s">
        <v>141</v>
      </c>
      <c r="Z1404" s="190" t="s">
        <v>141</v>
      </c>
    </row>
    <row r="1405" spans="1:26" x14ac:dyDescent="0.3">
      <c r="A1405" s="190">
        <v>814081</v>
      </c>
      <c r="B1405" s="190" t="s">
        <v>265</v>
      </c>
      <c r="D1405" s="190" t="s">
        <v>141</v>
      </c>
      <c r="H1405" s="190" t="s">
        <v>142</v>
      </c>
      <c r="U1405" s="190" t="s">
        <v>141</v>
      </c>
      <c r="V1405" s="190" t="s">
        <v>141</v>
      </c>
      <c r="W1405" s="190" t="s">
        <v>141</v>
      </c>
      <c r="X1405" s="190" t="s">
        <v>141</v>
      </c>
      <c r="Y1405" s="190" t="s">
        <v>141</v>
      </c>
      <c r="Z1405" s="190" t="s">
        <v>141</v>
      </c>
    </row>
    <row r="1406" spans="1:26" x14ac:dyDescent="0.3">
      <c r="A1406" s="190">
        <v>814083</v>
      </c>
      <c r="B1406" s="190" t="s">
        <v>265</v>
      </c>
      <c r="H1406" s="190" t="s">
        <v>142</v>
      </c>
      <c r="J1406" s="190" t="s">
        <v>140</v>
      </c>
      <c r="L1406" s="190" t="s">
        <v>140</v>
      </c>
      <c r="N1406" s="190" t="s">
        <v>140</v>
      </c>
      <c r="O1406" s="190" t="s">
        <v>141</v>
      </c>
      <c r="P1406" s="190" t="s">
        <v>142</v>
      </c>
      <c r="Q1406" s="190" t="s">
        <v>142</v>
      </c>
      <c r="U1406" s="190" t="s">
        <v>141</v>
      </c>
      <c r="V1406" s="190" t="s">
        <v>141</v>
      </c>
      <c r="W1406" s="190" t="s">
        <v>141</v>
      </c>
      <c r="X1406" s="190" t="s">
        <v>141</v>
      </c>
      <c r="Y1406" s="190" t="s">
        <v>141</v>
      </c>
      <c r="Z1406" s="190" t="s">
        <v>141</v>
      </c>
    </row>
    <row r="1407" spans="1:26" x14ac:dyDescent="0.3">
      <c r="A1407" s="190">
        <v>814088</v>
      </c>
      <c r="B1407" s="190" t="s">
        <v>265</v>
      </c>
      <c r="D1407" s="190" t="s">
        <v>142</v>
      </c>
      <c r="E1407" s="190" t="s">
        <v>140</v>
      </c>
      <c r="L1407" s="190" t="s">
        <v>142</v>
      </c>
      <c r="M1407" s="190" t="s">
        <v>140</v>
      </c>
      <c r="O1407" s="190" t="s">
        <v>142</v>
      </c>
      <c r="P1407" s="190" t="s">
        <v>140</v>
      </c>
      <c r="Q1407" s="190" t="s">
        <v>140</v>
      </c>
      <c r="R1407" s="190" t="s">
        <v>140</v>
      </c>
      <c r="V1407" s="190" t="s">
        <v>141</v>
      </c>
      <c r="W1407" s="190" t="s">
        <v>141</v>
      </c>
      <c r="X1407" s="190" t="s">
        <v>141</v>
      </c>
      <c r="Y1407" s="190" t="s">
        <v>141</v>
      </c>
      <c r="Z1407" s="190" t="s">
        <v>141</v>
      </c>
    </row>
    <row r="1408" spans="1:26" x14ac:dyDescent="0.3">
      <c r="A1408" s="190">
        <v>814090</v>
      </c>
      <c r="B1408" s="190" t="s">
        <v>265</v>
      </c>
      <c r="D1408" s="190" t="s">
        <v>141</v>
      </c>
      <c r="P1408" s="190" t="s">
        <v>142</v>
      </c>
      <c r="U1408" s="190" t="s">
        <v>141</v>
      </c>
      <c r="V1408" s="190" t="s">
        <v>141</v>
      </c>
      <c r="W1408" s="190" t="s">
        <v>141</v>
      </c>
      <c r="X1408" s="190" t="s">
        <v>141</v>
      </c>
      <c r="Y1408" s="190" t="s">
        <v>141</v>
      </c>
      <c r="Z1408" s="190" t="s">
        <v>141</v>
      </c>
    </row>
    <row r="1409" spans="1:26" x14ac:dyDescent="0.3">
      <c r="A1409" s="190">
        <v>814093</v>
      </c>
      <c r="B1409" s="190" t="s">
        <v>265</v>
      </c>
      <c r="O1409" s="190" t="s">
        <v>142</v>
      </c>
      <c r="S1409" s="190" t="s">
        <v>142</v>
      </c>
      <c r="U1409" s="190" t="s">
        <v>141</v>
      </c>
      <c r="X1409" s="190" t="s">
        <v>141</v>
      </c>
      <c r="Y1409" s="190" t="s">
        <v>141</v>
      </c>
    </row>
    <row r="1410" spans="1:26" x14ac:dyDescent="0.3">
      <c r="A1410" s="190">
        <v>814094</v>
      </c>
      <c r="B1410" s="190" t="s">
        <v>265</v>
      </c>
      <c r="H1410" s="190" t="s">
        <v>140</v>
      </c>
      <c r="O1410" s="190" t="s">
        <v>142</v>
      </c>
      <c r="U1410" s="190" t="s">
        <v>141</v>
      </c>
      <c r="V1410" s="190" t="s">
        <v>141</v>
      </c>
      <c r="W1410" s="190" t="s">
        <v>141</v>
      </c>
      <c r="X1410" s="190" t="s">
        <v>141</v>
      </c>
      <c r="Y1410" s="190" t="s">
        <v>141</v>
      </c>
      <c r="Z1410" s="190" t="s">
        <v>141</v>
      </c>
    </row>
    <row r="1411" spans="1:26" x14ac:dyDescent="0.3">
      <c r="A1411" s="190">
        <v>814098</v>
      </c>
      <c r="B1411" s="190" t="s">
        <v>265</v>
      </c>
      <c r="U1411" s="190" t="s">
        <v>141</v>
      </c>
      <c r="V1411" s="190" t="s">
        <v>141</v>
      </c>
      <c r="W1411" s="190" t="s">
        <v>141</v>
      </c>
      <c r="X1411" s="190" t="s">
        <v>141</v>
      </c>
      <c r="Y1411" s="190" t="s">
        <v>141</v>
      </c>
      <c r="Z1411" s="190" t="s">
        <v>141</v>
      </c>
    </row>
    <row r="1412" spans="1:26" x14ac:dyDescent="0.3">
      <c r="A1412" s="190">
        <v>814099</v>
      </c>
      <c r="B1412" s="190" t="s">
        <v>265</v>
      </c>
      <c r="O1412" s="190" t="s">
        <v>142</v>
      </c>
      <c r="Q1412" s="190" t="s">
        <v>140</v>
      </c>
      <c r="U1412" s="190" t="s">
        <v>141</v>
      </c>
      <c r="X1412" s="190" t="s">
        <v>142</v>
      </c>
      <c r="Z1412" s="190" t="s">
        <v>141</v>
      </c>
    </row>
    <row r="1413" spans="1:26" x14ac:dyDescent="0.3">
      <c r="A1413" s="190">
        <v>814123</v>
      </c>
      <c r="B1413" s="190" t="s">
        <v>265</v>
      </c>
      <c r="Q1413" s="190" t="s">
        <v>142</v>
      </c>
      <c r="U1413" s="190" t="s">
        <v>141</v>
      </c>
      <c r="V1413" s="190" t="s">
        <v>141</v>
      </c>
      <c r="W1413" s="190" t="s">
        <v>141</v>
      </c>
      <c r="X1413" s="190" t="s">
        <v>141</v>
      </c>
      <c r="Y1413" s="190" t="s">
        <v>141</v>
      </c>
      <c r="Z1413" s="190" t="s">
        <v>141</v>
      </c>
    </row>
    <row r="1414" spans="1:26" x14ac:dyDescent="0.3">
      <c r="A1414" s="190">
        <v>814127</v>
      </c>
      <c r="B1414" s="190" t="s">
        <v>265</v>
      </c>
      <c r="D1414" s="190" t="s">
        <v>142</v>
      </c>
      <c r="J1414" s="190" t="s">
        <v>142</v>
      </c>
      <c r="L1414" s="190" t="s">
        <v>142</v>
      </c>
      <c r="M1414" s="190" t="s">
        <v>142</v>
      </c>
      <c r="O1414" s="190" t="s">
        <v>141</v>
      </c>
      <c r="P1414" s="190" t="s">
        <v>141</v>
      </c>
      <c r="Q1414" s="190" t="s">
        <v>141</v>
      </c>
      <c r="R1414" s="190" t="s">
        <v>142</v>
      </c>
      <c r="S1414" s="190" t="s">
        <v>142</v>
      </c>
      <c r="T1414" s="190" t="s">
        <v>141</v>
      </c>
      <c r="U1414" s="190" t="s">
        <v>141</v>
      </c>
      <c r="V1414" s="190" t="s">
        <v>141</v>
      </c>
      <c r="W1414" s="190" t="s">
        <v>141</v>
      </c>
      <c r="X1414" s="190" t="s">
        <v>141</v>
      </c>
      <c r="Y1414" s="190" t="s">
        <v>141</v>
      </c>
      <c r="Z1414" s="190" t="s">
        <v>141</v>
      </c>
    </row>
    <row r="1415" spans="1:26" x14ac:dyDescent="0.3">
      <c r="A1415" s="190">
        <v>814128</v>
      </c>
      <c r="B1415" s="190" t="s">
        <v>265</v>
      </c>
      <c r="C1415" s="190" t="s">
        <v>142</v>
      </c>
      <c r="L1415" s="190" t="s">
        <v>140</v>
      </c>
      <c r="O1415" s="190" t="s">
        <v>141</v>
      </c>
      <c r="Q1415" s="190" t="s">
        <v>142</v>
      </c>
      <c r="T1415" s="190" t="s">
        <v>141</v>
      </c>
      <c r="U1415" s="190" t="s">
        <v>141</v>
      </c>
      <c r="X1415" s="190" t="s">
        <v>141</v>
      </c>
      <c r="Y1415" s="190" t="s">
        <v>141</v>
      </c>
    </row>
    <row r="1416" spans="1:26" x14ac:dyDescent="0.3">
      <c r="A1416" s="190">
        <v>814134</v>
      </c>
      <c r="B1416" s="190" t="s">
        <v>265</v>
      </c>
      <c r="O1416" s="190" t="s">
        <v>141</v>
      </c>
      <c r="Q1416" s="190" t="s">
        <v>142</v>
      </c>
      <c r="R1416" s="190" t="s">
        <v>142</v>
      </c>
      <c r="U1416" s="190" t="s">
        <v>141</v>
      </c>
      <c r="V1416" s="190" t="s">
        <v>141</v>
      </c>
      <c r="W1416" s="190" t="s">
        <v>141</v>
      </c>
      <c r="X1416" s="190" t="s">
        <v>141</v>
      </c>
      <c r="Y1416" s="190" t="s">
        <v>141</v>
      </c>
      <c r="Z1416" s="190" t="s">
        <v>141</v>
      </c>
    </row>
    <row r="1417" spans="1:26" x14ac:dyDescent="0.3">
      <c r="A1417" s="190">
        <v>814135</v>
      </c>
      <c r="B1417" s="190" t="s">
        <v>265</v>
      </c>
      <c r="E1417" s="190" t="s">
        <v>142</v>
      </c>
      <c r="K1417" s="190" t="s">
        <v>142</v>
      </c>
      <c r="O1417" s="190" t="s">
        <v>142</v>
      </c>
      <c r="P1417" s="190" t="s">
        <v>142</v>
      </c>
      <c r="Q1417" s="190" t="s">
        <v>142</v>
      </c>
      <c r="U1417" s="190" t="s">
        <v>141</v>
      </c>
      <c r="X1417" s="190" t="s">
        <v>141</v>
      </c>
      <c r="Y1417" s="190" t="s">
        <v>141</v>
      </c>
    </row>
    <row r="1418" spans="1:26" x14ac:dyDescent="0.3">
      <c r="A1418" s="190">
        <v>814137</v>
      </c>
      <c r="B1418" s="190" t="s">
        <v>265</v>
      </c>
      <c r="U1418" s="190" t="s">
        <v>141</v>
      </c>
      <c r="V1418" s="190" t="s">
        <v>141</v>
      </c>
      <c r="W1418" s="190" t="s">
        <v>141</v>
      </c>
      <c r="X1418" s="190" t="s">
        <v>141</v>
      </c>
      <c r="Y1418" s="190" t="s">
        <v>141</v>
      </c>
      <c r="Z1418" s="190" t="s">
        <v>141</v>
      </c>
    </row>
    <row r="1419" spans="1:26" x14ac:dyDescent="0.3">
      <c r="A1419" s="190">
        <v>814138</v>
      </c>
      <c r="B1419" s="190" t="s">
        <v>265</v>
      </c>
      <c r="H1419" s="190" t="s">
        <v>140</v>
      </c>
      <c r="L1419" s="190" t="s">
        <v>140</v>
      </c>
      <c r="O1419" s="190" t="s">
        <v>142</v>
      </c>
      <c r="P1419" s="190" t="s">
        <v>142</v>
      </c>
      <c r="R1419" s="190" t="s">
        <v>142</v>
      </c>
      <c r="S1419" s="190" t="s">
        <v>142</v>
      </c>
      <c r="U1419" s="190" t="s">
        <v>141</v>
      </c>
      <c r="V1419" s="190" t="s">
        <v>141</v>
      </c>
      <c r="W1419" s="190" t="s">
        <v>141</v>
      </c>
      <c r="X1419" s="190" t="s">
        <v>141</v>
      </c>
      <c r="Y1419" s="190" t="s">
        <v>141</v>
      </c>
      <c r="Z1419" s="190" t="s">
        <v>141</v>
      </c>
    </row>
    <row r="1420" spans="1:26" x14ac:dyDescent="0.3">
      <c r="A1420" s="190">
        <v>814142</v>
      </c>
      <c r="B1420" s="190" t="s">
        <v>265</v>
      </c>
      <c r="Q1420" s="190" t="s">
        <v>142</v>
      </c>
      <c r="S1420" s="190" t="s">
        <v>142</v>
      </c>
      <c r="U1420" s="190" t="s">
        <v>141</v>
      </c>
      <c r="V1420" s="190" t="s">
        <v>141</v>
      </c>
      <c r="W1420" s="190" t="s">
        <v>141</v>
      </c>
      <c r="X1420" s="190" t="s">
        <v>141</v>
      </c>
      <c r="Y1420" s="190" t="s">
        <v>141</v>
      </c>
      <c r="Z1420" s="190" t="s">
        <v>141</v>
      </c>
    </row>
    <row r="1421" spans="1:26" x14ac:dyDescent="0.3">
      <c r="A1421" s="190">
        <v>814144</v>
      </c>
      <c r="B1421" s="190" t="s">
        <v>265</v>
      </c>
      <c r="O1421" s="190" t="s">
        <v>142</v>
      </c>
      <c r="P1421" s="190" t="s">
        <v>142</v>
      </c>
      <c r="R1421" s="190" t="s">
        <v>142</v>
      </c>
      <c r="U1421" s="190" t="s">
        <v>141</v>
      </c>
      <c r="V1421" s="190" t="s">
        <v>141</v>
      </c>
      <c r="W1421" s="190" t="s">
        <v>141</v>
      </c>
      <c r="X1421" s="190" t="s">
        <v>141</v>
      </c>
      <c r="Y1421" s="190" t="s">
        <v>141</v>
      </c>
      <c r="Z1421" s="190" t="s">
        <v>141</v>
      </c>
    </row>
    <row r="1422" spans="1:26" x14ac:dyDescent="0.3">
      <c r="A1422" s="190">
        <v>814146</v>
      </c>
      <c r="B1422" s="190" t="s">
        <v>265</v>
      </c>
      <c r="F1422" s="190" t="s">
        <v>142</v>
      </c>
      <c r="K1422" s="190" t="s">
        <v>142</v>
      </c>
      <c r="L1422" s="190" t="s">
        <v>141</v>
      </c>
      <c r="M1422" s="190" t="s">
        <v>141</v>
      </c>
      <c r="O1422" s="190" t="s">
        <v>141</v>
      </c>
      <c r="P1422" s="190" t="s">
        <v>141</v>
      </c>
      <c r="Q1422" s="190" t="s">
        <v>141</v>
      </c>
      <c r="R1422" s="190" t="s">
        <v>141</v>
      </c>
      <c r="S1422" s="190" t="s">
        <v>141</v>
      </c>
      <c r="T1422" s="190" t="s">
        <v>141</v>
      </c>
      <c r="U1422" s="190" t="s">
        <v>141</v>
      </c>
      <c r="V1422" s="190" t="s">
        <v>141</v>
      </c>
      <c r="W1422" s="190" t="s">
        <v>141</v>
      </c>
      <c r="X1422" s="190" t="s">
        <v>141</v>
      </c>
      <c r="Y1422" s="190" t="s">
        <v>141</v>
      </c>
      <c r="Z1422" s="190" t="s">
        <v>141</v>
      </c>
    </row>
    <row r="1423" spans="1:26" x14ac:dyDescent="0.3">
      <c r="A1423" s="190">
        <v>814148</v>
      </c>
      <c r="B1423" s="190" t="s">
        <v>265</v>
      </c>
      <c r="D1423" s="190" t="s">
        <v>142</v>
      </c>
      <c r="I1423" s="190" t="s">
        <v>142</v>
      </c>
      <c r="J1423" s="190" t="s">
        <v>142</v>
      </c>
      <c r="K1423" s="190" t="s">
        <v>142</v>
      </c>
      <c r="O1423" s="190" t="s">
        <v>141</v>
      </c>
      <c r="P1423" s="190" t="s">
        <v>141</v>
      </c>
      <c r="Q1423" s="190" t="s">
        <v>141</v>
      </c>
      <c r="S1423" s="190" t="s">
        <v>141</v>
      </c>
      <c r="T1423" s="190" t="s">
        <v>141</v>
      </c>
      <c r="U1423" s="190" t="s">
        <v>141</v>
      </c>
      <c r="X1423" s="190" t="s">
        <v>141</v>
      </c>
      <c r="Y1423" s="190" t="s">
        <v>141</v>
      </c>
    </row>
    <row r="1424" spans="1:26" x14ac:dyDescent="0.3">
      <c r="A1424" s="190">
        <v>814149</v>
      </c>
      <c r="B1424" s="190" t="s">
        <v>265</v>
      </c>
      <c r="O1424" s="190" t="s">
        <v>141</v>
      </c>
      <c r="U1424" s="190" t="s">
        <v>141</v>
      </c>
      <c r="V1424" s="190" t="s">
        <v>141</v>
      </c>
      <c r="W1424" s="190" t="s">
        <v>141</v>
      </c>
      <c r="X1424" s="190" t="s">
        <v>141</v>
      </c>
      <c r="Y1424" s="190" t="s">
        <v>141</v>
      </c>
      <c r="Z1424" s="190" t="s">
        <v>141</v>
      </c>
    </row>
    <row r="1425" spans="1:26" x14ac:dyDescent="0.3">
      <c r="A1425" s="190">
        <v>814158</v>
      </c>
      <c r="B1425" s="190" t="s">
        <v>265</v>
      </c>
      <c r="J1425" s="190" t="s">
        <v>141</v>
      </c>
      <c r="O1425" s="190" t="s">
        <v>142</v>
      </c>
      <c r="Q1425" s="190" t="s">
        <v>142</v>
      </c>
      <c r="R1425" s="190" t="s">
        <v>141</v>
      </c>
      <c r="S1425" s="190" t="s">
        <v>142</v>
      </c>
      <c r="T1425" s="190" t="s">
        <v>141</v>
      </c>
      <c r="U1425" s="190" t="s">
        <v>141</v>
      </c>
      <c r="V1425" s="190" t="s">
        <v>141</v>
      </c>
      <c r="W1425" s="190" t="s">
        <v>141</v>
      </c>
      <c r="X1425" s="190" t="s">
        <v>141</v>
      </c>
      <c r="Y1425" s="190" t="s">
        <v>141</v>
      </c>
      <c r="Z1425" s="190" t="s">
        <v>141</v>
      </c>
    </row>
    <row r="1426" spans="1:26" x14ac:dyDescent="0.3">
      <c r="A1426" s="190">
        <v>814160</v>
      </c>
      <c r="B1426" s="190" t="s">
        <v>265</v>
      </c>
      <c r="D1426" s="190" t="s">
        <v>140</v>
      </c>
      <c r="P1426" s="190" t="s">
        <v>142</v>
      </c>
      <c r="Q1426" s="190" t="s">
        <v>142</v>
      </c>
      <c r="R1426" s="190" t="s">
        <v>142</v>
      </c>
      <c r="U1426" s="190" t="s">
        <v>141</v>
      </c>
      <c r="V1426" s="190" t="s">
        <v>141</v>
      </c>
      <c r="W1426" s="190" t="s">
        <v>141</v>
      </c>
      <c r="X1426" s="190" t="s">
        <v>141</v>
      </c>
      <c r="Y1426" s="190" t="s">
        <v>141</v>
      </c>
      <c r="Z1426" s="190" t="s">
        <v>141</v>
      </c>
    </row>
    <row r="1427" spans="1:26" x14ac:dyDescent="0.3">
      <c r="A1427" s="190">
        <v>814162</v>
      </c>
      <c r="B1427" s="190" t="s">
        <v>265</v>
      </c>
      <c r="U1427" s="190" t="s">
        <v>141</v>
      </c>
      <c r="V1427" s="190" t="s">
        <v>141</v>
      </c>
      <c r="W1427" s="190" t="s">
        <v>141</v>
      </c>
      <c r="X1427" s="190" t="s">
        <v>141</v>
      </c>
      <c r="Y1427" s="190" t="s">
        <v>141</v>
      </c>
      <c r="Z1427" s="190" t="s">
        <v>141</v>
      </c>
    </row>
    <row r="1428" spans="1:26" x14ac:dyDescent="0.3">
      <c r="A1428" s="190">
        <v>814165</v>
      </c>
      <c r="B1428" s="190" t="s">
        <v>265</v>
      </c>
      <c r="D1428" s="190" t="s">
        <v>142</v>
      </c>
      <c r="J1428" s="190" t="s">
        <v>142</v>
      </c>
      <c r="K1428" s="190" t="s">
        <v>142</v>
      </c>
      <c r="L1428" s="190" t="s">
        <v>142</v>
      </c>
      <c r="O1428" s="190" t="s">
        <v>141</v>
      </c>
      <c r="P1428" s="190" t="s">
        <v>141</v>
      </c>
      <c r="Q1428" s="190" t="s">
        <v>141</v>
      </c>
      <c r="R1428" s="190" t="s">
        <v>141</v>
      </c>
      <c r="S1428" s="190" t="s">
        <v>141</v>
      </c>
      <c r="T1428" s="190" t="s">
        <v>141</v>
      </c>
      <c r="U1428" s="190" t="s">
        <v>141</v>
      </c>
      <c r="V1428" s="190" t="s">
        <v>141</v>
      </c>
      <c r="W1428" s="190" t="s">
        <v>141</v>
      </c>
      <c r="X1428" s="190" t="s">
        <v>141</v>
      </c>
      <c r="Y1428" s="190" t="s">
        <v>141</v>
      </c>
      <c r="Z1428" s="190" t="s">
        <v>141</v>
      </c>
    </row>
    <row r="1429" spans="1:26" x14ac:dyDescent="0.3">
      <c r="A1429" s="190">
        <v>814174</v>
      </c>
      <c r="B1429" s="190" t="s">
        <v>265</v>
      </c>
      <c r="O1429" s="190" t="s">
        <v>141</v>
      </c>
      <c r="P1429" s="190" t="s">
        <v>141</v>
      </c>
      <c r="Q1429" s="190" t="s">
        <v>141</v>
      </c>
      <c r="R1429" s="190" t="s">
        <v>141</v>
      </c>
      <c r="T1429" s="190" t="s">
        <v>141</v>
      </c>
      <c r="U1429" s="190" t="s">
        <v>141</v>
      </c>
      <c r="V1429" s="190" t="s">
        <v>141</v>
      </c>
      <c r="W1429" s="190" t="s">
        <v>141</v>
      </c>
      <c r="X1429" s="190" t="s">
        <v>141</v>
      </c>
      <c r="Z1429" s="190" t="s">
        <v>141</v>
      </c>
    </row>
    <row r="1430" spans="1:26" x14ac:dyDescent="0.3">
      <c r="A1430" s="190">
        <v>814177</v>
      </c>
      <c r="B1430" s="190" t="s">
        <v>265</v>
      </c>
      <c r="O1430" s="190" t="s">
        <v>141</v>
      </c>
      <c r="Q1430" s="190" t="s">
        <v>142</v>
      </c>
      <c r="S1430" s="190" t="s">
        <v>142</v>
      </c>
      <c r="U1430" s="190" t="s">
        <v>141</v>
      </c>
      <c r="V1430" s="190" t="s">
        <v>141</v>
      </c>
      <c r="W1430" s="190" t="s">
        <v>141</v>
      </c>
      <c r="X1430" s="190" t="s">
        <v>141</v>
      </c>
      <c r="Y1430" s="190" t="s">
        <v>141</v>
      </c>
      <c r="Z1430" s="190" t="s">
        <v>141</v>
      </c>
    </row>
    <row r="1431" spans="1:26" x14ac:dyDescent="0.3">
      <c r="A1431" s="190">
        <v>814188</v>
      </c>
      <c r="B1431" s="190" t="s">
        <v>265</v>
      </c>
      <c r="U1431" s="190" t="s">
        <v>141</v>
      </c>
      <c r="V1431" s="190" t="s">
        <v>141</v>
      </c>
      <c r="W1431" s="190" t="s">
        <v>141</v>
      </c>
      <c r="X1431" s="190" t="s">
        <v>141</v>
      </c>
      <c r="Y1431" s="190" t="s">
        <v>141</v>
      </c>
      <c r="Z1431" s="190" t="s">
        <v>141</v>
      </c>
    </row>
    <row r="1432" spans="1:26" x14ac:dyDescent="0.3">
      <c r="A1432" s="190">
        <v>814195</v>
      </c>
      <c r="B1432" s="190" t="s">
        <v>265</v>
      </c>
      <c r="O1432" s="190" t="s">
        <v>142</v>
      </c>
      <c r="R1432" s="190" t="s">
        <v>142</v>
      </c>
      <c r="S1432" s="190" t="s">
        <v>142</v>
      </c>
      <c r="U1432" s="190" t="s">
        <v>141</v>
      </c>
      <c r="V1432" s="190" t="s">
        <v>141</v>
      </c>
      <c r="W1432" s="190" t="s">
        <v>141</v>
      </c>
      <c r="X1432" s="190" t="s">
        <v>141</v>
      </c>
      <c r="Y1432" s="190" t="s">
        <v>141</v>
      </c>
      <c r="Z1432" s="190" t="s">
        <v>141</v>
      </c>
    </row>
    <row r="1433" spans="1:26" x14ac:dyDescent="0.3">
      <c r="A1433" s="190">
        <v>814201</v>
      </c>
      <c r="B1433" s="190" t="s">
        <v>265</v>
      </c>
      <c r="D1433" s="190" t="s">
        <v>141</v>
      </c>
      <c r="E1433" s="190" t="s">
        <v>142</v>
      </c>
      <c r="J1433" s="190" t="s">
        <v>141</v>
      </c>
      <c r="L1433" s="190" t="s">
        <v>141</v>
      </c>
      <c r="O1433" s="190" t="s">
        <v>141</v>
      </c>
      <c r="P1433" s="190" t="s">
        <v>142</v>
      </c>
      <c r="Q1433" s="190" t="s">
        <v>141</v>
      </c>
      <c r="R1433" s="190" t="s">
        <v>142</v>
      </c>
      <c r="S1433" s="190" t="s">
        <v>142</v>
      </c>
      <c r="V1433" s="190" t="s">
        <v>141</v>
      </c>
      <c r="W1433" s="190" t="s">
        <v>141</v>
      </c>
      <c r="Y1433" s="190" t="s">
        <v>141</v>
      </c>
      <c r="Z1433" s="190" t="s">
        <v>141</v>
      </c>
    </row>
    <row r="1434" spans="1:26" x14ac:dyDescent="0.3">
      <c r="A1434" s="190">
        <v>814202</v>
      </c>
      <c r="B1434" s="190" t="s">
        <v>265</v>
      </c>
      <c r="J1434" s="190" t="s">
        <v>142</v>
      </c>
      <c r="O1434" s="190" t="s">
        <v>141</v>
      </c>
      <c r="V1434" s="190" t="s">
        <v>141</v>
      </c>
      <c r="W1434" s="190" t="s">
        <v>141</v>
      </c>
      <c r="Y1434" s="190" t="s">
        <v>141</v>
      </c>
      <c r="Z1434" s="190" t="s">
        <v>142</v>
      </c>
    </row>
    <row r="1435" spans="1:26" x14ac:dyDescent="0.3">
      <c r="A1435" s="190">
        <v>814205</v>
      </c>
      <c r="B1435" s="190" t="s">
        <v>265</v>
      </c>
      <c r="D1435" s="190" t="s">
        <v>142</v>
      </c>
      <c r="I1435" s="190" t="s">
        <v>142</v>
      </c>
      <c r="L1435" s="190" t="s">
        <v>142</v>
      </c>
      <c r="O1435" s="190" t="s">
        <v>141</v>
      </c>
      <c r="Q1435" s="190" t="s">
        <v>140</v>
      </c>
      <c r="S1435" s="190" t="s">
        <v>142</v>
      </c>
      <c r="U1435" s="190" t="s">
        <v>141</v>
      </c>
      <c r="V1435" s="190" t="s">
        <v>141</v>
      </c>
      <c r="W1435" s="190" t="s">
        <v>142</v>
      </c>
      <c r="Y1435" s="190" t="s">
        <v>141</v>
      </c>
      <c r="Z1435" s="190" t="s">
        <v>141</v>
      </c>
    </row>
    <row r="1436" spans="1:26" x14ac:dyDescent="0.3">
      <c r="A1436" s="190">
        <v>814206</v>
      </c>
      <c r="B1436" s="190" t="s">
        <v>265</v>
      </c>
      <c r="G1436" s="190" t="s">
        <v>142</v>
      </c>
      <c r="Q1436" s="190" t="s">
        <v>142</v>
      </c>
      <c r="V1436" s="190" t="s">
        <v>142</v>
      </c>
      <c r="W1436" s="190" t="s">
        <v>142</v>
      </c>
      <c r="Z1436" s="190" t="s">
        <v>141</v>
      </c>
    </row>
    <row r="1437" spans="1:26" x14ac:dyDescent="0.3">
      <c r="A1437" s="190">
        <v>814207</v>
      </c>
      <c r="B1437" s="190" t="s">
        <v>265</v>
      </c>
      <c r="D1437" s="190" t="s">
        <v>140</v>
      </c>
      <c r="E1437" s="190" t="s">
        <v>140</v>
      </c>
      <c r="J1437" s="190" t="s">
        <v>142</v>
      </c>
      <c r="L1437" s="190" t="s">
        <v>142</v>
      </c>
      <c r="O1437" s="190" t="s">
        <v>141</v>
      </c>
      <c r="P1437" s="190" t="s">
        <v>141</v>
      </c>
      <c r="Q1437" s="190" t="s">
        <v>141</v>
      </c>
      <c r="S1437" s="190" t="s">
        <v>142</v>
      </c>
      <c r="W1437" s="190" t="s">
        <v>141</v>
      </c>
      <c r="X1437" s="190" t="s">
        <v>140</v>
      </c>
      <c r="Y1437" s="190" t="s">
        <v>141</v>
      </c>
      <c r="Z1437" s="190" t="s">
        <v>141</v>
      </c>
    </row>
    <row r="1438" spans="1:26" x14ac:dyDescent="0.3">
      <c r="A1438" s="190">
        <v>814209</v>
      </c>
      <c r="B1438" s="190" t="s">
        <v>265</v>
      </c>
      <c r="D1438" s="190" t="s">
        <v>142</v>
      </c>
      <c r="E1438" s="190" t="s">
        <v>142</v>
      </c>
      <c r="J1438" s="190" t="s">
        <v>142</v>
      </c>
      <c r="L1438" s="190" t="s">
        <v>142</v>
      </c>
      <c r="O1438" s="190" t="s">
        <v>141</v>
      </c>
      <c r="P1438" s="190" t="s">
        <v>141</v>
      </c>
      <c r="Q1438" s="190" t="s">
        <v>141</v>
      </c>
      <c r="R1438" s="190" t="s">
        <v>141</v>
      </c>
      <c r="S1438" s="190" t="s">
        <v>141</v>
      </c>
      <c r="X1438" s="190" t="s">
        <v>141</v>
      </c>
      <c r="Y1438" s="190" t="s">
        <v>141</v>
      </c>
      <c r="Z1438" s="190" t="s">
        <v>141</v>
      </c>
    </row>
    <row r="1439" spans="1:26" x14ac:dyDescent="0.3">
      <c r="A1439" s="190">
        <v>814211</v>
      </c>
      <c r="B1439" s="190" t="s">
        <v>265</v>
      </c>
      <c r="D1439" s="190" t="s">
        <v>142</v>
      </c>
      <c r="E1439" s="190" t="s">
        <v>142</v>
      </c>
      <c r="J1439" s="190" t="s">
        <v>141</v>
      </c>
      <c r="L1439" s="190" t="s">
        <v>142</v>
      </c>
      <c r="O1439" s="190" t="s">
        <v>141</v>
      </c>
      <c r="P1439" s="190" t="s">
        <v>141</v>
      </c>
      <c r="Q1439" s="190" t="s">
        <v>141</v>
      </c>
      <c r="R1439" s="190" t="s">
        <v>141</v>
      </c>
      <c r="S1439" s="190" t="s">
        <v>141</v>
      </c>
      <c r="W1439" s="190" t="s">
        <v>141</v>
      </c>
      <c r="X1439" s="190" t="s">
        <v>141</v>
      </c>
      <c r="Y1439" s="190" t="s">
        <v>141</v>
      </c>
      <c r="Z1439" s="190" t="s">
        <v>141</v>
      </c>
    </row>
    <row r="1440" spans="1:26" x14ac:dyDescent="0.3">
      <c r="A1440" s="190">
        <v>814212</v>
      </c>
      <c r="B1440" s="190" t="s">
        <v>265</v>
      </c>
      <c r="D1440" s="190" t="s">
        <v>142</v>
      </c>
      <c r="E1440" s="190" t="s">
        <v>142</v>
      </c>
      <c r="J1440" s="190" t="s">
        <v>141</v>
      </c>
      <c r="L1440" s="190" t="s">
        <v>141</v>
      </c>
      <c r="O1440" s="190" t="s">
        <v>141</v>
      </c>
      <c r="P1440" s="190" t="s">
        <v>141</v>
      </c>
      <c r="Q1440" s="190" t="s">
        <v>141</v>
      </c>
      <c r="R1440" s="190" t="s">
        <v>141</v>
      </c>
      <c r="S1440" s="190" t="s">
        <v>141</v>
      </c>
      <c r="U1440" s="190" t="s">
        <v>141</v>
      </c>
      <c r="V1440" s="190" t="s">
        <v>141</v>
      </c>
      <c r="W1440" s="190" t="s">
        <v>141</v>
      </c>
      <c r="X1440" s="190" t="s">
        <v>141</v>
      </c>
      <c r="Y1440" s="190" t="s">
        <v>141</v>
      </c>
      <c r="Z1440" s="190" t="s">
        <v>141</v>
      </c>
    </row>
    <row r="1441" spans="1:26" x14ac:dyDescent="0.3">
      <c r="A1441" s="190">
        <v>814213</v>
      </c>
      <c r="B1441" s="190" t="s">
        <v>265</v>
      </c>
      <c r="D1441" s="190" t="s">
        <v>140</v>
      </c>
      <c r="K1441" s="190" t="s">
        <v>141</v>
      </c>
      <c r="N1441" s="190" t="s">
        <v>140</v>
      </c>
      <c r="O1441" s="190" t="s">
        <v>141</v>
      </c>
      <c r="Q1441" s="190" t="s">
        <v>141</v>
      </c>
      <c r="V1441" s="190" t="s">
        <v>141</v>
      </c>
      <c r="W1441" s="190" t="s">
        <v>141</v>
      </c>
      <c r="Z1441" s="190" t="s">
        <v>141</v>
      </c>
    </row>
    <row r="1442" spans="1:26" x14ac:dyDescent="0.3">
      <c r="A1442" s="190">
        <v>814214</v>
      </c>
      <c r="B1442" s="190" t="s">
        <v>265</v>
      </c>
      <c r="D1442" s="190" t="s">
        <v>140</v>
      </c>
      <c r="K1442" s="190" t="s">
        <v>140</v>
      </c>
      <c r="L1442" s="190" t="s">
        <v>140</v>
      </c>
      <c r="M1442" s="190" t="s">
        <v>140</v>
      </c>
      <c r="O1442" s="190" t="s">
        <v>142</v>
      </c>
      <c r="P1442" s="190" t="s">
        <v>142</v>
      </c>
      <c r="Q1442" s="190" t="s">
        <v>142</v>
      </c>
      <c r="R1442" s="190" t="s">
        <v>140</v>
      </c>
      <c r="S1442" s="190" t="s">
        <v>142</v>
      </c>
      <c r="T1442" s="190" t="s">
        <v>142</v>
      </c>
      <c r="U1442" s="190" t="s">
        <v>141</v>
      </c>
      <c r="V1442" s="190" t="s">
        <v>141</v>
      </c>
      <c r="W1442" s="190" t="s">
        <v>141</v>
      </c>
      <c r="X1442" s="190" t="s">
        <v>141</v>
      </c>
      <c r="Y1442" s="190" t="s">
        <v>141</v>
      </c>
      <c r="Z1442" s="190" t="s">
        <v>141</v>
      </c>
    </row>
    <row r="1443" spans="1:26" x14ac:dyDescent="0.3">
      <c r="A1443" s="190">
        <v>814215</v>
      </c>
      <c r="B1443" s="190" t="s">
        <v>265</v>
      </c>
      <c r="J1443" s="190" t="s">
        <v>142</v>
      </c>
      <c r="P1443" s="190" t="s">
        <v>140</v>
      </c>
      <c r="Q1443" s="190" t="s">
        <v>142</v>
      </c>
      <c r="R1443" s="190" t="s">
        <v>140</v>
      </c>
      <c r="U1443" s="190" t="s">
        <v>141</v>
      </c>
      <c r="V1443" s="190" t="s">
        <v>141</v>
      </c>
      <c r="W1443" s="190" t="s">
        <v>140</v>
      </c>
      <c r="Z1443" s="190" t="s">
        <v>142</v>
      </c>
    </row>
    <row r="1444" spans="1:26" x14ac:dyDescent="0.3">
      <c r="A1444" s="190">
        <v>814216</v>
      </c>
      <c r="B1444" s="190" t="s">
        <v>265</v>
      </c>
      <c r="D1444" s="190" t="s">
        <v>142</v>
      </c>
      <c r="L1444" s="190" t="s">
        <v>142</v>
      </c>
      <c r="Q1444" s="190" t="s">
        <v>142</v>
      </c>
      <c r="S1444" s="190" t="s">
        <v>142</v>
      </c>
      <c r="T1444" s="190" t="s">
        <v>141</v>
      </c>
      <c r="U1444" s="190" t="s">
        <v>141</v>
      </c>
      <c r="V1444" s="190" t="s">
        <v>141</v>
      </c>
      <c r="W1444" s="190" t="s">
        <v>141</v>
      </c>
      <c r="X1444" s="190" t="s">
        <v>141</v>
      </c>
      <c r="Y1444" s="190" t="s">
        <v>141</v>
      </c>
      <c r="Z1444" s="190" t="s">
        <v>141</v>
      </c>
    </row>
    <row r="1445" spans="1:26" x14ac:dyDescent="0.3">
      <c r="A1445" s="190">
        <v>814217</v>
      </c>
      <c r="B1445" s="190" t="s">
        <v>265</v>
      </c>
      <c r="J1445" s="190" t="s">
        <v>141</v>
      </c>
      <c r="P1445" s="190" t="s">
        <v>142</v>
      </c>
      <c r="Q1445" s="190" t="s">
        <v>142</v>
      </c>
      <c r="R1445" s="190" t="s">
        <v>142</v>
      </c>
      <c r="V1445" s="190" t="s">
        <v>141</v>
      </c>
      <c r="Y1445" s="190" t="s">
        <v>141</v>
      </c>
    </row>
    <row r="1446" spans="1:26" x14ac:dyDescent="0.3">
      <c r="A1446" s="190">
        <v>814220</v>
      </c>
      <c r="B1446" s="190" t="s">
        <v>265</v>
      </c>
      <c r="D1446" s="190" t="s">
        <v>142</v>
      </c>
      <c r="E1446" s="190" t="s">
        <v>142</v>
      </c>
      <c r="J1446" s="190" t="s">
        <v>142</v>
      </c>
      <c r="L1446" s="190" t="s">
        <v>142</v>
      </c>
      <c r="O1446" s="190" t="s">
        <v>142</v>
      </c>
      <c r="Q1446" s="190" t="s">
        <v>142</v>
      </c>
      <c r="R1446" s="190" t="s">
        <v>142</v>
      </c>
      <c r="S1446" s="190" t="s">
        <v>142</v>
      </c>
      <c r="V1446" s="190" t="s">
        <v>141</v>
      </c>
      <c r="W1446" s="190" t="s">
        <v>141</v>
      </c>
      <c r="Y1446" s="190" t="s">
        <v>141</v>
      </c>
      <c r="Z1446" s="190" t="s">
        <v>141</v>
      </c>
    </row>
    <row r="1447" spans="1:26" x14ac:dyDescent="0.3">
      <c r="A1447" s="190">
        <v>814229</v>
      </c>
      <c r="B1447" s="190" t="s">
        <v>265</v>
      </c>
      <c r="D1447" s="190" t="s">
        <v>141</v>
      </c>
      <c r="L1447" s="190" t="s">
        <v>141</v>
      </c>
      <c r="O1447" s="190" t="s">
        <v>141</v>
      </c>
      <c r="P1447" s="190" t="s">
        <v>141</v>
      </c>
      <c r="Q1447" s="190" t="s">
        <v>142</v>
      </c>
      <c r="R1447" s="190" t="s">
        <v>142</v>
      </c>
      <c r="S1447" s="190" t="s">
        <v>141</v>
      </c>
      <c r="T1447" s="190" t="s">
        <v>142</v>
      </c>
      <c r="U1447" s="190" t="s">
        <v>141</v>
      </c>
      <c r="V1447" s="190" t="s">
        <v>141</v>
      </c>
      <c r="W1447" s="190" t="s">
        <v>141</v>
      </c>
      <c r="X1447" s="190" t="s">
        <v>141</v>
      </c>
      <c r="Y1447" s="190" t="s">
        <v>141</v>
      </c>
      <c r="Z1447" s="190" t="s">
        <v>141</v>
      </c>
    </row>
    <row r="1448" spans="1:26" x14ac:dyDescent="0.3">
      <c r="A1448" s="190">
        <v>814231</v>
      </c>
      <c r="B1448" s="190" t="s">
        <v>265</v>
      </c>
      <c r="D1448" s="190" t="s">
        <v>141</v>
      </c>
      <c r="F1448" s="190" t="s">
        <v>141</v>
      </c>
      <c r="L1448" s="190" t="s">
        <v>141</v>
      </c>
      <c r="O1448" s="190" t="s">
        <v>141</v>
      </c>
      <c r="P1448" s="190" t="s">
        <v>141</v>
      </c>
      <c r="Q1448" s="190" t="s">
        <v>142</v>
      </c>
      <c r="U1448" s="190" t="s">
        <v>141</v>
      </c>
      <c r="V1448" s="190" t="s">
        <v>141</v>
      </c>
      <c r="W1448" s="190" t="s">
        <v>141</v>
      </c>
      <c r="X1448" s="190" t="s">
        <v>141</v>
      </c>
      <c r="Y1448" s="190" t="s">
        <v>141</v>
      </c>
      <c r="Z1448" s="190" t="s">
        <v>141</v>
      </c>
    </row>
    <row r="1449" spans="1:26" x14ac:dyDescent="0.3">
      <c r="A1449" s="190">
        <v>814252</v>
      </c>
      <c r="B1449" s="190" t="s">
        <v>265</v>
      </c>
      <c r="D1449" s="190" t="s">
        <v>141</v>
      </c>
      <c r="H1449" s="190" t="s">
        <v>141</v>
      </c>
      <c r="L1449" s="190" t="s">
        <v>142</v>
      </c>
      <c r="N1449" s="190" t="s">
        <v>142</v>
      </c>
      <c r="O1449" s="190" t="s">
        <v>141</v>
      </c>
      <c r="P1449" s="190" t="s">
        <v>141</v>
      </c>
      <c r="Q1449" s="190" t="s">
        <v>141</v>
      </c>
      <c r="R1449" s="190" t="s">
        <v>141</v>
      </c>
      <c r="S1449" s="190" t="s">
        <v>141</v>
      </c>
      <c r="U1449" s="190" t="s">
        <v>141</v>
      </c>
      <c r="V1449" s="190" t="s">
        <v>141</v>
      </c>
      <c r="W1449" s="190" t="s">
        <v>141</v>
      </c>
      <c r="X1449" s="190" t="s">
        <v>141</v>
      </c>
      <c r="Y1449" s="190" t="s">
        <v>141</v>
      </c>
      <c r="Z1449" s="190" t="s">
        <v>141</v>
      </c>
    </row>
    <row r="1450" spans="1:26" x14ac:dyDescent="0.3">
      <c r="A1450" s="190">
        <v>814253</v>
      </c>
      <c r="B1450" s="190" t="s">
        <v>265</v>
      </c>
      <c r="D1450" s="190" t="s">
        <v>142</v>
      </c>
      <c r="K1450" s="190" t="s">
        <v>141</v>
      </c>
      <c r="L1450" s="190" t="s">
        <v>141</v>
      </c>
      <c r="M1450" s="190" t="s">
        <v>142</v>
      </c>
      <c r="O1450" s="190" t="s">
        <v>141</v>
      </c>
      <c r="P1450" s="190" t="s">
        <v>141</v>
      </c>
      <c r="Q1450" s="190" t="s">
        <v>141</v>
      </c>
      <c r="R1450" s="190" t="s">
        <v>141</v>
      </c>
      <c r="S1450" s="190" t="s">
        <v>142</v>
      </c>
      <c r="T1450" s="190" t="s">
        <v>142</v>
      </c>
      <c r="U1450" s="190" t="s">
        <v>141</v>
      </c>
      <c r="V1450" s="190" t="s">
        <v>141</v>
      </c>
      <c r="W1450" s="190" t="s">
        <v>141</v>
      </c>
      <c r="X1450" s="190" t="s">
        <v>141</v>
      </c>
      <c r="Y1450" s="190" t="s">
        <v>141</v>
      </c>
      <c r="Z1450" s="190" t="s">
        <v>141</v>
      </c>
    </row>
    <row r="1451" spans="1:26" x14ac:dyDescent="0.3">
      <c r="A1451" s="190">
        <v>814254</v>
      </c>
      <c r="B1451" s="190" t="s">
        <v>265</v>
      </c>
      <c r="D1451" s="190" t="s">
        <v>142</v>
      </c>
      <c r="G1451" s="190" t="s">
        <v>141</v>
      </c>
      <c r="K1451" s="190" t="s">
        <v>141</v>
      </c>
      <c r="L1451" s="190" t="s">
        <v>142</v>
      </c>
      <c r="O1451" s="190" t="s">
        <v>141</v>
      </c>
      <c r="P1451" s="190" t="s">
        <v>141</v>
      </c>
      <c r="Q1451" s="190" t="s">
        <v>142</v>
      </c>
      <c r="R1451" s="190" t="s">
        <v>142</v>
      </c>
      <c r="S1451" s="190" t="s">
        <v>142</v>
      </c>
      <c r="U1451" s="190" t="s">
        <v>141</v>
      </c>
      <c r="V1451" s="190" t="s">
        <v>141</v>
      </c>
      <c r="W1451" s="190" t="s">
        <v>141</v>
      </c>
      <c r="X1451" s="190" t="s">
        <v>141</v>
      </c>
      <c r="Y1451" s="190" t="s">
        <v>141</v>
      </c>
      <c r="Z1451" s="190" t="s">
        <v>141</v>
      </c>
    </row>
    <row r="1452" spans="1:26" x14ac:dyDescent="0.3">
      <c r="A1452" s="190">
        <v>814258</v>
      </c>
      <c r="B1452" s="190" t="s">
        <v>265</v>
      </c>
      <c r="D1452" s="190" t="s">
        <v>142</v>
      </c>
      <c r="F1452" s="190" t="s">
        <v>142</v>
      </c>
      <c r="J1452" s="190" t="s">
        <v>142</v>
      </c>
      <c r="N1452" s="190" t="s">
        <v>142</v>
      </c>
      <c r="O1452" s="190" t="s">
        <v>141</v>
      </c>
      <c r="P1452" s="190" t="s">
        <v>141</v>
      </c>
      <c r="Q1452" s="190" t="s">
        <v>141</v>
      </c>
      <c r="R1452" s="190" t="s">
        <v>141</v>
      </c>
      <c r="S1452" s="190" t="s">
        <v>141</v>
      </c>
      <c r="T1452" s="190" t="s">
        <v>141</v>
      </c>
      <c r="U1452" s="190" t="s">
        <v>141</v>
      </c>
      <c r="V1452" s="190" t="s">
        <v>141</v>
      </c>
      <c r="W1452" s="190" t="s">
        <v>141</v>
      </c>
      <c r="X1452" s="190" t="s">
        <v>141</v>
      </c>
      <c r="Y1452" s="190" t="s">
        <v>141</v>
      </c>
      <c r="Z1452" s="190" t="s">
        <v>141</v>
      </c>
    </row>
    <row r="1453" spans="1:26" x14ac:dyDescent="0.3">
      <c r="A1453" s="190">
        <v>814262</v>
      </c>
      <c r="B1453" s="190" t="s">
        <v>265</v>
      </c>
      <c r="D1453" s="190" t="s">
        <v>142</v>
      </c>
      <c r="K1453" s="190" t="s">
        <v>142</v>
      </c>
      <c r="L1453" s="190" t="s">
        <v>142</v>
      </c>
      <c r="M1453" s="190" t="s">
        <v>142</v>
      </c>
      <c r="O1453" s="190" t="s">
        <v>141</v>
      </c>
      <c r="P1453" s="190" t="s">
        <v>141</v>
      </c>
      <c r="Q1453" s="190" t="s">
        <v>141</v>
      </c>
      <c r="R1453" s="190" t="s">
        <v>141</v>
      </c>
      <c r="S1453" s="190" t="s">
        <v>141</v>
      </c>
      <c r="T1453" s="190" t="s">
        <v>141</v>
      </c>
      <c r="U1453" s="190" t="s">
        <v>141</v>
      </c>
      <c r="V1453" s="190" t="s">
        <v>141</v>
      </c>
      <c r="W1453" s="190" t="s">
        <v>141</v>
      </c>
      <c r="X1453" s="190" t="s">
        <v>141</v>
      </c>
      <c r="Y1453" s="190" t="s">
        <v>141</v>
      </c>
      <c r="Z1453" s="190" t="s">
        <v>141</v>
      </c>
    </row>
    <row r="1454" spans="1:26" x14ac:dyDescent="0.3">
      <c r="A1454" s="190">
        <v>814283</v>
      </c>
      <c r="B1454" s="190" t="s">
        <v>265</v>
      </c>
      <c r="M1454" s="190" t="s">
        <v>142</v>
      </c>
      <c r="O1454" s="190" t="s">
        <v>141</v>
      </c>
      <c r="Q1454" s="190" t="s">
        <v>141</v>
      </c>
      <c r="R1454" s="190" t="s">
        <v>141</v>
      </c>
      <c r="S1454" s="190" t="s">
        <v>141</v>
      </c>
      <c r="U1454" s="190" t="s">
        <v>141</v>
      </c>
      <c r="V1454" s="190" t="s">
        <v>141</v>
      </c>
      <c r="W1454" s="190" t="s">
        <v>141</v>
      </c>
      <c r="X1454" s="190" t="s">
        <v>141</v>
      </c>
      <c r="Y1454" s="190" t="s">
        <v>141</v>
      </c>
      <c r="Z1454" s="190" t="s">
        <v>141</v>
      </c>
    </row>
    <row r="1455" spans="1:26" x14ac:dyDescent="0.3">
      <c r="A1455" s="190">
        <v>814296</v>
      </c>
      <c r="B1455" s="190" t="s">
        <v>265</v>
      </c>
      <c r="K1455" s="190" t="s">
        <v>142</v>
      </c>
      <c r="N1455" s="190" t="s">
        <v>142</v>
      </c>
      <c r="O1455" s="190" t="s">
        <v>141</v>
      </c>
      <c r="P1455" s="190" t="s">
        <v>141</v>
      </c>
      <c r="Q1455" s="190" t="s">
        <v>141</v>
      </c>
      <c r="R1455" s="190" t="s">
        <v>141</v>
      </c>
      <c r="S1455" s="190" t="s">
        <v>141</v>
      </c>
      <c r="T1455" s="190" t="s">
        <v>141</v>
      </c>
      <c r="U1455" s="190" t="s">
        <v>141</v>
      </c>
      <c r="V1455" s="190" t="s">
        <v>141</v>
      </c>
      <c r="W1455" s="190" t="s">
        <v>141</v>
      </c>
      <c r="X1455" s="190" t="s">
        <v>141</v>
      </c>
      <c r="Y1455" s="190" t="s">
        <v>141</v>
      </c>
      <c r="Z1455" s="190" t="s">
        <v>141</v>
      </c>
    </row>
    <row r="1456" spans="1:26" x14ac:dyDescent="0.3">
      <c r="A1456" s="190">
        <v>814300</v>
      </c>
      <c r="B1456" s="190" t="s">
        <v>265</v>
      </c>
      <c r="O1456" s="190" t="s">
        <v>141</v>
      </c>
      <c r="P1456" s="190" t="s">
        <v>141</v>
      </c>
      <c r="Q1456" s="190" t="s">
        <v>141</v>
      </c>
      <c r="R1456" s="190" t="s">
        <v>141</v>
      </c>
      <c r="S1456" s="190" t="s">
        <v>141</v>
      </c>
      <c r="T1456" s="190" t="s">
        <v>141</v>
      </c>
      <c r="U1456" s="190" t="s">
        <v>141</v>
      </c>
      <c r="V1456" s="190" t="s">
        <v>141</v>
      </c>
      <c r="W1456" s="190" t="s">
        <v>141</v>
      </c>
      <c r="X1456" s="190" t="s">
        <v>141</v>
      </c>
      <c r="Y1456" s="190" t="s">
        <v>141</v>
      </c>
      <c r="Z1456" s="190" t="s">
        <v>141</v>
      </c>
    </row>
    <row r="1457" spans="1:26" x14ac:dyDescent="0.3">
      <c r="A1457" s="190">
        <v>814330</v>
      </c>
      <c r="B1457" s="190" t="s">
        <v>265</v>
      </c>
      <c r="D1457" s="190" t="s">
        <v>141</v>
      </c>
      <c r="E1457" s="190" t="s">
        <v>141</v>
      </c>
      <c r="J1457" s="190" t="s">
        <v>141</v>
      </c>
      <c r="O1457" s="190" t="s">
        <v>141</v>
      </c>
      <c r="P1457" s="190" t="s">
        <v>141</v>
      </c>
      <c r="Q1457" s="190" t="s">
        <v>141</v>
      </c>
      <c r="R1457" s="190" t="s">
        <v>141</v>
      </c>
      <c r="W1457" s="190" t="s">
        <v>141</v>
      </c>
      <c r="X1457" s="190" t="s">
        <v>141</v>
      </c>
      <c r="Y1457" s="190" t="s">
        <v>141</v>
      </c>
      <c r="Z1457" s="190" t="s">
        <v>141</v>
      </c>
    </row>
    <row r="1458" spans="1:26" x14ac:dyDescent="0.3">
      <c r="A1458" s="190">
        <v>814343</v>
      </c>
      <c r="B1458" s="190" t="s">
        <v>265</v>
      </c>
      <c r="D1458" s="190" t="s">
        <v>142</v>
      </c>
      <c r="E1458" s="190" t="s">
        <v>142</v>
      </c>
      <c r="J1458" s="190" t="s">
        <v>141</v>
      </c>
      <c r="L1458" s="190" t="s">
        <v>141</v>
      </c>
      <c r="O1458" s="190" t="s">
        <v>141</v>
      </c>
      <c r="P1458" s="190" t="s">
        <v>141</v>
      </c>
      <c r="Q1458" s="190" t="s">
        <v>141</v>
      </c>
      <c r="R1458" s="190" t="s">
        <v>141</v>
      </c>
      <c r="S1458" s="190" t="s">
        <v>141</v>
      </c>
      <c r="W1458" s="190" t="s">
        <v>141</v>
      </c>
      <c r="X1458" s="190" t="s">
        <v>141</v>
      </c>
      <c r="Y1458" s="190" t="s">
        <v>141</v>
      </c>
      <c r="Z1458" s="190" t="s">
        <v>141</v>
      </c>
    </row>
    <row r="1459" spans="1:26" x14ac:dyDescent="0.3">
      <c r="A1459" s="190">
        <v>814388</v>
      </c>
      <c r="B1459" s="190" t="s">
        <v>265</v>
      </c>
      <c r="D1459" s="190" t="s">
        <v>142</v>
      </c>
      <c r="K1459" s="190" t="s">
        <v>142</v>
      </c>
      <c r="L1459" s="190" t="s">
        <v>142</v>
      </c>
      <c r="M1459" s="190" t="s">
        <v>142</v>
      </c>
      <c r="O1459" s="190" t="s">
        <v>142</v>
      </c>
      <c r="P1459" s="190" t="s">
        <v>142</v>
      </c>
      <c r="Q1459" s="190" t="s">
        <v>142</v>
      </c>
      <c r="R1459" s="190" t="s">
        <v>142</v>
      </c>
      <c r="S1459" s="190" t="s">
        <v>142</v>
      </c>
      <c r="T1459" s="190" t="s">
        <v>142</v>
      </c>
      <c r="U1459" s="190" t="s">
        <v>141</v>
      </c>
      <c r="V1459" s="190" t="s">
        <v>141</v>
      </c>
      <c r="W1459" s="190" t="s">
        <v>141</v>
      </c>
      <c r="X1459" s="190" t="s">
        <v>141</v>
      </c>
      <c r="Y1459" s="190" t="s">
        <v>141</v>
      </c>
      <c r="Z1459" s="190" t="s">
        <v>141</v>
      </c>
    </row>
    <row r="1460" spans="1:26" x14ac:dyDescent="0.3">
      <c r="A1460" s="190">
        <v>814423</v>
      </c>
      <c r="B1460" s="190" t="s">
        <v>265</v>
      </c>
      <c r="D1460" s="190" t="s">
        <v>142</v>
      </c>
      <c r="K1460" s="190" t="s">
        <v>142</v>
      </c>
      <c r="L1460" s="190" t="s">
        <v>142</v>
      </c>
      <c r="N1460" s="190" t="s">
        <v>142</v>
      </c>
      <c r="O1460" s="190" t="s">
        <v>142</v>
      </c>
      <c r="Q1460" s="190" t="s">
        <v>142</v>
      </c>
      <c r="R1460" s="190" t="s">
        <v>142</v>
      </c>
      <c r="U1460" s="190" t="s">
        <v>141</v>
      </c>
      <c r="V1460" s="190" t="s">
        <v>141</v>
      </c>
      <c r="W1460" s="190" t="s">
        <v>141</v>
      </c>
      <c r="X1460" s="190" t="s">
        <v>141</v>
      </c>
      <c r="Y1460" s="190" t="s">
        <v>141</v>
      </c>
      <c r="Z1460" s="190" t="s">
        <v>141</v>
      </c>
    </row>
    <row r="1461" spans="1:26" x14ac:dyDescent="0.3">
      <c r="A1461" s="190">
        <v>814436</v>
      </c>
      <c r="B1461" s="190" t="s">
        <v>265</v>
      </c>
      <c r="L1461" s="190" t="s">
        <v>141</v>
      </c>
      <c r="O1461" s="190" t="s">
        <v>141</v>
      </c>
      <c r="P1461" s="190" t="s">
        <v>141</v>
      </c>
      <c r="S1461" s="190" t="s">
        <v>141</v>
      </c>
      <c r="T1461" s="190" t="s">
        <v>141</v>
      </c>
      <c r="U1461" s="190" t="s">
        <v>141</v>
      </c>
      <c r="V1461" s="190" t="s">
        <v>141</v>
      </c>
      <c r="X1461" s="190" t="s">
        <v>141</v>
      </c>
      <c r="Z1461" s="190" t="s">
        <v>141</v>
      </c>
    </row>
    <row r="1462" spans="1:26" x14ac:dyDescent="0.3">
      <c r="A1462" s="190">
        <v>814463</v>
      </c>
      <c r="B1462" s="190" t="s">
        <v>265</v>
      </c>
      <c r="O1462" s="190" t="s">
        <v>141</v>
      </c>
      <c r="T1462" s="190" t="s">
        <v>141</v>
      </c>
      <c r="U1462" s="190" t="s">
        <v>141</v>
      </c>
      <c r="V1462" s="190" t="s">
        <v>141</v>
      </c>
      <c r="W1462" s="190" t="s">
        <v>141</v>
      </c>
      <c r="X1462" s="190" t="s">
        <v>141</v>
      </c>
      <c r="Y1462" s="190" t="s">
        <v>141</v>
      </c>
      <c r="Z1462" s="190" t="s">
        <v>141</v>
      </c>
    </row>
    <row r="1463" spans="1:26" x14ac:dyDescent="0.3">
      <c r="A1463" s="190">
        <v>814497</v>
      </c>
      <c r="B1463" s="190" t="s">
        <v>265</v>
      </c>
      <c r="D1463" s="190" t="s">
        <v>142</v>
      </c>
      <c r="L1463" s="190" t="s">
        <v>142</v>
      </c>
      <c r="O1463" s="190" t="s">
        <v>141</v>
      </c>
      <c r="P1463" s="190" t="s">
        <v>141</v>
      </c>
      <c r="Q1463" s="190" t="s">
        <v>141</v>
      </c>
      <c r="R1463" s="190" t="s">
        <v>141</v>
      </c>
      <c r="S1463" s="190" t="s">
        <v>141</v>
      </c>
      <c r="T1463" s="190" t="s">
        <v>141</v>
      </c>
      <c r="U1463" s="190" t="s">
        <v>141</v>
      </c>
      <c r="V1463" s="190" t="s">
        <v>141</v>
      </c>
      <c r="W1463" s="190" t="s">
        <v>141</v>
      </c>
      <c r="X1463" s="190" t="s">
        <v>141</v>
      </c>
      <c r="Y1463" s="190" t="s">
        <v>141</v>
      </c>
      <c r="Z1463" s="190" t="s">
        <v>141</v>
      </c>
    </row>
    <row r="1464" spans="1:26" x14ac:dyDescent="0.3">
      <c r="A1464" s="190">
        <v>811117</v>
      </c>
      <c r="B1464" s="190" t="s">
        <v>265</v>
      </c>
      <c r="D1464" s="190" t="s">
        <v>140</v>
      </c>
      <c r="O1464" s="190" t="s">
        <v>142</v>
      </c>
      <c r="W1464" s="190" t="s">
        <v>140</v>
      </c>
      <c r="X1464" s="190" t="s">
        <v>140</v>
      </c>
      <c r="Z1464" s="190" t="s">
        <v>142</v>
      </c>
    </row>
    <row r="1465" spans="1:26" x14ac:dyDescent="0.3">
      <c r="A1465" s="190">
        <v>811154</v>
      </c>
      <c r="B1465" s="190" t="s">
        <v>265</v>
      </c>
      <c r="J1465" s="190" t="s">
        <v>142</v>
      </c>
      <c r="K1465" s="190" t="s">
        <v>140</v>
      </c>
      <c r="O1465" s="190" t="s">
        <v>141</v>
      </c>
      <c r="P1465" s="190" t="s">
        <v>141</v>
      </c>
      <c r="Q1465" s="190" t="s">
        <v>142</v>
      </c>
      <c r="R1465" s="190" t="s">
        <v>142</v>
      </c>
      <c r="S1465" s="190" t="s">
        <v>140</v>
      </c>
      <c r="U1465" s="190" t="s">
        <v>140</v>
      </c>
      <c r="V1465" s="190" t="s">
        <v>142</v>
      </c>
      <c r="W1465" s="190" t="s">
        <v>141</v>
      </c>
      <c r="X1465" s="190" t="s">
        <v>140</v>
      </c>
      <c r="Y1465" s="190" t="s">
        <v>140</v>
      </c>
      <c r="Z1465" s="190" t="s">
        <v>141</v>
      </c>
    </row>
    <row r="1466" spans="1:26" x14ac:dyDescent="0.3">
      <c r="A1466" s="190">
        <v>806835</v>
      </c>
      <c r="B1466" s="190" t="s">
        <v>265</v>
      </c>
      <c r="K1466" s="190" t="s">
        <v>140</v>
      </c>
      <c r="M1466" s="190" t="s">
        <v>140</v>
      </c>
      <c r="U1466" s="190" t="s">
        <v>140</v>
      </c>
      <c r="V1466" s="190" t="s">
        <v>140</v>
      </c>
      <c r="X1466" s="190" t="s">
        <v>140</v>
      </c>
    </row>
    <row r="6394" spans="1:1" x14ac:dyDescent="0.3">
      <c r="A6394" s="192"/>
    </row>
    <row r="6395" spans="1:1" x14ac:dyDescent="0.3">
      <c r="A6395" s="192"/>
    </row>
    <row r="6396" spans="1:1" x14ac:dyDescent="0.3">
      <c r="A6396" s="192"/>
    </row>
    <row r="6397" spans="1:1" x14ac:dyDescent="0.3">
      <c r="A6397" s="192"/>
    </row>
    <row r="6398" spans="1:1" x14ac:dyDescent="0.3">
      <c r="A6398" s="192"/>
    </row>
    <row r="6399" spans="1:1" x14ac:dyDescent="0.3">
      <c r="A6399" s="192"/>
    </row>
    <row r="6400" spans="1:1" x14ac:dyDescent="0.3">
      <c r="A6400" s="192"/>
    </row>
    <row r="6401" spans="1:1" x14ac:dyDescent="0.3">
      <c r="A6401" s="192"/>
    </row>
    <row r="6402" spans="1:1" x14ac:dyDescent="0.3">
      <c r="A6402" s="192"/>
    </row>
    <row r="6403" spans="1:1" x14ac:dyDescent="0.3">
      <c r="A6403" s="192"/>
    </row>
    <row r="6404" spans="1:1" x14ac:dyDescent="0.3">
      <c r="A6404" s="192"/>
    </row>
    <row r="6405" spans="1:1" x14ac:dyDescent="0.3">
      <c r="A6405" s="192"/>
    </row>
    <row r="6406" spans="1:1" x14ac:dyDescent="0.3">
      <c r="A6406" s="192"/>
    </row>
    <row r="6407" spans="1:1" x14ac:dyDescent="0.3">
      <c r="A6407" s="192"/>
    </row>
    <row r="6408" spans="1:1" x14ac:dyDescent="0.3">
      <c r="A6408" s="192"/>
    </row>
    <row r="6409" spans="1:1" x14ac:dyDescent="0.3">
      <c r="A6409" s="192"/>
    </row>
    <row r="6410" spans="1:1" x14ac:dyDescent="0.3">
      <c r="A6410" s="192"/>
    </row>
    <row r="6411" spans="1:1" x14ac:dyDescent="0.3">
      <c r="A6411" s="192"/>
    </row>
    <row r="6412" spans="1:1" x14ac:dyDescent="0.3">
      <c r="A6412" s="192"/>
    </row>
    <row r="6413" spans="1:1" x14ac:dyDescent="0.3">
      <c r="A6413" s="192"/>
    </row>
    <row r="6414" spans="1:1" x14ac:dyDescent="0.3">
      <c r="A6414" s="192"/>
    </row>
    <row r="6415" spans="1:1" x14ac:dyDescent="0.3">
      <c r="A6415" s="192"/>
    </row>
    <row r="6416" spans="1:1" x14ac:dyDescent="0.3">
      <c r="A6416" s="192"/>
    </row>
    <row r="6417" spans="1:1" x14ac:dyDescent="0.3">
      <c r="A6417" s="192"/>
    </row>
    <row r="6418" spans="1:1" x14ac:dyDescent="0.3">
      <c r="A6418" s="192"/>
    </row>
    <row r="6419" spans="1:1" x14ac:dyDescent="0.3">
      <c r="A6419" s="192"/>
    </row>
    <row r="6420" spans="1:1" x14ac:dyDescent="0.3">
      <c r="A6420" s="192"/>
    </row>
    <row r="6421" spans="1:1" x14ac:dyDescent="0.3">
      <c r="A6421" s="192"/>
    </row>
    <row r="6422" spans="1:1" x14ac:dyDescent="0.3">
      <c r="A6422" s="192"/>
    </row>
    <row r="6423" spans="1:1" x14ac:dyDescent="0.3">
      <c r="A6423" s="192"/>
    </row>
    <row r="6424" spans="1:1" x14ac:dyDescent="0.3">
      <c r="A6424" s="192"/>
    </row>
    <row r="6425" spans="1:1" x14ac:dyDescent="0.3">
      <c r="A6425" s="192"/>
    </row>
    <row r="6426" spans="1:1" x14ac:dyDescent="0.3">
      <c r="A6426" s="192"/>
    </row>
    <row r="6427" spans="1:1" x14ac:dyDescent="0.3">
      <c r="A6427" s="192"/>
    </row>
    <row r="6428" spans="1:1" x14ac:dyDescent="0.3">
      <c r="A6428" s="192"/>
    </row>
    <row r="6429" spans="1:1" x14ac:dyDescent="0.3">
      <c r="A6429" s="192"/>
    </row>
    <row r="6430" spans="1:1" x14ac:dyDescent="0.3">
      <c r="A6430" s="192"/>
    </row>
    <row r="6431" spans="1:1" x14ac:dyDescent="0.3">
      <c r="A6431" s="192"/>
    </row>
    <row r="6432" spans="1:1" x14ac:dyDescent="0.3">
      <c r="A6432" s="192"/>
    </row>
    <row r="6433" spans="1:1" x14ac:dyDescent="0.3">
      <c r="A6433" s="192"/>
    </row>
    <row r="6434" spans="1:1" x14ac:dyDescent="0.3">
      <c r="A6434" s="192"/>
    </row>
    <row r="6435" spans="1:1" x14ac:dyDescent="0.3">
      <c r="A6435" s="192"/>
    </row>
    <row r="6436" spans="1:1" x14ac:dyDescent="0.3">
      <c r="A6436" s="192"/>
    </row>
    <row r="6437" spans="1:1" x14ac:dyDescent="0.3">
      <c r="A6437" s="192"/>
    </row>
    <row r="6438" spans="1:1" x14ac:dyDescent="0.3">
      <c r="A6438" s="192"/>
    </row>
    <row r="6439" spans="1:1" x14ac:dyDescent="0.3">
      <c r="A6439" s="192"/>
    </row>
    <row r="6440" spans="1:1" x14ac:dyDescent="0.3">
      <c r="A6440" s="192"/>
    </row>
    <row r="6441" spans="1:1" x14ac:dyDescent="0.3">
      <c r="A6441" s="192"/>
    </row>
    <row r="6442" spans="1:1" x14ac:dyDescent="0.3">
      <c r="A6442" s="192"/>
    </row>
    <row r="6443" spans="1:1" x14ac:dyDescent="0.3">
      <c r="A6443" s="192"/>
    </row>
    <row r="6444" spans="1:1" x14ac:dyDescent="0.3">
      <c r="A6444" s="192"/>
    </row>
    <row r="6445" spans="1:1" x14ac:dyDescent="0.3">
      <c r="A6445" s="192"/>
    </row>
    <row r="6446" spans="1:1" x14ac:dyDescent="0.3">
      <c r="A6446" s="192"/>
    </row>
    <row r="6447" spans="1:1" x14ac:dyDescent="0.3">
      <c r="A6447" s="192"/>
    </row>
    <row r="6448" spans="1:1" x14ac:dyDescent="0.3">
      <c r="A6448" s="192"/>
    </row>
    <row r="6449" spans="1:1" x14ac:dyDescent="0.3">
      <c r="A6449" s="192"/>
    </row>
    <row r="6450" spans="1:1" x14ac:dyDescent="0.3">
      <c r="A6450" s="192"/>
    </row>
    <row r="6451" spans="1:1" x14ac:dyDescent="0.3">
      <c r="A6451" s="192"/>
    </row>
    <row r="6452" spans="1:1" x14ac:dyDescent="0.3">
      <c r="A6452" s="192"/>
    </row>
    <row r="6453" spans="1:1" x14ac:dyDescent="0.3">
      <c r="A6453" s="192"/>
    </row>
    <row r="6454" spans="1:1" x14ac:dyDescent="0.3">
      <c r="A6454" s="192"/>
    </row>
    <row r="6455" spans="1:1" x14ac:dyDescent="0.3">
      <c r="A6455" s="192"/>
    </row>
    <row r="6456" spans="1:1" x14ac:dyDescent="0.3">
      <c r="A6456" s="192"/>
    </row>
    <row r="6457" spans="1:1" x14ac:dyDescent="0.3">
      <c r="A6457" s="192"/>
    </row>
    <row r="6458" spans="1:1" x14ac:dyDescent="0.3">
      <c r="A6458" s="192"/>
    </row>
    <row r="6459" spans="1:1" x14ac:dyDescent="0.3">
      <c r="A6459" s="192"/>
    </row>
    <row r="6460" spans="1:1" x14ac:dyDescent="0.3">
      <c r="A6460" s="192"/>
    </row>
    <row r="6461" spans="1:1" x14ac:dyDescent="0.3">
      <c r="A6461" s="192"/>
    </row>
    <row r="6462" spans="1:1" x14ac:dyDescent="0.3">
      <c r="A6462" s="192"/>
    </row>
    <row r="6463" spans="1:1" x14ac:dyDescent="0.3">
      <c r="A6463" s="192"/>
    </row>
    <row r="6464" spans="1:1" x14ac:dyDescent="0.3">
      <c r="A6464" s="192"/>
    </row>
    <row r="6465" spans="1:1" x14ac:dyDescent="0.3">
      <c r="A6465" s="192"/>
    </row>
    <row r="6466" spans="1:1" x14ac:dyDescent="0.3">
      <c r="A6466" s="192"/>
    </row>
    <row r="6467" spans="1:1" x14ac:dyDescent="0.3">
      <c r="A6467" s="192"/>
    </row>
    <row r="6468" spans="1:1" x14ac:dyDescent="0.3">
      <c r="A6468" s="192"/>
    </row>
    <row r="6469" spans="1:1" x14ac:dyDescent="0.3">
      <c r="A6469" s="192"/>
    </row>
    <row r="6470" spans="1:1" x14ac:dyDescent="0.3">
      <c r="A6470" s="192"/>
    </row>
    <row r="6471" spans="1:1" x14ac:dyDescent="0.3">
      <c r="A6471" s="192"/>
    </row>
    <row r="6472" spans="1:1" x14ac:dyDescent="0.3">
      <c r="A6472" s="192"/>
    </row>
    <row r="6473" spans="1:1" x14ac:dyDescent="0.3">
      <c r="A6473" s="192"/>
    </row>
    <row r="6474" spans="1:1" x14ac:dyDescent="0.3">
      <c r="A6474" s="192"/>
    </row>
    <row r="6475" spans="1:1" x14ac:dyDescent="0.3">
      <c r="A6475" s="192"/>
    </row>
    <row r="6476" spans="1:1" x14ac:dyDescent="0.3">
      <c r="A6476" s="192"/>
    </row>
    <row r="6477" spans="1:1" x14ac:dyDescent="0.3">
      <c r="A6477" s="192"/>
    </row>
    <row r="6478" spans="1:1" x14ac:dyDescent="0.3">
      <c r="A6478" s="192"/>
    </row>
    <row r="6479" spans="1:1" x14ac:dyDescent="0.3">
      <c r="A6479" s="192"/>
    </row>
    <row r="6480" spans="1:1" x14ac:dyDescent="0.3">
      <c r="A6480" s="192"/>
    </row>
    <row r="6481" spans="1:1" x14ac:dyDescent="0.3">
      <c r="A6481" s="192"/>
    </row>
    <row r="6482" spans="1:1" x14ac:dyDescent="0.3">
      <c r="A6482" s="192"/>
    </row>
    <row r="6483" spans="1:1" x14ac:dyDescent="0.3">
      <c r="A6483" s="192"/>
    </row>
    <row r="6484" spans="1:1" x14ac:dyDescent="0.3">
      <c r="A6484" s="192"/>
    </row>
    <row r="6485" spans="1:1" x14ac:dyDescent="0.3">
      <c r="A6485" s="192"/>
    </row>
    <row r="6486" spans="1:1" x14ac:dyDescent="0.3">
      <c r="A6486" s="192"/>
    </row>
    <row r="6487" spans="1:1" x14ac:dyDescent="0.3">
      <c r="A6487" s="192"/>
    </row>
    <row r="6488" spans="1:1" x14ac:dyDescent="0.3">
      <c r="A6488" s="192"/>
    </row>
    <row r="6489" spans="1:1" x14ac:dyDescent="0.3">
      <c r="A6489" s="192"/>
    </row>
    <row r="6490" spans="1:1" x14ac:dyDescent="0.3">
      <c r="A6490" s="192"/>
    </row>
    <row r="6491" spans="1:1" x14ac:dyDescent="0.3">
      <c r="A6491" s="192"/>
    </row>
    <row r="6492" spans="1:1" x14ac:dyDescent="0.3">
      <c r="A6492" s="192"/>
    </row>
    <row r="6493" spans="1:1" x14ac:dyDescent="0.3">
      <c r="A6493" s="192"/>
    </row>
    <row r="6494" spans="1:1" x14ac:dyDescent="0.3">
      <c r="A6494" s="192"/>
    </row>
    <row r="6495" spans="1:1" x14ac:dyDescent="0.3">
      <c r="A6495" s="192"/>
    </row>
    <row r="6496" spans="1:1" x14ac:dyDescent="0.3">
      <c r="A6496" s="192"/>
    </row>
    <row r="6497" spans="1:1" x14ac:dyDescent="0.3">
      <c r="A6497" s="192"/>
    </row>
    <row r="6498" spans="1:1" x14ac:dyDescent="0.3">
      <c r="A6498" s="192"/>
    </row>
    <row r="6499" spans="1:1" x14ac:dyDescent="0.3">
      <c r="A6499" s="192"/>
    </row>
    <row r="6500" spans="1:1" x14ac:dyDescent="0.3">
      <c r="A6500" s="192"/>
    </row>
    <row r="6501" spans="1:1" x14ac:dyDescent="0.3">
      <c r="A6501" s="192"/>
    </row>
    <row r="6502" spans="1:1" x14ac:dyDescent="0.3">
      <c r="A6502" s="192"/>
    </row>
    <row r="6503" spans="1:1" x14ac:dyDescent="0.3">
      <c r="A6503" s="192"/>
    </row>
    <row r="6504" spans="1:1" x14ac:dyDescent="0.3">
      <c r="A6504" s="192"/>
    </row>
    <row r="6505" spans="1:1" x14ac:dyDescent="0.3">
      <c r="A6505" s="192"/>
    </row>
    <row r="6506" spans="1:1" x14ac:dyDescent="0.3">
      <c r="A6506" s="192"/>
    </row>
    <row r="6507" spans="1:1" x14ac:dyDescent="0.3">
      <c r="A6507" s="192"/>
    </row>
    <row r="6508" spans="1:1" x14ac:dyDescent="0.3">
      <c r="A6508" s="192"/>
    </row>
    <row r="6509" spans="1:1" x14ac:dyDescent="0.3">
      <c r="A6509" s="192"/>
    </row>
    <row r="6510" spans="1:1" x14ac:dyDescent="0.3">
      <c r="A6510" s="192"/>
    </row>
    <row r="6511" spans="1:1" x14ac:dyDescent="0.3">
      <c r="A6511" s="192"/>
    </row>
    <row r="6512" spans="1:1" x14ac:dyDescent="0.3">
      <c r="A6512" s="192"/>
    </row>
    <row r="6513" spans="1:1" x14ac:dyDescent="0.3">
      <c r="A6513" s="192"/>
    </row>
    <row r="6514" spans="1:1" x14ac:dyDescent="0.3">
      <c r="A6514" s="192"/>
    </row>
    <row r="6515" spans="1:1" x14ac:dyDescent="0.3">
      <c r="A6515" s="192"/>
    </row>
    <row r="6516" spans="1:1" x14ac:dyDescent="0.3">
      <c r="A6516" s="192"/>
    </row>
    <row r="6517" spans="1:1" x14ac:dyDescent="0.3">
      <c r="A6517" s="192"/>
    </row>
    <row r="6518" spans="1:1" x14ac:dyDescent="0.3">
      <c r="A6518" s="192"/>
    </row>
    <row r="6519" spans="1:1" x14ac:dyDescent="0.3">
      <c r="A6519" s="192"/>
    </row>
    <row r="6520" spans="1:1" x14ac:dyDescent="0.3">
      <c r="A6520" s="192"/>
    </row>
    <row r="6521" spans="1:1" x14ac:dyDescent="0.3">
      <c r="A6521" s="192"/>
    </row>
    <row r="6522" spans="1:1" x14ac:dyDescent="0.3">
      <c r="A6522" s="192"/>
    </row>
    <row r="6523" spans="1:1" x14ac:dyDescent="0.3">
      <c r="A6523" s="192"/>
    </row>
    <row r="6524" spans="1:1" x14ac:dyDescent="0.3">
      <c r="A6524" s="192"/>
    </row>
    <row r="6525" spans="1:1" x14ac:dyDescent="0.3">
      <c r="A6525" s="192"/>
    </row>
    <row r="6526" spans="1:1" x14ac:dyDescent="0.3">
      <c r="A6526" s="192"/>
    </row>
    <row r="6527" spans="1:1" x14ac:dyDescent="0.3">
      <c r="A6527" s="192"/>
    </row>
    <row r="6528" spans="1:1" x14ac:dyDescent="0.3">
      <c r="A6528" s="192"/>
    </row>
    <row r="6529" spans="1:1" x14ac:dyDescent="0.3">
      <c r="A6529" s="192"/>
    </row>
    <row r="6530" spans="1:1" x14ac:dyDescent="0.3">
      <c r="A6530" s="192"/>
    </row>
    <row r="6531" spans="1:1" x14ac:dyDescent="0.3">
      <c r="A6531" s="192"/>
    </row>
    <row r="6532" spans="1:1" x14ac:dyDescent="0.3">
      <c r="A6532" s="192"/>
    </row>
    <row r="6533" spans="1:1" x14ac:dyDescent="0.3">
      <c r="A6533" s="192"/>
    </row>
    <row r="6534" spans="1:1" x14ac:dyDescent="0.3">
      <c r="A6534" s="192"/>
    </row>
    <row r="6535" spans="1:1" x14ac:dyDescent="0.3">
      <c r="A6535" s="192"/>
    </row>
    <row r="6536" spans="1:1" x14ac:dyDescent="0.3">
      <c r="A6536" s="192"/>
    </row>
    <row r="6537" spans="1:1" x14ac:dyDescent="0.3">
      <c r="A6537" s="192"/>
    </row>
    <row r="6538" spans="1:1" x14ac:dyDescent="0.3">
      <c r="A6538" s="192"/>
    </row>
    <row r="6539" spans="1:1" x14ac:dyDescent="0.3">
      <c r="A6539" s="192"/>
    </row>
    <row r="6540" spans="1:1" x14ac:dyDescent="0.3">
      <c r="A6540" s="192"/>
    </row>
    <row r="6541" spans="1:1" x14ac:dyDescent="0.3">
      <c r="A6541" s="192"/>
    </row>
    <row r="6542" spans="1:1" x14ac:dyDescent="0.3">
      <c r="A6542" s="192"/>
    </row>
    <row r="6543" spans="1:1" x14ac:dyDescent="0.3">
      <c r="A6543" s="192"/>
    </row>
    <row r="6544" spans="1:1" x14ac:dyDescent="0.3">
      <c r="A6544" s="192"/>
    </row>
    <row r="6545" spans="1:1" x14ac:dyDescent="0.3">
      <c r="A6545" s="192"/>
    </row>
    <row r="6546" spans="1:1" x14ac:dyDescent="0.3">
      <c r="A6546" s="192"/>
    </row>
    <row r="6547" spans="1:1" x14ac:dyDescent="0.3">
      <c r="A6547" s="192"/>
    </row>
    <row r="6548" spans="1:1" x14ac:dyDescent="0.3">
      <c r="A6548" s="192"/>
    </row>
    <row r="6549" spans="1:1" x14ac:dyDescent="0.3">
      <c r="A6549" s="192"/>
    </row>
    <row r="6550" spans="1:1" x14ac:dyDescent="0.3">
      <c r="A6550" s="192"/>
    </row>
    <row r="6551" spans="1:1" x14ac:dyDescent="0.3">
      <c r="A6551" s="192"/>
    </row>
    <row r="6552" spans="1:1" x14ac:dyDescent="0.3">
      <c r="A6552" s="192"/>
    </row>
    <row r="6553" spans="1:1" x14ac:dyDescent="0.3">
      <c r="A6553" s="192"/>
    </row>
    <row r="6554" spans="1:1" x14ac:dyDescent="0.3">
      <c r="A6554" s="192"/>
    </row>
    <row r="6555" spans="1:1" x14ac:dyDescent="0.3">
      <c r="A6555" s="192"/>
    </row>
    <row r="6556" spans="1:1" x14ac:dyDescent="0.3">
      <c r="A6556" s="192"/>
    </row>
    <row r="6557" spans="1:1" x14ac:dyDescent="0.3">
      <c r="A6557" s="192"/>
    </row>
    <row r="6558" spans="1:1" x14ac:dyDescent="0.3">
      <c r="A6558" s="192"/>
    </row>
    <row r="6559" spans="1:1" x14ac:dyDescent="0.3">
      <c r="A6559" s="192"/>
    </row>
    <row r="6560" spans="1:1" x14ac:dyDescent="0.3">
      <c r="A6560" s="192"/>
    </row>
    <row r="6561" spans="1:1" x14ac:dyDescent="0.3">
      <c r="A6561" s="192"/>
    </row>
    <row r="6562" spans="1:1" x14ac:dyDescent="0.3">
      <c r="A6562" s="192"/>
    </row>
    <row r="6563" spans="1:1" x14ac:dyDescent="0.3">
      <c r="A6563" s="192"/>
    </row>
    <row r="6564" spans="1:1" x14ac:dyDescent="0.3">
      <c r="A6564" s="192"/>
    </row>
    <row r="6565" spans="1:1" x14ac:dyDescent="0.3">
      <c r="A6565" s="192"/>
    </row>
    <row r="6566" spans="1:1" x14ac:dyDescent="0.3">
      <c r="A6566" s="192"/>
    </row>
    <row r="6567" spans="1:1" x14ac:dyDescent="0.3">
      <c r="A6567" s="192"/>
    </row>
    <row r="6568" spans="1:1" x14ac:dyDescent="0.3">
      <c r="A6568" s="192"/>
    </row>
    <row r="6569" spans="1:1" x14ac:dyDescent="0.3">
      <c r="A6569" s="192"/>
    </row>
    <row r="6570" spans="1:1" x14ac:dyDescent="0.3">
      <c r="A6570" s="192"/>
    </row>
    <row r="6571" spans="1:1" x14ac:dyDescent="0.3">
      <c r="A6571" s="192"/>
    </row>
    <row r="6572" spans="1:1" x14ac:dyDescent="0.3">
      <c r="A6572" s="192"/>
    </row>
    <row r="6573" spans="1:1" x14ac:dyDescent="0.3">
      <c r="A6573" s="192"/>
    </row>
    <row r="6574" spans="1:1" x14ac:dyDescent="0.3">
      <c r="A6574" s="192"/>
    </row>
    <row r="6575" spans="1:1" x14ac:dyDescent="0.3">
      <c r="A6575" s="192"/>
    </row>
    <row r="6576" spans="1:1" x14ac:dyDescent="0.3">
      <c r="A6576" s="192"/>
    </row>
    <row r="6577" spans="1:1" x14ac:dyDescent="0.3">
      <c r="A6577" s="192"/>
    </row>
    <row r="6578" spans="1:1" x14ac:dyDescent="0.3">
      <c r="A6578" s="192"/>
    </row>
    <row r="6579" spans="1:1" x14ac:dyDescent="0.3">
      <c r="A6579" s="192"/>
    </row>
    <row r="6580" spans="1:1" x14ac:dyDescent="0.3">
      <c r="A6580" s="192"/>
    </row>
    <row r="6581" spans="1:1" x14ac:dyDescent="0.3">
      <c r="A6581" s="192"/>
    </row>
    <row r="6582" spans="1:1" x14ac:dyDescent="0.3">
      <c r="A6582" s="192"/>
    </row>
    <row r="6583" spans="1:1" x14ac:dyDescent="0.3">
      <c r="A6583" s="192"/>
    </row>
    <row r="6584" spans="1:1" x14ac:dyDescent="0.3">
      <c r="A6584" s="192"/>
    </row>
    <row r="6585" spans="1:1" x14ac:dyDescent="0.3">
      <c r="A6585" s="192"/>
    </row>
    <row r="6586" spans="1:1" x14ac:dyDescent="0.3">
      <c r="A6586" s="192"/>
    </row>
    <row r="6587" spans="1:1" x14ac:dyDescent="0.3">
      <c r="A6587" s="192"/>
    </row>
    <row r="6588" spans="1:1" x14ac:dyDescent="0.3">
      <c r="A6588" s="192"/>
    </row>
    <row r="6589" spans="1:1" x14ac:dyDescent="0.3">
      <c r="A6589" s="192"/>
    </row>
    <row r="6590" spans="1:1" x14ac:dyDescent="0.3">
      <c r="A6590" s="192"/>
    </row>
    <row r="6591" spans="1:1" x14ac:dyDescent="0.3">
      <c r="A6591" s="192"/>
    </row>
    <row r="6592" spans="1:1" x14ac:dyDescent="0.3">
      <c r="A6592" s="192"/>
    </row>
    <row r="6593" spans="1:1" x14ac:dyDescent="0.3">
      <c r="A6593" s="192"/>
    </row>
    <row r="6594" spans="1:1" x14ac:dyDescent="0.3">
      <c r="A6594" s="192"/>
    </row>
    <row r="6595" spans="1:1" x14ac:dyDescent="0.3">
      <c r="A6595" s="192"/>
    </row>
    <row r="6596" spans="1:1" x14ac:dyDescent="0.3">
      <c r="A6596" s="192"/>
    </row>
    <row r="6597" spans="1:1" x14ac:dyDescent="0.3">
      <c r="A6597" s="192"/>
    </row>
    <row r="6598" spans="1:1" x14ac:dyDescent="0.3">
      <c r="A6598" s="192"/>
    </row>
    <row r="6599" spans="1:1" x14ac:dyDescent="0.3">
      <c r="A6599" s="192"/>
    </row>
    <row r="6600" spans="1:1" x14ac:dyDescent="0.3">
      <c r="A6600" s="192"/>
    </row>
    <row r="6601" spans="1:1" x14ac:dyDescent="0.3">
      <c r="A6601" s="192"/>
    </row>
    <row r="6602" spans="1:1" x14ac:dyDescent="0.3">
      <c r="A6602" s="192"/>
    </row>
    <row r="6603" spans="1:1" x14ac:dyDescent="0.3">
      <c r="A6603" s="192"/>
    </row>
    <row r="6604" spans="1:1" x14ac:dyDescent="0.3">
      <c r="A6604" s="192"/>
    </row>
    <row r="6605" spans="1:1" x14ac:dyDescent="0.3">
      <c r="A6605" s="192"/>
    </row>
    <row r="6606" spans="1:1" x14ac:dyDescent="0.3">
      <c r="A6606" s="192"/>
    </row>
    <row r="6607" spans="1:1" x14ac:dyDescent="0.3">
      <c r="A6607" s="192"/>
    </row>
    <row r="6608" spans="1:1" x14ac:dyDescent="0.3">
      <c r="A6608" s="192"/>
    </row>
    <row r="6609" spans="1:1" x14ac:dyDescent="0.3">
      <c r="A6609" s="192"/>
    </row>
    <row r="6610" spans="1:1" x14ac:dyDescent="0.3">
      <c r="A6610" s="192"/>
    </row>
    <row r="6611" spans="1:1" x14ac:dyDescent="0.3">
      <c r="A6611" s="192"/>
    </row>
    <row r="6612" spans="1:1" x14ac:dyDescent="0.3">
      <c r="A6612" s="192"/>
    </row>
    <row r="6613" spans="1:1" x14ac:dyDescent="0.3">
      <c r="A6613" s="192"/>
    </row>
    <row r="6614" spans="1:1" x14ac:dyDescent="0.3">
      <c r="A6614" s="192"/>
    </row>
    <row r="6615" spans="1:1" x14ac:dyDescent="0.3">
      <c r="A6615" s="192"/>
    </row>
    <row r="6616" spans="1:1" x14ac:dyDescent="0.3">
      <c r="A6616" s="192"/>
    </row>
    <row r="6617" spans="1:1" x14ac:dyDescent="0.3">
      <c r="A6617" s="192"/>
    </row>
    <row r="6618" spans="1:1" x14ac:dyDescent="0.3">
      <c r="A6618" s="192"/>
    </row>
    <row r="6619" spans="1:1" x14ac:dyDescent="0.3">
      <c r="A6619" s="192"/>
    </row>
    <row r="6620" spans="1:1" x14ac:dyDescent="0.3">
      <c r="A6620" s="192"/>
    </row>
    <row r="6621" spans="1:1" x14ac:dyDescent="0.3">
      <c r="A6621" s="192"/>
    </row>
    <row r="6622" spans="1:1" x14ac:dyDescent="0.3">
      <c r="A6622" s="192"/>
    </row>
    <row r="6623" spans="1:1" x14ac:dyDescent="0.3">
      <c r="A6623" s="192"/>
    </row>
    <row r="6624" spans="1:1" x14ac:dyDescent="0.3">
      <c r="A6624" s="192"/>
    </row>
    <row r="6625" spans="1:1" x14ac:dyDescent="0.3">
      <c r="A6625" s="192"/>
    </row>
    <row r="6626" spans="1:1" x14ac:dyDescent="0.3">
      <c r="A6626" s="192"/>
    </row>
    <row r="6627" spans="1:1" x14ac:dyDescent="0.3">
      <c r="A6627" s="192"/>
    </row>
    <row r="6628" spans="1:1" x14ac:dyDescent="0.3">
      <c r="A6628" s="192"/>
    </row>
    <row r="6629" spans="1:1" x14ac:dyDescent="0.3">
      <c r="A6629" s="192"/>
    </row>
    <row r="6630" spans="1:1" x14ac:dyDescent="0.3">
      <c r="A6630" s="192"/>
    </row>
    <row r="6631" spans="1:1" x14ac:dyDescent="0.3">
      <c r="A6631" s="192"/>
    </row>
    <row r="6632" spans="1:1" x14ac:dyDescent="0.3">
      <c r="A6632" s="192"/>
    </row>
    <row r="6636" spans="1:1" x14ac:dyDescent="0.3">
      <c r="A6636" s="192"/>
    </row>
  </sheetData>
  <sheetProtection algorithmName="SHA-512" hashValue="kuyKcYZnZ/bqResp/MlDqSZb67UWrs5L43lB7XpsUQEJbUp6VREu6vxxH7RtrTgsMyrPOF027Na2/OLiyhsS8g==" saltValue="GM0gp6Z1hpXv5LWoEiTdMg==" spinCount="100000" sheet="1" selectLockedCells="1" selectUnlockedCells="1"/>
  <conditionalFormatting sqref="A1">
    <cfRule type="duplicateValues" dxfId="15" priority="15"/>
  </conditionalFormatting>
  <conditionalFormatting sqref="A6335:A6388">
    <cfRule type="duplicateValues" dxfId="14" priority="14"/>
  </conditionalFormatting>
  <conditionalFormatting sqref="A6550">
    <cfRule type="duplicateValues" dxfId="13" priority="12"/>
  </conditionalFormatting>
  <conditionalFormatting sqref="A6550">
    <cfRule type="duplicateValues" dxfId="12" priority="13"/>
  </conditionalFormatting>
  <conditionalFormatting sqref="A1 A6637:A1048576 A3:A1465 A1467:A6632">
    <cfRule type="duplicateValues" dxfId="11" priority="11"/>
  </conditionalFormatting>
  <conditionalFormatting sqref="A6394:A6632">
    <cfRule type="duplicateValues" dxfId="10" priority="16"/>
  </conditionalFormatting>
  <conditionalFormatting sqref="A6633">
    <cfRule type="duplicateValues" dxfId="9" priority="10"/>
  </conditionalFormatting>
  <conditionalFormatting sqref="A6634">
    <cfRule type="duplicateValues" dxfId="8" priority="9"/>
  </conditionalFormatting>
  <conditionalFormatting sqref="A6635">
    <cfRule type="duplicateValues" dxfId="7" priority="8"/>
  </conditionalFormatting>
  <conditionalFormatting sqref="A6636">
    <cfRule type="duplicateValues" dxfId="6" priority="6"/>
  </conditionalFormatting>
  <conditionalFormatting sqref="A6636">
    <cfRule type="duplicateValues" dxfId="5" priority="7"/>
  </conditionalFormatting>
  <conditionalFormatting sqref="A1:XFD1 A3:XFD1465 U2:XFD2 A1467:XFD1048576 B1466">
    <cfRule type="containsText" dxfId="4" priority="5" operator="containsText" text="tt">
      <formula>NOT(ISERROR(SEARCH("tt",A1)))</formula>
    </cfRule>
  </conditionalFormatting>
  <conditionalFormatting sqref="A2">
    <cfRule type="duplicateValues" dxfId="3" priority="4"/>
  </conditionalFormatting>
  <conditionalFormatting sqref="A2:T2">
    <cfRule type="containsText" dxfId="2" priority="3" operator="containsText" text="tt">
      <formula>NOT(ISERROR(SEARCH("tt",A2)))</formula>
    </cfRule>
  </conditionalFormatting>
  <conditionalFormatting sqref="A1466">
    <cfRule type="duplicateValues" dxfId="1" priority="2"/>
  </conditionalFormatting>
  <conditionalFormatting sqref="A1466 C1466:XFD1466">
    <cfRule type="containsText" dxfId="0" priority="1" operator="containsText" text="tt">
      <formula>NOT(ISERROR(SEARCH("tt",A1466)))</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C2497"/>
  <sheetViews>
    <sheetView rightToLeft="1" workbookViewId="0">
      <pane xSplit="2" ySplit="2" topLeftCell="N805" activePane="bottomRight" state="frozen"/>
      <selection pane="topRight" activeCell="C1" sqref="C1"/>
      <selection pane="bottomLeft" activeCell="A2" sqref="A2"/>
      <selection pane="bottomRight" sqref="A1:XFD1048576"/>
    </sheetView>
  </sheetViews>
  <sheetFormatPr defaultColWidth="9" defaultRowHeight="14.4" x14ac:dyDescent="0.3"/>
  <cols>
    <col min="1" max="1" width="11.109375" style="190" bestFit="1" customWidth="1"/>
    <col min="2" max="2" width="24.44140625" style="190" bestFit="1" customWidth="1"/>
    <col min="3" max="3" width="18.44140625" style="190" bestFit="1" customWidth="1"/>
    <col min="4" max="4" width="20.44140625" style="190" bestFit="1" customWidth="1"/>
    <col min="5" max="5" width="6.44140625" style="190" bestFit="1" customWidth="1"/>
    <col min="6" max="6" width="10.44140625" style="193" bestFit="1" customWidth="1"/>
    <col min="7" max="7" width="13.33203125" style="190" bestFit="1" customWidth="1"/>
    <col min="8" max="8" width="12" style="190" bestFit="1" customWidth="1"/>
    <col min="9" max="9" width="9.6640625" style="190" bestFit="1" customWidth="1"/>
    <col min="10" max="10" width="27" style="190" bestFit="1" customWidth="1"/>
    <col min="11" max="11" width="11.33203125" style="190" bestFit="1" customWidth="1"/>
    <col min="12" max="12" width="9.44140625" style="190" bestFit="1" customWidth="1"/>
    <col min="13" max="13" width="12.6640625" style="190" bestFit="1" customWidth="1"/>
    <col min="14" max="14" width="10.44140625" style="190" bestFit="1" customWidth="1"/>
    <col min="15" max="15" width="7.33203125" style="190" bestFit="1" customWidth="1"/>
    <col min="16" max="16" width="11.44140625" style="190" bestFit="1" customWidth="1"/>
    <col min="17" max="17" width="12.33203125" style="190" bestFit="1" customWidth="1"/>
    <col min="18" max="23" width="18.44140625" style="190" bestFit="1" customWidth="1"/>
    <col min="24" max="24" width="36.109375" style="190" bestFit="1" customWidth="1"/>
    <col min="25" max="25" width="5.44140625" style="191" bestFit="1" customWidth="1"/>
    <col min="26" max="27" width="15.44140625" style="191" customWidth="1"/>
    <col min="28" max="28" width="45.109375" style="191" customWidth="1"/>
    <col min="29" max="30" width="13.44140625" style="191" customWidth="1"/>
    <col min="31" max="16384" width="9" style="191"/>
  </cols>
  <sheetData>
    <row r="1" spans="1:29" x14ac:dyDescent="0.3">
      <c r="A1" s="190">
        <v>1</v>
      </c>
      <c r="B1" s="190">
        <v>2</v>
      </c>
      <c r="C1" s="190">
        <v>3</v>
      </c>
      <c r="D1" s="190">
        <v>4</v>
      </c>
      <c r="E1" s="190">
        <v>5</v>
      </c>
      <c r="F1" s="193">
        <v>6</v>
      </c>
      <c r="G1" s="190">
        <v>7</v>
      </c>
      <c r="H1" s="190">
        <v>8</v>
      </c>
      <c r="I1" s="190">
        <v>9</v>
      </c>
      <c r="J1" s="190">
        <v>10</v>
      </c>
      <c r="K1" s="190">
        <v>11</v>
      </c>
      <c r="L1" s="190">
        <v>12</v>
      </c>
      <c r="M1" s="190">
        <v>13</v>
      </c>
      <c r="N1" s="190">
        <v>14</v>
      </c>
      <c r="O1" s="190">
        <v>15</v>
      </c>
      <c r="P1" s="190">
        <v>16</v>
      </c>
      <c r="Q1" s="190">
        <v>17</v>
      </c>
      <c r="R1" s="190">
        <v>18</v>
      </c>
      <c r="S1" s="190">
        <v>19</v>
      </c>
      <c r="T1" s="190">
        <v>20</v>
      </c>
      <c r="U1" s="190">
        <v>21</v>
      </c>
      <c r="V1" s="190">
        <v>22</v>
      </c>
      <c r="W1" s="190">
        <v>23</v>
      </c>
      <c r="X1" s="190">
        <v>24</v>
      </c>
      <c r="AC1" s="191">
        <v>29</v>
      </c>
    </row>
    <row r="2" spans="1:29" x14ac:dyDescent="0.3">
      <c r="A2" s="190" t="s">
        <v>2</v>
      </c>
      <c r="B2" s="190" t="s">
        <v>3</v>
      </c>
      <c r="C2" s="190" t="s">
        <v>4</v>
      </c>
      <c r="D2" s="190" t="s">
        <v>5</v>
      </c>
      <c r="E2" s="190" t="s">
        <v>11</v>
      </c>
      <c r="F2" s="193" t="s">
        <v>48</v>
      </c>
      <c r="G2" s="190" t="s">
        <v>6</v>
      </c>
      <c r="H2" s="190" t="s">
        <v>10</v>
      </c>
      <c r="I2" s="190" t="s">
        <v>9</v>
      </c>
      <c r="J2" s="190" t="s">
        <v>12</v>
      </c>
      <c r="K2" s="190" t="s">
        <v>13</v>
      </c>
      <c r="L2" s="190" t="s">
        <v>14</v>
      </c>
      <c r="M2" s="190" t="s">
        <v>16</v>
      </c>
      <c r="N2" s="190" t="s">
        <v>605</v>
      </c>
      <c r="O2" s="190" t="s">
        <v>0</v>
      </c>
      <c r="P2" s="190" t="s">
        <v>606</v>
      </c>
      <c r="Q2" s="190" t="s">
        <v>148</v>
      </c>
      <c r="R2" s="190" t="s">
        <v>626</v>
      </c>
      <c r="S2" s="190" t="s">
        <v>634</v>
      </c>
      <c r="T2" s="190" t="s">
        <v>627</v>
      </c>
      <c r="U2" s="190" t="s">
        <v>635</v>
      </c>
      <c r="V2" s="190" t="s">
        <v>672</v>
      </c>
      <c r="W2" s="190" t="s">
        <v>3189</v>
      </c>
      <c r="AC2" s="191">
        <v>1</v>
      </c>
    </row>
    <row r="3" spans="1:29" ht="17.25" customHeight="1" x14ac:dyDescent="0.3">
      <c r="A3" s="190">
        <v>802120</v>
      </c>
      <c r="B3" s="190" t="s">
        <v>1958</v>
      </c>
      <c r="C3" s="190" t="s">
        <v>82</v>
      </c>
      <c r="D3" s="190" t="s">
        <v>173</v>
      </c>
      <c r="E3" s="190" t="s">
        <v>138</v>
      </c>
      <c r="F3" s="193">
        <v>30941</v>
      </c>
      <c r="G3" s="190" t="s">
        <v>3036</v>
      </c>
      <c r="H3" s="190" t="s">
        <v>692</v>
      </c>
      <c r="I3" s="190" t="s">
        <v>265</v>
      </c>
      <c r="Q3" s="190">
        <v>2000</v>
      </c>
      <c r="R3" s="190" t="s">
        <v>3181</v>
      </c>
      <c r="S3" s="190" t="s">
        <v>3181</v>
      </c>
      <c r="U3" s="190" t="s">
        <v>3181</v>
      </c>
      <c r="V3" s="190" t="s">
        <v>3181</v>
      </c>
      <c r="W3" s="190" t="s">
        <v>3181</v>
      </c>
      <c r="X3" s="190" t="s">
        <v>3183</v>
      </c>
    </row>
    <row r="4" spans="1:29" ht="17.25" customHeight="1" x14ac:dyDescent="0.3">
      <c r="A4" s="190">
        <v>808194</v>
      </c>
      <c r="B4" s="190" t="s">
        <v>2328</v>
      </c>
      <c r="C4" s="190" t="s">
        <v>93</v>
      </c>
      <c r="D4" s="190" t="s">
        <v>186</v>
      </c>
      <c r="E4" s="190" t="s">
        <v>138</v>
      </c>
      <c r="F4" s="193">
        <v>33651</v>
      </c>
      <c r="G4" s="190" t="s">
        <v>754</v>
      </c>
      <c r="H4" s="190" t="s">
        <v>693</v>
      </c>
      <c r="I4" s="190" t="s">
        <v>265</v>
      </c>
      <c r="Q4" s="190">
        <v>2000</v>
      </c>
      <c r="R4" s="190" t="s">
        <v>3181</v>
      </c>
      <c r="S4" s="190" t="s">
        <v>3181</v>
      </c>
      <c r="U4" s="190" t="s">
        <v>3181</v>
      </c>
      <c r="V4" s="190" t="s">
        <v>3181</v>
      </c>
      <c r="W4" s="190" t="s">
        <v>3181</v>
      </c>
      <c r="X4" s="190" t="s">
        <v>3183</v>
      </c>
    </row>
    <row r="5" spans="1:29" ht="17.25" customHeight="1" x14ac:dyDescent="0.3">
      <c r="A5" s="190">
        <v>807157</v>
      </c>
      <c r="B5" s="190" t="s">
        <v>2221</v>
      </c>
      <c r="C5" s="190" t="s">
        <v>65</v>
      </c>
      <c r="D5" s="190" t="s">
        <v>848</v>
      </c>
      <c r="E5" s="190" t="s">
        <v>138</v>
      </c>
      <c r="F5" s="193">
        <v>35445</v>
      </c>
      <c r="G5" s="190" t="s">
        <v>1699</v>
      </c>
      <c r="H5" s="190" t="s">
        <v>692</v>
      </c>
      <c r="I5" s="190" t="s">
        <v>265</v>
      </c>
      <c r="Q5" s="190">
        <v>2000</v>
      </c>
      <c r="R5" s="190" t="s">
        <v>3181</v>
      </c>
      <c r="S5" s="190" t="s">
        <v>3181</v>
      </c>
      <c r="U5" s="190" t="s">
        <v>3181</v>
      </c>
      <c r="V5" s="190" t="s">
        <v>3181</v>
      </c>
      <c r="W5" s="190" t="s">
        <v>3181</v>
      </c>
      <c r="X5" s="190" t="s">
        <v>3183</v>
      </c>
    </row>
    <row r="6" spans="1:29" ht="17.25" customHeight="1" x14ac:dyDescent="0.3">
      <c r="A6" s="190">
        <v>801597</v>
      </c>
      <c r="B6" s="190" t="s">
        <v>1948</v>
      </c>
      <c r="C6" s="190" t="s">
        <v>63</v>
      </c>
      <c r="D6" s="190" t="s">
        <v>736</v>
      </c>
      <c r="E6" s="190" t="s">
        <v>137</v>
      </c>
      <c r="F6" s="193">
        <v>32436</v>
      </c>
      <c r="G6" s="190" t="s">
        <v>233</v>
      </c>
      <c r="H6" s="190" t="s">
        <v>692</v>
      </c>
      <c r="I6" s="190" t="s">
        <v>265</v>
      </c>
      <c r="Q6" s="190">
        <v>2000</v>
      </c>
      <c r="R6" s="190" t="s">
        <v>3181</v>
      </c>
      <c r="S6" s="190" t="s">
        <v>3181</v>
      </c>
      <c r="U6" s="190" t="s">
        <v>3181</v>
      </c>
      <c r="V6" s="190" t="s">
        <v>3181</v>
      </c>
      <c r="W6" s="190" t="s">
        <v>3181</v>
      </c>
      <c r="X6" s="190" t="s">
        <v>3183</v>
      </c>
    </row>
    <row r="7" spans="1:29" ht="17.25" customHeight="1" x14ac:dyDescent="0.3">
      <c r="A7" s="190">
        <v>806126</v>
      </c>
      <c r="B7" s="190" t="s">
        <v>2134</v>
      </c>
      <c r="C7" s="190" t="s">
        <v>839</v>
      </c>
      <c r="D7" s="190" t="s">
        <v>470</v>
      </c>
      <c r="E7" s="190" t="s">
        <v>137</v>
      </c>
      <c r="F7" s="193">
        <v>33239</v>
      </c>
      <c r="G7" s="190" t="s">
        <v>767</v>
      </c>
      <c r="H7" s="190" t="s">
        <v>693</v>
      </c>
      <c r="I7" s="190" t="s">
        <v>265</v>
      </c>
      <c r="Q7" s="190">
        <v>2000</v>
      </c>
      <c r="R7" s="190" t="s">
        <v>3181</v>
      </c>
      <c r="S7" s="190" t="s">
        <v>3181</v>
      </c>
      <c r="U7" s="190" t="s">
        <v>3181</v>
      </c>
      <c r="V7" s="190" t="s">
        <v>3181</v>
      </c>
      <c r="W7" s="190" t="s">
        <v>3181</v>
      </c>
      <c r="X7" s="190" t="s">
        <v>3183</v>
      </c>
    </row>
    <row r="8" spans="1:29" ht="17.25" customHeight="1" x14ac:dyDescent="0.3">
      <c r="A8" s="190">
        <v>809418</v>
      </c>
      <c r="B8" s="190" t="s">
        <v>2461</v>
      </c>
      <c r="C8" s="190" t="s">
        <v>1670</v>
      </c>
      <c r="D8" s="190" t="s">
        <v>550</v>
      </c>
      <c r="E8" s="190" t="s">
        <v>137</v>
      </c>
      <c r="F8" s="193">
        <v>35363</v>
      </c>
      <c r="G8" s="190" t="s">
        <v>233</v>
      </c>
      <c r="H8" s="190" t="s">
        <v>692</v>
      </c>
      <c r="I8" s="190" t="s">
        <v>265</v>
      </c>
      <c r="Q8" s="190">
        <v>2000</v>
      </c>
      <c r="R8" s="190" t="s">
        <v>3181</v>
      </c>
      <c r="S8" s="190" t="s">
        <v>3181</v>
      </c>
      <c r="V8" s="190" t="s">
        <v>3181</v>
      </c>
      <c r="W8" s="190" t="s">
        <v>3181</v>
      </c>
      <c r="X8" s="190" t="s">
        <v>3183</v>
      </c>
    </row>
    <row r="9" spans="1:29" ht="17.25" customHeight="1" x14ac:dyDescent="0.3">
      <c r="A9" s="190">
        <v>807630</v>
      </c>
      <c r="B9" s="190" t="s">
        <v>2265</v>
      </c>
      <c r="C9" s="190" t="s">
        <v>65</v>
      </c>
      <c r="D9" s="190" t="s">
        <v>359</v>
      </c>
      <c r="E9" s="190" t="s">
        <v>138</v>
      </c>
      <c r="F9" s="193">
        <v>25945</v>
      </c>
      <c r="G9" s="190" t="s">
        <v>3099</v>
      </c>
      <c r="H9" s="190" t="s">
        <v>692</v>
      </c>
      <c r="I9" s="190" t="s">
        <v>265</v>
      </c>
      <c r="Q9" s="190">
        <v>2000</v>
      </c>
      <c r="R9" s="190" t="s">
        <v>3181</v>
      </c>
      <c r="T9" s="190" t="s">
        <v>3181</v>
      </c>
      <c r="U9" s="190" t="s">
        <v>3181</v>
      </c>
      <c r="V9" s="190" t="s">
        <v>3181</v>
      </c>
      <c r="W9" s="190" t="s">
        <v>3181</v>
      </c>
      <c r="X9" s="190" t="s">
        <v>3183</v>
      </c>
    </row>
    <row r="10" spans="1:29" ht="17.25" customHeight="1" x14ac:dyDescent="0.3">
      <c r="A10" s="190">
        <v>806299</v>
      </c>
      <c r="B10" s="190" t="s">
        <v>2147</v>
      </c>
      <c r="C10" s="190" t="s">
        <v>68</v>
      </c>
      <c r="D10" s="190" t="s">
        <v>531</v>
      </c>
      <c r="E10" s="190" t="s">
        <v>138</v>
      </c>
      <c r="F10" s="193">
        <v>32874</v>
      </c>
      <c r="G10" s="190" t="s">
        <v>776</v>
      </c>
      <c r="H10" s="190" t="s">
        <v>692</v>
      </c>
      <c r="I10" s="190" t="s">
        <v>265</v>
      </c>
      <c r="Q10" s="190">
        <v>2000</v>
      </c>
      <c r="R10" s="190" t="s">
        <v>3181</v>
      </c>
      <c r="T10" s="190" t="s">
        <v>3181</v>
      </c>
      <c r="U10" s="190" t="s">
        <v>3181</v>
      </c>
      <c r="V10" s="190" t="s">
        <v>3181</v>
      </c>
      <c r="W10" s="190" t="s">
        <v>3181</v>
      </c>
      <c r="X10" s="190" t="s">
        <v>3183</v>
      </c>
    </row>
    <row r="11" spans="1:29" ht="17.25" customHeight="1" x14ac:dyDescent="0.3">
      <c r="A11" s="190">
        <v>802286</v>
      </c>
      <c r="B11" s="190" t="s">
        <v>1964</v>
      </c>
      <c r="C11" s="190" t="s">
        <v>520</v>
      </c>
      <c r="D11" s="190" t="s">
        <v>174</v>
      </c>
      <c r="E11" s="190" t="s">
        <v>138</v>
      </c>
      <c r="F11" s="193">
        <v>34335</v>
      </c>
      <c r="G11" s="190" t="s">
        <v>233</v>
      </c>
      <c r="H11" s="190" t="s">
        <v>692</v>
      </c>
      <c r="I11" s="190" t="s">
        <v>265</v>
      </c>
      <c r="Q11" s="190">
        <v>2000</v>
      </c>
      <c r="R11" s="190" t="s">
        <v>3181</v>
      </c>
      <c r="T11" s="190" t="s">
        <v>3181</v>
      </c>
      <c r="U11" s="190" t="s">
        <v>3181</v>
      </c>
      <c r="V11" s="190" t="s">
        <v>3181</v>
      </c>
      <c r="W11" s="190" t="s">
        <v>3181</v>
      </c>
      <c r="X11" s="190" t="s">
        <v>3183</v>
      </c>
    </row>
    <row r="12" spans="1:29" ht="17.25" customHeight="1" x14ac:dyDescent="0.3">
      <c r="A12" s="190">
        <v>805452</v>
      </c>
      <c r="B12" s="190" t="s">
        <v>618</v>
      </c>
      <c r="C12" s="190" t="s">
        <v>2978</v>
      </c>
      <c r="D12" s="190" t="s">
        <v>1579</v>
      </c>
      <c r="E12" s="190" t="s">
        <v>138</v>
      </c>
      <c r="H12" s="190" t="s">
        <v>692</v>
      </c>
      <c r="I12" s="190" t="s">
        <v>265</v>
      </c>
      <c r="Q12" s="190">
        <v>2000</v>
      </c>
      <c r="R12" s="190" t="s">
        <v>3181</v>
      </c>
      <c r="T12" s="190" t="s">
        <v>3181</v>
      </c>
      <c r="U12" s="190" t="s">
        <v>3181</v>
      </c>
      <c r="V12" s="190" t="s">
        <v>3181</v>
      </c>
      <c r="W12" s="190" t="s">
        <v>3181</v>
      </c>
      <c r="X12" s="190" t="s">
        <v>3183</v>
      </c>
    </row>
    <row r="13" spans="1:29" ht="17.25" customHeight="1" x14ac:dyDescent="0.3">
      <c r="A13" s="190">
        <v>800718</v>
      </c>
      <c r="B13" s="190" t="s">
        <v>1934</v>
      </c>
      <c r="C13" s="190" t="s">
        <v>392</v>
      </c>
      <c r="D13" s="190" t="s">
        <v>831</v>
      </c>
      <c r="E13" s="190" t="s">
        <v>137</v>
      </c>
      <c r="F13" s="193">
        <v>29295</v>
      </c>
      <c r="G13" s="190" t="s">
        <v>233</v>
      </c>
      <c r="H13" s="190" t="s">
        <v>692</v>
      </c>
      <c r="I13" s="190" t="s">
        <v>265</v>
      </c>
      <c r="Q13" s="190">
        <v>2000</v>
      </c>
      <c r="R13" s="190" t="s">
        <v>3181</v>
      </c>
      <c r="T13" s="190" t="s">
        <v>3181</v>
      </c>
      <c r="U13" s="190" t="s">
        <v>3181</v>
      </c>
      <c r="V13" s="190" t="s">
        <v>3181</v>
      </c>
      <c r="W13" s="190" t="s">
        <v>3181</v>
      </c>
      <c r="X13" s="190" t="s">
        <v>3183</v>
      </c>
    </row>
    <row r="14" spans="1:29" ht="17.25" customHeight="1" x14ac:dyDescent="0.3">
      <c r="A14" s="190">
        <v>801471</v>
      </c>
      <c r="B14" s="190" t="s">
        <v>1946</v>
      </c>
      <c r="C14" s="190" t="s">
        <v>63</v>
      </c>
      <c r="D14" s="190" t="s">
        <v>870</v>
      </c>
      <c r="E14" s="190" t="s">
        <v>137</v>
      </c>
      <c r="F14" s="193">
        <v>33604</v>
      </c>
      <c r="G14" s="190" t="s">
        <v>1672</v>
      </c>
      <c r="H14" s="190" t="s">
        <v>692</v>
      </c>
      <c r="I14" s="190" t="s">
        <v>265</v>
      </c>
      <c r="Q14" s="190">
        <v>2000</v>
      </c>
      <c r="R14" s="190" t="s">
        <v>3181</v>
      </c>
      <c r="T14" s="190" t="s">
        <v>3181</v>
      </c>
      <c r="U14" s="190" t="s">
        <v>3181</v>
      </c>
      <c r="V14" s="190" t="s">
        <v>3181</v>
      </c>
      <c r="W14" s="190" t="s">
        <v>3181</v>
      </c>
      <c r="X14" s="190" t="s">
        <v>3183</v>
      </c>
    </row>
    <row r="15" spans="1:29" ht="17.25" customHeight="1" x14ac:dyDescent="0.3">
      <c r="A15" s="190">
        <v>806485</v>
      </c>
      <c r="B15" s="190" t="s">
        <v>2157</v>
      </c>
      <c r="C15" s="190" t="s">
        <v>361</v>
      </c>
      <c r="D15" s="190" t="s">
        <v>199</v>
      </c>
      <c r="E15" s="190" t="s">
        <v>137</v>
      </c>
      <c r="F15" s="193">
        <v>34778</v>
      </c>
      <c r="G15" s="190" t="s">
        <v>233</v>
      </c>
      <c r="H15" s="190" t="s">
        <v>692</v>
      </c>
      <c r="I15" s="190" t="s">
        <v>265</v>
      </c>
      <c r="Q15" s="190">
        <v>2000</v>
      </c>
      <c r="R15" s="190" t="s">
        <v>3181</v>
      </c>
      <c r="T15" s="190" t="s">
        <v>3181</v>
      </c>
      <c r="U15" s="190" t="s">
        <v>3181</v>
      </c>
      <c r="V15" s="190" t="s">
        <v>3181</v>
      </c>
      <c r="W15" s="190" t="s">
        <v>3181</v>
      </c>
      <c r="X15" s="190" t="s">
        <v>3183</v>
      </c>
    </row>
    <row r="16" spans="1:29" ht="17.25" customHeight="1" x14ac:dyDescent="0.3">
      <c r="A16" s="190">
        <v>806199</v>
      </c>
      <c r="B16" s="190" t="s">
        <v>2138</v>
      </c>
      <c r="C16" s="190" t="s">
        <v>105</v>
      </c>
      <c r="D16" s="190" t="s">
        <v>164</v>
      </c>
      <c r="E16" s="190" t="s">
        <v>137</v>
      </c>
      <c r="F16" s="193">
        <v>35065</v>
      </c>
      <c r="G16" s="190" t="s">
        <v>941</v>
      </c>
      <c r="H16" s="190" t="s">
        <v>692</v>
      </c>
      <c r="I16" s="190" t="s">
        <v>265</v>
      </c>
      <c r="Q16" s="190">
        <v>2000</v>
      </c>
      <c r="R16" s="190" t="s">
        <v>3181</v>
      </c>
      <c r="T16" s="190" t="s">
        <v>3181</v>
      </c>
      <c r="U16" s="190" t="s">
        <v>3181</v>
      </c>
      <c r="V16" s="190" t="s">
        <v>3181</v>
      </c>
      <c r="W16" s="190" t="s">
        <v>3181</v>
      </c>
      <c r="X16" s="190" t="s">
        <v>3183</v>
      </c>
    </row>
    <row r="17" spans="1:24" ht="17.25" customHeight="1" x14ac:dyDescent="0.3">
      <c r="A17" s="190">
        <v>805151</v>
      </c>
      <c r="B17" s="190" t="s">
        <v>2060</v>
      </c>
      <c r="C17" s="190" t="s">
        <v>57</v>
      </c>
      <c r="D17" s="190" t="s">
        <v>452</v>
      </c>
      <c r="E17" s="190" t="s">
        <v>137</v>
      </c>
      <c r="F17" s="193">
        <v>35071</v>
      </c>
      <c r="G17" s="190" t="s">
        <v>3055</v>
      </c>
      <c r="H17" s="190" t="s">
        <v>692</v>
      </c>
      <c r="I17" s="190" t="s">
        <v>265</v>
      </c>
      <c r="Q17" s="190">
        <v>2000</v>
      </c>
      <c r="R17" s="190" t="s">
        <v>3181</v>
      </c>
      <c r="T17" s="190" t="s">
        <v>3181</v>
      </c>
      <c r="U17" s="190" t="s">
        <v>3181</v>
      </c>
      <c r="V17" s="190" t="s">
        <v>3181</v>
      </c>
      <c r="W17" s="190" t="s">
        <v>3181</v>
      </c>
      <c r="X17" s="190" t="s">
        <v>3183</v>
      </c>
    </row>
    <row r="18" spans="1:24" ht="17.25" customHeight="1" x14ac:dyDescent="0.3">
      <c r="A18" s="190">
        <v>808331</v>
      </c>
      <c r="B18" s="190" t="s">
        <v>2336</v>
      </c>
      <c r="C18" s="190" t="s">
        <v>427</v>
      </c>
      <c r="D18" s="190" t="s">
        <v>182</v>
      </c>
      <c r="E18" s="190" t="s">
        <v>137</v>
      </c>
      <c r="G18" s="190" t="s">
        <v>233</v>
      </c>
      <c r="H18" s="190" t="s">
        <v>693</v>
      </c>
      <c r="I18" s="190" t="s">
        <v>265</v>
      </c>
      <c r="Q18" s="190">
        <v>2000</v>
      </c>
      <c r="R18" s="190" t="s">
        <v>3181</v>
      </c>
      <c r="T18" s="190" t="s">
        <v>3181</v>
      </c>
      <c r="U18" s="190" t="s">
        <v>3181</v>
      </c>
      <c r="V18" s="190" t="s">
        <v>3181</v>
      </c>
      <c r="W18" s="190" t="s">
        <v>3181</v>
      </c>
      <c r="X18" s="190" t="s">
        <v>3183</v>
      </c>
    </row>
    <row r="19" spans="1:24" ht="17.25" customHeight="1" x14ac:dyDescent="0.3">
      <c r="A19" s="190">
        <v>800841</v>
      </c>
      <c r="B19" s="190" t="s">
        <v>1937</v>
      </c>
      <c r="C19" s="190" t="s">
        <v>63</v>
      </c>
      <c r="D19" s="190" t="s">
        <v>986</v>
      </c>
      <c r="E19" s="190" t="s">
        <v>137</v>
      </c>
      <c r="G19" s="190" t="s">
        <v>695</v>
      </c>
      <c r="H19" s="190" t="s">
        <v>692</v>
      </c>
      <c r="I19" s="190" t="s">
        <v>265</v>
      </c>
      <c r="Q19" s="190">
        <v>2000</v>
      </c>
      <c r="R19" s="190" t="s">
        <v>3181</v>
      </c>
      <c r="T19" s="190" t="s">
        <v>3181</v>
      </c>
      <c r="U19" s="190" t="s">
        <v>3181</v>
      </c>
      <c r="V19" s="190" t="s">
        <v>3181</v>
      </c>
      <c r="W19" s="190" t="s">
        <v>3181</v>
      </c>
      <c r="X19" s="190" t="s">
        <v>3183</v>
      </c>
    </row>
    <row r="20" spans="1:24" ht="17.25" customHeight="1" x14ac:dyDescent="0.3">
      <c r="A20" s="190">
        <v>800719</v>
      </c>
      <c r="B20" s="190" t="s">
        <v>1935</v>
      </c>
      <c r="C20" s="190" t="s">
        <v>61</v>
      </c>
      <c r="D20" s="190" t="s">
        <v>470</v>
      </c>
      <c r="E20" s="190" t="s">
        <v>137</v>
      </c>
      <c r="F20" s="193">
        <v>32509</v>
      </c>
      <c r="G20" s="190" t="s">
        <v>233</v>
      </c>
      <c r="H20" s="190" t="s">
        <v>692</v>
      </c>
      <c r="I20" s="190" t="s">
        <v>265</v>
      </c>
      <c r="Q20" s="190">
        <v>2000</v>
      </c>
      <c r="R20" s="190" t="s">
        <v>3181</v>
      </c>
      <c r="U20" s="190" t="s">
        <v>3181</v>
      </c>
      <c r="V20" s="190" t="s">
        <v>3181</v>
      </c>
      <c r="W20" s="190" t="s">
        <v>3181</v>
      </c>
      <c r="X20" s="190" t="s">
        <v>3183</v>
      </c>
    </row>
    <row r="21" spans="1:24" ht="17.25" customHeight="1" x14ac:dyDescent="0.3">
      <c r="A21" s="190">
        <v>807772</v>
      </c>
      <c r="B21" s="190" t="s">
        <v>2280</v>
      </c>
      <c r="C21" s="190" t="s">
        <v>125</v>
      </c>
      <c r="D21" s="190" t="s">
        <v>128</v>
      </c>
      <c r="E21" s="190" t="s">
        <v>137</v>
      </c>
      <c r="F21" s="193">
        <v>34700</v>
      </c>
      <c r="G21" s="190" t="s">
        <v>233</v>
      </c>
      <c r="H21" s="190" t="s">
        <v>692</v>
      </c>
      <c r="I21" s="190" t="s">
        <v>265</v>
      </c>
      <c r="Q21" s="190">
        <v>2000</v>
      </c>
      <c r="R21" s="190" t="s">
        <v>3181</v>
      </c>
      <c r="U21" s="190" t="s">
        <v>3181</v>
      </c>
      <c r="V21" s="190" t="s">
        <v>3181</v>
      </c>
      <c r="W21" s="190" t="s">
        <v>3181</v>
      </c>
      <c r="X21" s="190" t="s">
        <v>3183</v>
      </c>
    </row>
    <row r="22" spans="1:24" ht="17.25" customHeight="1" x14ac:dyDescent="0.3">
      <c r="A22" s="190">
        <v>804906</v>
      </c>
      <c r="B22" s="190" t="s">
        <v>2045</v>
      </c>
      <c r="C22" s="190" t="s">
        <v>2923</v>
      </c>
      <c r="D22" s="190" t="s">
        <v>1609</v>
      </c>
      <c r="E22" s="190" t="s">
        <v>137</v>
      </c>
      <c r="F22" s="193">
        <v>34729</v>
      </c>
      <c r="G22" s="190" t="s">
        <v>942</v>
      </c>
      <c r="H22" s="190" t="s">
        <v>692</v>
      </c>
      <c r="I22" s="190" t="s">
        <v>265</v>
      </c>
      <c r="Q22" s="190">
        <v>2000</v>
      </c>
      <c r="R22" s="190" t="s">
        <v>3181</v>
      </c>
      <c r="U22" s="190" t="s">
        <v>3181</v>
      </c>
      <c r="V22" s="190" t="s">
        <v>3181</v>
      </c>
      <c r="W22" s="190" t="s">
        <v>3181</v>
      </c>
      <c r="X22" s="190" t="s">
        <v>3183</v>
      </c>
    </row>
    <row r="23" spans="1:24" ht="17.25" customHeight="1" x14ac:dyDescent="0.3">
      <c r="A23" s="190">
        <v>805601</v>
      </c>
      <c r="B23" s="190" t="s">
        <v>2099</v>
      </c>
      <c r="C23" s="190" t="s">
        <v>130</v>
      </c>
      <c r="D23" s="190" t="s">
        <v>345</v>
      </c>
      <c r="E23" s="190" t="s">
        <v>137</v>
      </c>
      <c r="F23" s="193">
        <v>35065</v>
      </c>
      <c r="G23" s="190" t="s">
        <v>238</v>
      </c>
      <c r="H23" s="190" t="s">
        <v>692</v>
      </c>
      <c r="I23" s="190" t="s">
        <v>265</v>
      </c>
      <c r="Q23" s="190">
        <v>2000</v>
      </c>
      <c r="R23" s="190" t="s">
        <v>3181</v>
      </c>
      <c r="U23" s="190" t="s">
        <v>3181</v>
      </c>
      <c r="V23" s="190" t="s">
        <v>3181</v>
      </c>
      <c r="W23" s="190" t="s">
        <v>3181</v>
      </c>
      <c r="X23" s="190" t="s">
        <v>3183</v>
      </c>
    </row>
    <row r="24" spans="1:24" ht="17.25" customHeight="1" x14ac:dyDescent="0.3">
      <c r="A24" s="190">
        <v>807774</v>
      </c>
      <c r="B24" s="190" t="s">
        <v>2281</v>
      </c>
      <c r="C24" s="190" t="s">
        <v>96</v>
      </c>
      <c r="D24" s="190" t="s">
        <v>176</v>
      </c>
      <c r="E24" s="190" t="s">
        <v>137</v>
      </c>
      <c r="F24" s="193">
        <v>35146</v>
      </c>
      <c r="G24" s="190" t="s">
        <v>233</v>
      </c>
      <c r="H24" s="190" t="s">
        <v>692</v>
      </c>
      <c r="I24" s="190" t="s">
        <v>265</v>
      </c>
      <c r="Q24" s="190">
        <v>2000</v>
      </c>
      <c r="R24" s="190" t="s">
        <v>3181</v>
      </c>
      <c r="V24" s="190" t="s">
        <v>3181</v>
      </c>
      <c r="W24" s="190" t="s">
        <v>3181</v>
      </c>
      <c r="X24" s="190" t="s">
        <v>3183</v>
      </c>
    </row>
    <row r="25" spans="1:24" ht="17.25" customHeight="1" x14ac:dyDescent="0.3">
      <c r="A25" s="190">
        <v>810310</v>
      </c>
      <c r="B25" s="190" t="s">
        <v>2555</v>
      </c>
      <c r="C25" s="190" t="s">
        <v>868</v>
      </c>
      <c r="D25" s="190" t="s">
        <v>1673</v>
      </c>
      <c r="E25" s="190" t="s">
        <v>137</v>
      </c>
      <c r="F25" s="193">
        <v>35916</v>
      </c>
      <c r="G25" s="190" t="s">
        <v>1809</v>
      </c>
      <c r="H25" s="190" t="s">
        <v>692</v>
      </c>
      <c r="I25" s="190" t="s">
        <v>265</v>
      </c>
      <c r="Q25" s="190">
        <v>2000</v>
      </c>
      <c r="R25" s="190" t="s">
        <v>3181</v>
      </c>
      <c r="V25" s="190" t="s">
        <v>3181</v>
      </c>
      <c r="W25" s="190" t="s">
        <v>3181</v>
      </c>
      <c r="X25" s="190" t="s">
        <v>3183</v>
      </c>
    </row>
    <row r="26" spans="1:24" ht="17.25" customHeight="1" x14ac:dyDescent="0.3">
      <c r="A26" s="190">
        <v>804393</v>
      </c>
      <c r="B26" s="190" t="s">
        <v>2025</v>
      </c>
      <c r="C26" s="190" t="s">
        <v>101</v>
      </c>
      <c r="D26" s="190" t="s">
        <v>322</v>
      </c>
      <c r="E26" s="190" t="s">
        <v>137</v>
      </c>
      <c r="F26" s="193">
        <v>34335</v>
      </c>
      <c r="G26" s="190" t="s">
        <v>699</v>
      </c>
      <c r="H26" s="190" t="s">
        <v>692</v>
      </c>
      <c r="I26" s="190" t="s">
        <v>265</v>
      </c>
      <c r="Q26" s="190">
        <v>2000</v>
      </c>
      <c r="S26" s="190" t="s">
        <v>3181</v>
      </c>
      <c r="T26" s="190" t="s">
        <v>3181</v>
      </c>
      <c r="U26" s="190" t="s">
        <v>3181</v>
      </c>
      <c r="V26" s="190" t="s">
        <v>3181</v>
      </c>
      <c r="W26" s="190" t="s">
        <v>3181</v>
      </c>
      <c r="X26" s="190" t="s">
        <v>3183</v>
      </c>
    </row>
    <row r="27" spans="1:24" ht="17.25" customHeight="1" x14ac:dyDescent="0.3">
      <c r="A27" s="190">
        <v>804715</v>
      </c>
      <c r="B27" s="190" t="s">
        <v>2038</v>
      </c>
      <c r="C27" s="190" t="s">
        <v>91</v>
      </c>
      <c r="D27" s="190" t="s">
        <v>223</v>
      </c>
      <c r="E27" s="190" t="s">
        <v>138</v>
      </c>
      <c r="F27" s="193">
        <v>33635</v>
      </c>
      <c r="G27" s="190" t="s">
        <v>933</v>
      </c>
      <c r="H27" s="190" t="s">
        <v>692</v>
      </c>
      <c r="I27" s="190" t="s">
        <v>265</v>
      </c>
      <c r="Q27" s="190">
        <v>2000</v>
      </c>
      <c r="S27" s="190" t="s">
        <v>3181</v>
      </c>
      <c r="T27" s="190" t="s">
        <v>3181</v>
      </c>
      <c r="U27" s="190" t="s">
        <v>3181</v>
      </c>
      <c r="V27" s="190" t="s">
        <v>3181</v>
      </c>
      <c r="W27" s="190" t="s">
        <v>3181</v>
      </c>
      <c r="X27" s="190" t="s">
        <v>3183</v>
      </c>
    </row>
    <row r="28" spans="1:24" ht="17.25" customHeight="1" x14ac:dyDescent="0.3">
      <c r="A28" s="190">
        <v>804095</v>
      </c>
      <c r="B28" s="190" t="s">
        <v>2015</v>
      </c>
      <c r="C28" s="190" t="s">
        <v>63</v>
      </c>
      <c r="D28" s="190" t="s">
        <v>154</v>
      </c>
      <c r="E28" s="190" t="s">
        <v>137</v>
      </c>
      <c r="F28" s="193">
        <v>34881</v>
      </c>
      <c r="G28" s="190" t="s">
        <v>953</v>
      </c>
      <c r="H28" s="190" t="s">
        <v>692</v>
      </c>
      <c r="I28" s="190" t="s">
        <v>265</v>
      </c>
      <c r="Q28" s="190">
        <v>2000</v>
      </c>
      <c r="S28" s="190" t="s">
        <v>3181</v>
      </c>
      <c r="T28" s="190" t="s">
        <v>3181</v>
      </c>
      <c r="U28" s="190" t="s">
        <v>3181</v>
      </c>
      <c r="V28" s="190" t="s">
        <v>3181</v>
      </c>
      <c r="W28" s="190" t="s">
        <v>3181</v>
      </c>
      <c r="X28" s="190" t="s">
        <v>3183</v>
      </c>
    </row>
    <row r="29" spans="1:24" ht="17.25" customHeight="1" x14ac:dyDescent="0.3">
      <c r="A29" s="190">
        <v>809462</v>
      </c>
      <c r="B29" s="190" t="s">
        <v>2469</v>
      </c>
      <c r="C29" s="190" t="s">
        <v>94</v>
      </c>
      <c r="D29" s="190" t="s">
        <v>1783</v>
      </c>
      <c r="E29" s="190" t="s">
        <v>137</v>
      </c>
      <c r="H29" s="190" t="s">
        <v>692</v>
      </c>
      <c r="I29" s="190" t="s">
        <v>265</v>
      </c>
      <c r="Q29" s="190">
        <v>2000</v>
      </c>
      <c r="S29" s="190" t="s">
        <v>3181</v>
      </c>
      <c r="T29" s="190" t="s">
        <v>3181</v>
      </c>
      <c r="U29" s="190" t="s">
        <v>3181</v>
      </c>
      <c r="V29" s="190" t="s">
        <v>3181</v>
      </c>
      <c r="W29" s="190" t="s">
        <v>3181</v>
      </c>
      <c r="X29" s="190" t="s">
        <v>3183</v>
      </c>
    </row>
    <row r="30" spans="1:24" ht="17.25" customHeight="1" x14ac:dyDescent="0.3">
      <c r="A30" s="190">
        <v>804176</v>
      </c>
      <c r="B30" s="190" t="s">
        <v>2020</v>
      </c>
      <c r="C30" s="190" t="s">
        <v>61</v>
      </c>
      <c r="D30" s="190" t="s">
        <v>3047</v>
      </c>
      <c r="E30" s="190" t="s">
        <v>137</v>
      </c>
      <c r="H30" s="190" t="s">
        <v>692</v>
      </c>
      <c r="I30" s="190" t="s">
        <v>265</v>
      </c>
      <c r="Q30" s="190">
        <v>2000</v>
      </c>
      <c r="S30" s="190" t="s">
        <v>3181</v>
      </c>
      <c r="T30" s="190" t="s">
        <v>3181</v>
      </c>
      <c r="U30" s="190" t="s">
        <v>3181</v>
      </c>
      <c r="V30" s="190" t="s">
        <v>3181</v>
      </c>
      <c r="W30" s="190" t="s">
        <v>3181</v>
      </c>
      <c r="X30" s="190" t="s">
        <v>3183</v>
      </c>
    </row>
    <row r="31" spans="1:24" ht="17.25" customHeight="1" x14ac:dyDescent="0.3">
      <c r="A31" s="190">
        <v>811682</v>
      </c>
      <c r="B31" s="190" t="s">
        <v>2761</v>
      </c>
      <c r="C31" s="190" t="s">
        <v>66</v>
      </c>
      <c r="D31" s="190" t="s">
        <v>156</v>
      </c>
      <c r="E31" s="190" t="s">
        <v>138</v>
      </c>
      <c r="F31" s="193">
        <v>32148</v>
      </c>
      <c r="G31" s="190" t="s">
        <v>695</v>
      </c>
      <c r="H31" s="190" t="s">
        <v>692</v>
      </c>
      <c r="I31" s="190" t="s">
        <v>265</v>
      </c>
      <c r="Q31" s="190">
        <v>2000</v>
      </c>
      <c r="S31" s="190" t="s">
        <v>3181</v>
      </c>
      <c r="T31" s="190" t="s">
        <v>3181</v>
      </c>
      <c r="U31" s="190" t="s">
        <v>3181</v>
      </c>
      <c r="V31" s="190" t="s">
        <v>3181</v>
      </c>
      <c r="W31" s="190" t="s">
        <v>3181</v>
      </c>
      <c r="X31" s="190" t="s">
        <v>3183</v>
      </c>
    </row>
    <row r="32" spans="1:24" ht="17.25" customHeight="1" x14ac:dyDescent="0.3">
      <c r="A32" s="190">
        <v>811857</v>
      </c>
      <c r="B32" s="190" t="s">
        <v>2800</v>
      </c>
      <c r="C32" s="190" t="s">
        <v>65</v>
      </c>
      <c r="D32" s="190" t="s">
        <v>533</v>
      </c>
      <c r="E32" s="190" t="s">
        <v>138</v>
      </c>
      <c r="F32" s="193">
        <v>32356</v>
      </c>
      <c r="G32" s="190" t="s">
        <v>695</v>
      </c>
      <c r="H32" s="190" t="s">
        <v>692</v>
      </c>
      <c r="I32" s="190" t="s">
        <v>265</v>
      </c>
      <c r="Q32" s="190">
        <v>2000</v>
      </c>
      <c r="S32" s="190" t="s">
        <v>3181</v>
      </c>
      <c r="T32" s="190" t="s">
        <v>3181</v>
      </c>
      <c r="U32" s="190" t="s">
        <v>3181</v>
      </c>
      <c r="V32" s="190" t="s">
        <v>3181</v>
      </c>
      <c r="W32" s="190" t="s">
        <v>3181</v>
      </c>
      <c r="X32" s="190" t="s">
        <v>3183</v>
      </c>
    </row>
    <row r="33" spans="1:24" ht="17.25" customHeight="1" x14ac:dyDescent="0.3">
      <c r="A33" s="190">
        <v>807005</v>
      </c>
      <c r="B33" s="190" t="s">
        <v>2203</v>
      </c>
      <c r="C33" s="190" t="s">
        <v>61</v>
      </c>
      <c r="D33" s="190" t="s">
        <v>483</v>
      </c>
      <c r="E33" s="190" t="s">
        <v>138</v>
      </c>
      <c r="F33" s="193">
        <v>32509</v>
      </c>
      <c r="G33" s="190" t="s">
        <v>724</v>
      </c>
      <c r="H33" s="190" t="s">
        <v>692</v>
      </c>
      <c r="I33" s="190" t="s">
        <v>265</v>
      </c>
      <c r="Q33" s="190">
        <v>2000</v>
      </c>
      <c r="S33" s="190" t="s">
        <v>3181</v>
      </c>
      <c r="T33" s="190" t="s">
        <v>3181</v>
      </c>
      <c r="U33" s="190" t="s">
        <v>3181</v>
      </c>
      <c r="V33" s="190" t="s">
        <v>3181</v>
      </c>
      <c r="W33" s="190" t="s">
        <v>3181</v>
      </c>
      <c r="X33" s="190" t="s">
        <v>3183</v>
      </c>
    </row>
    <row r="34" spans="1:24" ht="17.25" customHeight="1" x14ac:dyDescent="0.3">
      <c r="A34" s="190">
        <v>809718</v>
      </c>
      <c r="B34" s="190" t="s">
        <v>2499</v>
      </c>
      <c r="C34" s="190" t="s">
        <v>70</v>
      </c>
      <c r="D34" s="190" t="s">
        <v>184</v>
      </c>
      <c r="E34" s="190" t="s">
        <v>138</v>
      </c>
      <c r="F34" s="193">
        <v>33100</v>
      </c>
      <c r="G34" s="190" t="s">
        <v>233</v>
      </c>
      <c r="H34" s="190" t="s">
        <v>692</v>
      </c>
      <c r="I34" s="190" t="s">
        <v>265</v>
      </c>
      <c r="Q34" s="190">
        <v>2000</v>
      </c>
      <c r="S34" s="190" t="s">
        <v>3181</v>
      </c>
      <c r="T34" s="190" t="s">
        <v>3181</v>
      </c>
      <c r="U34" s="190" t="s">
        <v>3181</v>
      </c>
      <c r="V34" s="190" t="s">
        <v>3181</v>
      </c>
      <c r="W34" s="190" t="s">
        <v>3181</v>
      </c>
      <c r="X34" s="190" t="s">
        <v>3183</v>
      </c>
    </row>
    <row r="35" spans="1:24" ht="17.25" customHeight="1" x14ac:dyDescent="0.3">
      <c r="A35" s="190">
        <v>801075</v>
      </c>
      <c r="B35" s="190" t="s">
        <v>1939</v>
      </c>
      <c r="C35" s="190" t="s">
        <v>2855</v>
      </c>
      <c r="D35" s="190" t="s">
        <v>529</v>
      </c>
      <c r="E35" s="190" t="s">
        <v>138</v>
      </c>
      <c r="F35" s="193">
        <v>33136</v>
      </c>
      <c r="G35" s="190" t="s">
        <v>723</v>
      </c>
      <c r="H35" s="190" t="s">
        <v>692</v>
      </c>
      <c r="I35" s="190" t="s">
        <v>265</v>
      </c>
      <c r="Q35" s="190">
        <v>2000</v>
      </c>
      <c r="S35" s="190" t="s">
        <v>3181</v>
      </c>
      <c r="T35" s="190" t="s">
        <v>3181</v>
      </c>
      <c r="U35" s="190" t="s">
        <v>3181</v>
      </c>
      <c r="V35" s="190" t="s">
        <v>3181</v>
      </c>
      <c r="W35" s="190" t="s">
        <v>3181</v>
      </c>
      <c r="X35" s="190" t="s">
        <v>3183</v>
      </c>
    </row>
    <row r="36" spans="1:24" ht="17.25" customHeight="1" x14ac:dyDescent="0.3">
      <c r="A36" s="190">
        <v>809751</v>
      </c>
      <c r="B36" s="190" t="s">
        <v>2503</v>
      </c>
      <c r="C36" s="190" t="s">
        <v>880</v>
      </c>
      <c r="D36" s="190" t="s">
        <v>555</v>
      </c>
      <c r="E36" s="190" t="s">
        <v>138</v>
      </c>
      <c r="F36" s="193">
        <v>33451</v>
      </c>
      <c r="G36" s="190" t="s">
        <v>233</v>
      </c>
      <c r="H36" s="190" t="s">
        <v>692</v>
      </c>
      <c r="I36" s="190" t="s">
        <v>265</v>
      </c>
      <c r="Q36" s="190">
        <v>2000</v>
      </c>
      <c r="S36" s="190" t="s">
        <v>3181</v>
      </c>
      <c r="T36" s="190" t="s">
        <v>3181</v>
      </c>
      <c r="U36" s="190" t="s">
        <v>3181</v>
      </c>
      <c r="V36" s="190" t="s">
        <v>3181</v>
      </c>
      <c r="W36" s="190" t="s">
        <v>3181</v>
      </c>
      <c r="X36" s="190" t="s">
        <v>3183</v>
      </c>
    </row>
    <row r="37" spans="1:24" ht="17.25" customHeight="1" x14ac:dyDescent="0.3">
      <c r="A37" s="190">
        <v>811902</v>
      </c>
      <c r="B37" s="190" t="s">
        <v>2823</v>
      </c>
      <c r="C37" s="190" t="s">
        <v>1662</v>
      </c>
      <c r="D37" s="190" t="s">
        <v>209</v>
      </c>
      <c r="E37" s="190" t="s">
        <v>138</v>
      </c>
      <c r="F37" s="193">
        <v>33608</v>
      </c>
      <c r="G37" s="190" t="s">
        <v>695</v>
      </c>
      <c r="H37" s="190" t="s">
        <v>692</v>
      </c>
      <c r="I37" s="190" t="s">
        <v>265</v>
      </c>
      <c r="Q37" s="190">
        <v>2000</v>
      </c>
      <c r="S37" s="190" t="s">
        <v>3181</v>
      </c>
      <c r="T37" s="190" t="s">
        <v>3181</v>
      </c>
      <c r="U37" s="190" t="s">
        <v>3181</v>
      </c>
      <c r="V37" s="190" t="s">
        <v>3181</v>
      </c>
      <c r="W37" s="190" t="s">
        <v>3181</v>
      </c>
      <c r="X37" s="190" t="s">
        <v>3183</v>
      </c>
    </row>
    <row r="38" spans="1:24" ht="17.25" customHeight="1" x14ac:dyDescent="0.3">
      <c r="A38" s="190">
        <v>811185</v>
      </c>
      <c r="B38" s="190" t="s">
        <v>2688</v>
      </c>
      <c r="C38" s="190" t="s">
        <v>103</v>
      </c>
      <c r="D38" s="190" t="s">
        <v>3158</v>
      </c>
      <c r="E38" s="190" t="s">
        <v>138</v>
      </c>
      <c r="F38" s="193">
        <v>33724</v>
      </c>
      <c r="G38" s="190" t="s">
        <v>3158</v>
      </c>
      <c r="H38" s="190" t="s">
        <v>692</v>
      </c>
      <c r="I38" s="190" t="s">
        <v>265</v>
      </c>
      <c r="Q38" s="190">
        <v>2000</v>
      </c>
      <c r="S38" s="190" t="s">
        <v>3181</v>
      </c>
      <c r="T38" s="190" t="s">
        <v>3181</v>
      </c>
      <c r="U38" s="190" t="s">
        <v>3181</v>
      </c>
      <c r="V38" s="190" t="s">
        <v>3181</v>
      </c>
      <c r="W38" s="190" t="s">
        <v>3181</v>
      </c>
      <c r="X38" s="190" t="s">
        <v>3183</v>
      </c>
    </row>
    <row r="39" spans="1:24" ht="17.25" customHeight="1" x14ac:dyDescent="0.3">
      <c r="A39" s="190">
        <v>802269</v>
      </c>
      <c r="B39" s="190" t="s">
        <v>1963</v>
      </c>
      <c r="C39" s="190" t="s">
        <v>83</v>
      </c>
      <c r="D39" s="190" t="s">
        <v>224</v>
      </c>
      <c r="E39" s="190" t="s">
        <v>138</v>
      </c>
      <c r="F39" s="193">
        <v>33791</v>
      </c>
      <c r="G39" s="190" t="s">
        <v>233</v>
      </c>
      <c r="H39" s="190" t="s">
        <v>692</v>
      </c>
      <c r="I39" s="190" t="s">
        <v>265</v>
      </c>
      <c r="Q39" s="190">
        <v>2000</v>
      </c>
      <c r="S39" s="190" t="s">
        <v>3181</v>
      </c>
      <c r="T39" s="190" t="s">
        <v>3181</v>
      </c>
      <c r="U39" s="190" t="s">
        <v>3181</v>
      </c>
      <c r="V39" s="190" t="s">
        <v>3181</v>
      </c>
      <c r="W39" s="190" t="s">
        <v>3181</v>
      </c>
      <c r="X39" s="190" t="s">
        <v>3183</v>
      </c>
    </row>
    <row r="40" spans="1:24" ht="17.25" customHeight="1" x14ac:dyDescent="0.3">
      <c r="A40" s="190">
        <v>803684</v>
      </c>
      <c r="B40" s="190" t="s">
        <v>2001</v>
      </c>
      <c r="C40" s="190" t="s">
        <v>82</v>
      </c>
      <c r="D40" s="190" t="s">
        <v>744</v>
      </c>
      <c r="E40" s="190" t="s">
        <v>138</v>
      </c>
      <c r="F40" s="193">
        <v>34335</v>
      </c>
      <c r="G40" s="190" t="s">
        <v>233</v>
      </c>
      <c r="H40" s="190" t="s">
        <v>692</v>
      </c>
      <c r="I40" s="190" t="s">
        <v>265</v>
      </c>
      <c r="Q40" s="190">
        <v>2000</v>
      </c>
      <c r="S40" s="190" t="s">
        <v>3181</v>
      </c>
      <c r="T40" s="190" t="s">
        <v>3181</v>
      </c>
      <c r="U40" s="190" t="s">
        <v>3181</v>
      </c>
      <c r="V40" s="190" t="s">
        <v>3181</v>
      </c>
      <c r="W40" s="190" t="s">
        <v>3181</v>
      </c>
      <c r="X40" s="190" t="s">
        <v>3183</v>
      </c>
    </row>
    <row r="41" spans="1:24" ht="17.25" customHeight="1" x14ac:dyDescent="0.3">
      <c r="A41" s="190">
        <v>804270</v>
      </c>
      <c r="B41" s="190" t="s">
        <v>2022</v>
      </c>
      <c r="C41" s="190" t="s">
        <v>480</v>
      </c>
      <c r="D41" s="190" t="s">
        <v>186</v>
      </c>
      <c r="E41" s="190" t="s">
        <v>138</v>
      </c>
      <c r="F41" s="193">
        <v>34611</v>
      </c>
      <c r="G41" s="190" t="s">
        <v>233</v>
      </c>
      <c r="H41" s="190" t="s">
        <v>692</v>
      </c>
      <c r="I41" s="190" t="s">
        <v>265</v>
      </c>
      <c r="Q41" s="190">
        <v>2000</v>
      </c>
      <c r="S41" s="190" t="s">
        <v>3181</v>
      </c>
      <c r="T41" s="190" t="s">
        <v>3181</v>
      </c>
      <c r="U41" s="190" t="s">
        <v>3181</v>
      </c>
      <c r="V41" s="190" t="s">
        <v>3181</v>
      </c>
      <c r="W41" s="190" t="s">
        <v>3181</v>
      </c>
      <c r="X41" s="190" t="s">
        <v>3183</v>
      </c>
    </row>
    <row r="42" spans="1:24" ht="17.25" customHeight="1" x14ac:dyDescent="0.3">
      <c r="A42" s="190">
        <v>809055</v>
      </c>
      <c r="B42" s="190" t="s">
        <v>2413</v>
      </c>
      <c r="C42" s="190" t="s">
        <v>63</v>
      </c>
      <c r="D42" s="190" t="s">
        <v>818</v>
      </c>
      <c r="E42" s="190" t="s">
        <v>138</v>
      </c>
      <c r="F42" s="193">
        <v>35223</v>
      </c>
      <c r="G42" s="190" t="s">
        <v>2969</v>
      </c>
      <c r="H42" s="190" t="s">
        <v>693</v>
      </c>
      <c r="I42" s="190" t="s">
        <v>265</v>
      </c>
      <c r="Q42" s="190">
        <v>2000</v>
      </c>
      <c r="S42" s="190" t="s">
        <v>3181</v>
      </c>
      <c r="T42" s="190" t="s">
        <v>3181</v>
      </c>
      <c r="U42" s="190" t="s">
        <v>3181</v>
      </c>
      <c r="V42" s="190" t="s">
        <v>3181</v>
      </c>
      <c r="W42" s="190" t="s">
        <v>3181</v>
      </c>
      <c r="X42" s="190" t="s">
        <v>3183</v>
      </c>
    </row>
    <row r="43" spans="1:24" ht="17.25" customHeight="1" x14ac:dyDescent="0.3">
      <c r="A43" s="190">
        <v>811822</v>
      </c>
      <c r="B43" s="190" t="s">
        <v>2784</v>
      </c>
      <c r="C43" s="190" t="s">
        <v>402</v>
      </c>
      <c r="D43" s="190" t="s">
        <v>338</v>
      </c>
      <c r="E43" s="190" t="s">
        <v>138</v>
      </c>
      <c r="F43" s="193">
        <v>35376</v>
      </c>
      <c r="G43" s="190" t="s">
        <v>233</v>
      </c>
      <c r="H43" s="190" t="s">
        <v>692</v>
      </c>
      <c r="I43" s="190" t="s">
        <v>265</v>
      </c>
      <c r="Q43" s="190">
        <v>2000</v>
      </c>
      <c r="S43" s="190" t="s">
        <v>3181</v>
      </c>
      <c r="T43" s="190" t="s">
        <v>3181</v>
      </c>
      <c r="U43" s="190" t="s">
        <v>3181</v>
      </c>
      <c r="V43" s="190" t="s">
        <v>3181</v>
      </c>
      <c r="W43" s="190" t="s">
        <v>3181</v>
      </c>
      <c r="X43" s="190" t="s">
        <v>3183</v>
      </c>
    </row>
    <row r="44" spans="1:24" ht="17.25" customHeight="1" x14ac:dyDescent="0.3">
      <c r="A44" s="190">
        <v>811825</v>
      </c>
      <c r="B44" s="190" t="s">
        <v>2786</v>
      </c>
      <c r="C44" s="190" t="s">
        <v>361</v>
      </c>
      <c r="D44" s="190" t="s">
        <v>1613</v>
      </c>
      <c r="E44" s="190" t="s">
        <v>138</v>
      </c>
      <c r="F44" s="193">
        <v>35431</v>
      </c>
      <c r="G44" s="190" t="s">
        <v>235</v>
      </c>
      <c r="H44" s="190" t="s">
        <v>693</v>
      </c>
      <c r="I44" s="190" t="s">
        <v>265</v>
      </c>
      <c r="Q44" s="190">
        <v>2000</v>
      </c>
      <c r="S44" s="190" t="s">
        <v>3181</v>
      </c>
      <c r="T44" s="190" t="s">
        <v>3181</v>
      </c>
      <c r="U44" s="190" t="s">
        <v>3181</v>
      </c>
      <c r="V44" s="190" t="s">
        <v>3181</v>
      </c>
      <c r="W44" s="190" t="s">
        <v>3181</v>
      </c>
      <c r="X44" s="190" t="s">
        <v>3183</v>
      </c>
    </row>
    <row r="45" spans="1:24" ht="17.25" customHeight="1" x14ac:dyDescent="0.3">
      <c r="A45" s="190">
        <v>807613</v>
      </c>
      <c r="B45" s="190" t="s">
        <v>2261</v>
      </c>
      <c r="C45" s="190" t="s">
        <v>543</v>
      </c>
      <c r="D45" s="190" t="s">
        <v>2853</v>
      </c>
      <c r="E45" s="190" t="s">
        <v>138</v>
      </c>
      <c r="F45" s="193">
        <v>35659</v>
      </c>
      <c r="G45" s="190" t="s">
        <v>242</v>
      </c>
      <c r="H45" s="190" t="s">
        <v>692</v>
      </c>
      <c r="I45" s="190" t="s">
        <v>265</v>
      </c>
      <c r="Q45" s="190">
        <v>2000</v>
      </c>
      <c r="S45" s="190" t="s">
        <v>3181</v>
      </c>
      <c r="T45" s="190" t="s">
        <v>3181</v>
      </c>
      <c r="U45" s="190" t="s">
        <v>3181</v>
      </c>
      <c r="V45" s="190" t="s">
        <v>3181</v>
      </c>
      <c r="W45" s="190" t="s">
        <v>3181</v>
      </c>
      <c r="X45" s="190" t="s">
        <v>3183</v>
      </c>
    </row>
    <row r="46" spans="1:24" ht="17.25" customHeight="1" x14ac:dyDescent="0.3">
      <c r="A46" s="190">
        <v>806861</v>
      </c>
      <c r="B46" s="190" t="s">
        <v>2191</v>
      </c>
      <c r="C46" s="190" t="s">
        <v>63</v>
      </c>
      <c r="D46" s="190" t="s">
        <v>368</v>
      </c>
      <c r="E46" s="190" t="s">
        <v>138</v>
      </c>
      <c r="F46" s="193">
        <v>35796</v>
      </c>
      <c r="G46" s="190" t="s">
        <v>233</v>
      </c>
      <c r="H46" s="190" t="s">
        <v>692</v>
      </c>
      <c r="I46" s="190" t="s">
        <v>265</v>
      </c>
      <c r="Q46" s="190">
        <v>2000</v>
      </c>
      <c r="S46" s="190" t="s">
        <v>3181</v>
      </c>
      <c r="T46" s="190" t="s">
        <v>3181</v>
      </c>
      <c r="U46" s="190" t="s">
        <v>3181</v>
      </c>
      <c r="V46" s="190" t="s">
        <v>3181</v>
      </c>
      <c r="W46" s="190" t="s">
        <v>3181</v>
      </c>
      <c r="X46" s="190" t="s">
        <v>3183</v>
      </c>
    </row>
    <row r="47" spans="1:24" ht="17.25" customHeight="1" x14ac:dyDescent="0.3">
      <c r="A47" s="190">
        <v>811820</v>
      </c>
      <c r="B47" s="190" t="s">
        <v>2783</v>
      </c>
      <c r="C47" s="190" t="s">
        <v>63</v>
      </c>
      <c r="D47" s="190" t="s">
        <v>199</v>
      </c>
      <c r="E47" s="190" t="s">
        <v>138</v>
      </c>
      <c r="F47" s="193">
        <v>35802</v>
      </c>
      <c r="G47" s="190" t="s">
        <v>233</v>
      </c>
      <c r="H47" s="190" t="s">
        <v>692</v>
      </c>
      <c r="I47" s="190" t="s">
        <v>265</v>
      </c>
      <c r="Q47" s="190">
        <v>2000</v>
      </c>
      <c r="S47" s="190" t="s">
        <v>3181</v>
      </c>
      <c r="T47" s="190" t="s">
        <v>3181</v>
      </c>
      <c r="U47" s="190" t="s">
        <v>3181</v>
      </c>
      <c r="V47" s="190" t="s">
        <v>3181</v>
      </c>
      <c r="W47" s="190" t="s">
        <v>3181</v>
      </c>
      <c r="X47" s="190" t="s">
        <v>3183</v>
      </c>
    </row>
    <row r="48" spans="1:24" ht="17.25" customHeight="1" x14ac:dyDescent="0.3">
      <c r="A48" s="190">
        <v>808175</v>
      </c>
      <c r="B48" s="190" t="s">
        <v>2325</v>
      </c>
      <c r="C48" s="190" t="s">
        <v>82</v>
      </c>
      <c r="D48" s="190" t="s">
        <v>437</v>
      </c>
      <c r="E48" s="190" t="s">
        <v>138</v>
      </c>
      <c r="F48" s="193">
        <v>35810</v>
      </c>
      <c r="G48" s="190" t="s">
        <v>944</v>
      </c>
      <c r="H48" s="190" t="s">
        <v>692</v>
      </c>
      <c r="I48" s="190" t="s">
        <v>265</v>
      </c>
      <c r="Q48" s="190">
        <v>2000</v>
      </c>
      <c r="S48" s="190" t="s">
        <v>3181</v>
      </c>
      <c r="T48" s="190" t="s">
        <v>3181</v>
      </c>
      <c r="U48" s="190" t="s">
        <v>3181</v>
      </c>
      <c r="V48" s="190" t="s">
        <v>3181</v>
      </c>
      <c r="W48" s="190" t="s">
        <v>3181</v>
      </c>
      <c r="X48" s="190" t="s">
        <v>3183</v>
      </c>
    </row>
    <row r="49" spans="1:24" ht="17.25" customHeight="1" x14ac:dyDescent="0.3">
      <c r="A49" s="190">
        <v>811836</v>
      </c>
      <c r="B49" s="190" t="s">
        <v>2792</v>
      </c>
      <c r="C49" s="190" t="s">
        <v>86</v>
      </c>
      <c r="D49" s="190" t="s">
        <v>184</v>
      </c>
      <c r="E49" s="190" t="s">
        <v>138</v>
      </c>
      <c r="G49" s="190" t="s">
        <v>3170</v>
      </c>
      <c r="H49" s="190" t="s">
        <v>692</v>
      </c>
      <c r="I49" s="190" t="s">
        <v>265</v>
      </c>
      <c r="Q49" s="190">
        <v>2000</v>
      </c>
      <c r="S49" s="190" t="s">
        <v>3181</v>
      </c>
      <c r="T49" s="190" t="s">
        <v>3181</v>
      </c>
      <c r="U49" s="190" t="s">
        <v>3181</v>
      </c>
      <c r="V49" s="190" t="s">
        <v>3181</v>
      </c>
      <c r="W49" s="190" t="s">
        <v>3181</v>
      </c>
      <c r="X49" s="190" t="s">
        <v>3183</v>
      </c>
    </row>
    <row r="50" spans="1:24" ht="17.25" customHeight="1" x14ac:dyDescent="0.3">
      <c r="A50" s="190">
        <v>804550</v>
      </c>
      <c r="B50" s="190" t="s">
        <v>2028</v>
      </c>
      <c r="C50" s="190" t="s">
        <v>320</v>
      </c>
      <c r="D50" s="190" t="s">
        <v>3049</v>
      </c>
      <c r="E50" s="190" t="s">
        <v>137</v>
      </c>
      <c r="F50" s="193">
        <v>26127</v>
      </c>
      <c r="G50" s="190" t="s">
        <v>233</v>
      </c>
      <c r="H50" s="190" t="s">
        <v>692</v>
      </c>
      <c r="I50" s="190" t="s">
        <v>265</v>
      </c>
      <c r="Q50" s="190">
        <v>2000</v>
      </c>
      <c r="S50" s="190" t="s">
        <v>3181</v>
      </c>
      <c r="T50" s="190" t="s">
        <v>3181</v>
      </c>
      <c r="U50" s="190" t="s">
        <v>3181</v>
      </c>
      <c r="V50" s="190" t="s">
        <v>3181</v>
      </c>
      <c r="W50" s="190" t="s">
        <v>3181</v>
      </c>
      <c r="X50" s="190" t="s">
        <v>3183</v>
      </c>
    </row>
    <row r="51" spans="1:24" ht="17.25" customHeight="1" x14ac:dyDescent="0.3">
      <c r="A51" s="190">
        <v>803575</v>
      </c>
      <c r="B51" s="190" t="s">
        <v>1996</v>
      </c>
      <c r="C51" s="190" t="s">
        <v>361</v>
      </c>
      <c r="D51" s="190" t="s">
        <v>132</v>
      </c>
      <c r="E51" s="190" t="s">
        <v>137</v>
      </c>
      <c r="F51" s="193">
        <v>31657</v>
      </c>
      <c r="G51" s="190" t="s">
        <v>3042</v>
      </c>
      <c r="H51" s="190" t="s">
        <v>692</v>
      </c>
      <c r="I51" s="190" t="s">
        <v>265</v>
      </c>
      <c r="Q51" s="190">
        <v>2000</v>
      </c>
      <c r="S51" s="190" t="s">
        <v>3181</v>
      </c>
      <c r="T51" s="190" t="s">
        <v>3181</v>
      </c>
      <c r="U51" s="190" t="s">
        <v>3181</v>
      </c>
      <c r="V51" s="190" t="s">
        <v>3181</v>
      </c>
      <c r="W51" s="190" t="s">
        <v>3181</v>
      </c>
      <c r="X51" s="190" t="s">
        <v>3183</v>
      </c>
    </row>
    <row r="52" spans="1:24" ht="17.25" customHeight="1" x14ac:dyDescent="0.3">
      <c r="A52" s="190">
        <v>808743</v>
      </c>
      <c r="B52" s="190" t="s">
        <v>2381</v>
      </c>
      <c r="C52" s="190" t="s">
        <v>73</v>
      </c>
      <c r="D52" s="190" t="s">
        <v>3117</v>
      </c>
      <c r="E52" s="190" t="s">
        <v>137</v>
      </c>
      <c r="F52" s="193">
        <v>31898</v>
      </c>
      <c r="G52" s="190" t="s">
        <v>242</v>
      </c>
      <c r="H52" s="190" t="s">
        <v>692</v>
      </c>
      <c r="I52" s="190" t="s">
        <v>265</v>
      </c>
      <c r="Q52" s="190">
        <v>2000</v>
      </c>
      <c r="S52" s="190" t="s">
        <v>3181</v>
      </c>
      <c r="T52" s="190" t="s">
        <v>3181</v>
      </c>
      <c r="U52" s="190" t="s">
        <v>3181</v>
      </c>
      <c r="V52" s="190" t="s">
        <v>3181</v>
      </c>
      <c r="W52" s="190" t="s">
        <v>3181</v>
      </c>
      <c r="X52" s="190" t="s">
        <v>3183</v>
      </c>
    </row>
    <row r="53" spans="1:24" ht="17.25" customHeight="1" x14ac:dyDescent="0.3">
      <c r="A53" s="190">
        <v>806867</v>
      </c>
      <c r="B53" s="190" t="s">
        <v>2194</v>
      </c>
      <c r="C53" s="190" t="s">
        <v>335</v>
      </c>
      <c r="D53" s="190" t="s">
        <v>555</v>
      </c>
      <c r="E53" s="190" t="s">
        <v>137</v>
      </c>
      <c r="F53" s="193">
        <v>32743</v>
      </c>
      <c r="G53" s="190" t="s">
        <v>241</v>
      </c>
      <c r="H53" s="190" t="s">
        <v>692</v>
      </c>
      <c r="I53" s="190" t="s">
        <v>265</v>
      </c>
      <c r="Q53" s="190">
        <v>2000</v>
      </c>
      <c r="S53" s="190" t="s">
        <v>3181</v>
      </c>
      <c r="T53" s="190" t="s">
        <v>3181</v>
      </c>
      <c r="U53" s="190" t="s">
        <v>3181</v>
      </c>
      <c r="V53" s="190" t="s">
        <v>3181</v>
      </c>
      <c r="W53" s="190" t="s">
        <v>3181</v>
      </c>
      <c r="X53" s="190" t="s">
        <v>3183</v>
      </c>
    </row>
    <row r="54" spans="1:24" ht="17.25" customHeight="1" x14ac:dyDescent="0.3">
      <c r="A54" s="190">
        <v>811872</v>
      </c>
      <c r="B54" s="190" t="s">
        <v>2807</v>
      </c>
      <c r="C54" s="190" t="s">
        <v>344</v>
      </c>
      <c r="D54" s="190" t="s">
        <v>3173</v>
      </c>
      <c r="E54" s="190" t="s">
        <v>137</v>
      </c>
      <c r="F54" s="193">
        <v>33540</v>
      </c>
      <c r="G54" s="190" t="s">
        <v>233</v>
      </c>
      <c r="H54" s="190" t="s">
        <v>693</v>
      </c>
      <c r="I54" s="190" t="s">
        <v>265</v>
      </c>
      <c r="Q54" s="190">
        <v>2000</v>
      </c>
      <c r="S54" s="190" t="s">
        <v>3181</v>
      </c>
      <c r="T54" s="190" t="s">
        <v>3181</v>
      </c>
      <c r="U54" s="190" t="s">
        <v>3181</v>
      </c>
      <c r="V54" s="190" t="s">
        <v>3181</v>
      </c>
      <c r="W54" s="190" t="s">
        <v>3181</v>
      </c>
      <c r="X54" s="190" t="s">
        <v>3183</v>
      </c>
    </row>
    <row r="55" spans="1:24" ht="17.25" customHeight="1" x14ac:dyDescent="0.3">
      <c r="A55" s="190">
        <v>802937</v>
      </c>
      <c r="B55" s="190" t="s">
        <v>1979</v>
      </c>
      <c r="C55" s="190" t="s">
        <v>829</v>
      </c>
      <c r="D55" s="190" t="s">
        <v>581</v>
      </c>
      <c r="E55" s="190" t="s">
        <v>137</v>
      </c>
      <c r="F55" s="193">
        <v>33620</v>
      </c>
      <c r="G55" s="190" t="s">
        <v>946</v>
      </c>
      <c r="H55" s="190" t="s">
        <v>692</v>
      </c>
      <c r="I55" s="190" t="s">
        <v>265</v>
      </c>
      <c r="Q55" s="190">
        <v>2000</v>
      </c>
      <c r="S55" s="190" t="s">
        <v>3181</v>
      </c>
      <c r="T55" s="190" t="s">
        <v>3181</v>
      </c>
      <c r="U55" s="190" t="s">
        <v>3181</v>
      </c>
      <c r="V55" s="190" t="s">
        <v>3181</v>
      </c>
      <c r="W55" s="190" t="s">
        <v>3181</v>
      </c>
      <c r="X55" s="190" t="s">
        <v>3183</v>
      </c>
    </row>
    <row r="56" spans="1:24" ht="17.25" customHeight="1" x14ac:dyDescent="0.3">
      <c r="A56" s="190">
        <v>803319</v>
      </c>
      <c r="B56" s="190" t="s">
        <v>1988</v>
      </c>
      <c r="C56" s="190" t="s">
        <v>94</v>
      </c>
      <c r="D56" s="190" t="s">
        <v>192</v>
      </c>
      <c r="E56" s="190" t="s">
        <v>137</v>
      </c>
      <c r="F56" s="193">
        <v>34027</v>
      </c>
      <c r="G56" s="190" t="s">
        <v>233</v>
      </c>
      <c r="H56" s="190" t="s">
        <v>692</v>
      </c>
      <c r="I56" s="190" t="s">
        <v>265</v>
      </c>
      <c r="Q56" s="190">
        <v>2000</v>
      </c>
      <c r="S56" s="190" t="s">
        <v>3181</v>
      </c>
      <c r="T56" s="190" t="s">
        <v>3181</v>
      </c>
      <c r="U56" s="190" t="s">
        <v>3181</v>
      </c>
      <c r="V56" s="190" t="s">
        <v>3181</v>
      </c>
      <c r="W56" s="190" t="s">
        <v>3181</v>
      </c>
      <c r="X56" s="190" t="s">
        <v>3183</v>
      </c>
    </row>
    <row r="57" spans="1:24" ht="17.25" customHeight="1" x14ac:dyDescent="0.3">
      <c r="A57" s="190">
        <v>803919</v>
      </c>
      <c r="B57" s="190" t="s">
        <v>2006</v>
      </c>
      <c r="C57" s="190" t="s">
        <v>376</v>
      </c>
      <c r="D57" s="190" t="s">
        <v>1615</v>
      </c>
      <c r="E57" s="190" t="s">
        <v>137</v>
      </c>
      <c r="F57" s="193">
        <v>34136</v>
      </c>
      <c r="G57" s="190" t="s">
        <v>727</v>
      </c>
      <c r="H57" s="190" t="s">
        <v>692</v>
      </c>
      <c r="I57" s="190" t="s">
        <v>265</v>
      </c>
      <c r="Q57" s="190">
        <v>2000</v>
      </c>
      <c r="S57" s="190" t="s">
        <v>3181</v>
      </c>
      <c r="T57" s="190" t="s">
        <v>3181</v>
      </c>
      <c r="U57" s="190" t="s">
        <v>3181</v>
      </c>
      <c r="V57" s="190" t="s">
        <v>3181</v>
      </c>
      <c r="W57" s="190" t="s">
        <v>3181</v>
      </c>
      <c r="X57" s="190" t="s">
        <v>3183</v>
      </c>
    </row>
    <row r="58" spans="1:24" ht="17.25" customHeight="1" x14ac:dyDescent="0.3">
      <c r="A58" s="190">
        <v>805123</v>
      </c>
      <c r="B58" s="190" t="s">
        <v>2057</v>
      </c>
      <c r="C58" s="190" t="s">
        <v>66</v>
      </c>
      <c r="D58" s="190" t="s">
        <v>542</v>
      </c>
      <c r="E58" s="190" t="s">
        <v>137</v>
      </c>
      <c r="F58" s="193">
        <v>34358</v>
      </c>
      <c r="G58" s="190" t="s">
        <v>233</v>
      </c>
      <c r="H58" s="190" t="s">
        <v>692</v>
      </c>
      <c r="I58" s="190" t="s">
        <v>265</v>
      </c>
      <c r="Q58" s="190">
        <v>2000</v>
      </c>
      <c r="S58" s="190" t="s">
        <v>3181</v>
      </c>
      <c r="T58" s="190" t="s">
        <v>3181</v>
      </c>
      <c r="U58" s="190" t="s">
        <v>3181</v>
      </c>
      <c r="V58" s="190" t="s">
        <v>3181</v>
      </c>
      <c r="W58" s="190" t="s">
        <v>3181</v>
      </c>
      <c r="X58" s="190" t="s">
        <v>3183</v>
      </c>
    </row>
    <row r="59" spans="1:24" ht="17.25" customHeight="1" x14ac:dyDescent="0.3">
      <c r="A59" s="190">
        <v>805577</v>
      </c>
      <c r="B59" s="190" t="s">
        <v>2097</v>
      </c>
      <c r="C59" s="190" t="s">
        <v>398</v>
      </c>
      <c r="D59" s="190" t="s">
        <v>559</v>
      </c>
      <c r="E59" s="190" t="s">
        <v>137</v>
      </c>
      <c r="F59" s="193">
        <v>34359</v>
      </c>
      <c r="G59" s="190" t="s">
        <v>233</v>
      </c>
      <c r="H59" s="190" t="s">
        <v>692</v>
      </c>
      <c r="I59" s="190" t="s">
        <v>265</v>
      </c>
      <c r="Q59" s="190">
        <v>2000</v>
      </c>
      <c r="S59" s="190" t="s">
        <v>3181</v>
      </c>
      <c r="T59" s="190" t="s">
        <v>3181</v>
      </c>
      <c r="U59" s="190" t="s">
        <v>3181</v>
      </c>
      <c r="V59" s="190" t="s">
        <v>3181</v>
      </c>
      <c r="W59" s="190" t="s">
        <v>3181</v>
      </c>
      <c r="X59" s="190" t="s">
        <v>3183</v>
      </c>
    </row>
    <row r="60" spans="1:24" ht="17.25" customHeight="1" x14ac:dyDescent="0.3">
      <c r="A60" s="190">
        <v>804513</v>
      </c>
      <c r="B60" s="190" t="s">
        <v>2027</v>
      </c>
      <c r="C60" s="190" t="s">
        <v>900</v>
      </c>
      <c r="D60" s="190" t="s">
        <v>389</v>
      </c>
      <c r="E60" s="190" t="s">
        <v>137</v>
      </c>
      <c r="F60" s="193">
        <v>34413</v>
      </c>
      <c r="G60" s="190" t="s">
        <v>236</v>
      </c>
      <c r="H60" s="190" t="s">
        <v>692</v>
      </c>
      <c r="I60" s="190" t="s">
        <v>265</v>
      </c>
      <c r="Q60" s="190">
        <v>2000</v>
      </c>
      <c r="S60" s="190" t="s">
        <v>3181</v>
      </c>
      <c r="T60" s="190" t="s">
        <v>3181</v>
      </c>
      <c r="U60" s="190" t="s">
        <v>3181</v>
      </c>
      <c r="V60" s="190" t="s">
        <v>3181</v>
      </c>
      <c r="W60" s="190" t="s">
        <v>3181</v>
      </c>
      <c r="X60" s="190" t="s">
        <v>3183</v>
      </c>
    </row>
    <row r="61" spans="1:24" ht="17.25" customHeight="1" x14ac:dyDescent="0.3">
      <c r="A61" s="190">
        <v>804888</v>
      </c>
      <c r="B61" s="190" t="s">
        <v>2044</v>
      </c>
      <c r="C61" s="190" t="s">
        <v>777</v>
      </c>
      <c r="D61" s="190" t="s">
        <v>90</v>
      </c>
      <c r="E61" s="190" t="s">
        <v>137</v>
      </c>
      <c r="F61" s="193">
        <v>34481</v>
      </c>
      <c r="G61" s="190" t="s">
        <v>233</v>
      </c>
      <c r="H61" s="190" t="s">
        <v>692</v>
      </c>
      <c r="I61" s="190" t="s">
        <v>265</v>
      </c>
      <c r="Q61" s="190">
        <v>2000</v>
      </c>
      <c r="S61" s="190" t="s">
        <v>3181</v>
      </c>
      <c r="T61" s="190" t="s">
        <v>3181</v>
      </c>
      <c r="U61" s="190" t="s">
        <v>3181</v>
      </c>
      <c r="V61" s="190" t="s">
        <v>3181</v>
      </c>
      <c r="W61" s="190" t="s">
        <v>3181</v>
      </c>
      <c r="X61" s="190" t="s">
        <v>3183</v>
      </c>
    </row>
    <row r="62" spans="1:24" ht="17.25" customHeight="1" x14ac:dyDescent="0.3">
      <c r="A62" s="190">
        <v>802220</v>
      </c>
      <c r="B62" s="190" t="s">
        <v>1959</v>
      </c>
      <c r="C62" s="190" t="s">
        <v>3037</v>
      </c>
      <c r="D62" s="190" t="s">
        <v>204</v>
      </c>
      <c r="E62" s="190" t="s">
        <v>137</v>
      </c>
      <c r="F62" s="193">
        <v>34522</v>
      </c>
      <c r="G62" s="190" t="s">
        <v>233</v>
      </c>
      <c r="H62" s="190" t="s">
        <v>692</v>
      </c>
      <c r="I62" s="190" t="s">
        <v>265</v>
      </c>
      <c r="Q62" s="190">
        <v>2000</v>
      </c>
      <c r="S62" s="190" t="s">
        <v>3181</v>
      </c>
      <c r="T62" s="190" t="s">
        <v>3181</v>
      </c>
      <c r="U62" s="190" t="s">
        <v>3181</v>
      </c>
      <c r="V62" s="190" t="s">
        <v>3181</v>
      </c>
      <c r="W62" s="190" t="s">
        <v>3181</v>
      </c>
      <c r="X62" s="190" t="s">
        <v>3183</v>
      </c>
    </row>
    <row r="63" spans="1:24" ht="17.25" customHeight="1" x14ac:dyDescent="0.3">
      <c r="A63" s="190">
        <v>803789</v>
      </c>
      <c r="B63" s="190" t="s">
        <v>2005</v>
      </c>
      <c r="C63" s="190" t="s">
        <v>110</v>
      </c>
      <c r="D63" s="190" t="s">
        <v>3045</v>
      </c>
      <c r="E63" s="190" t="s">
        <v>137</v>
      </c>
      <c r="F63" s="193">
        <v>34700</v>
      </c>
      <c r="G63" s="190" t="s">
        <v>233</v>
      </c>
      <c r="H63" s="190" t="s">
        <v>692</v>
      </c>
      <c r="I63" s="190" t="s">
        <v>265</v>
      </c>
      <c r="Q63" s="190">
        <v>2000</v>
      </c>
      <c r="S63" s="190" t="s">
        <v>3181</v>
      </c>
      <c r="T63" s="190" t="s">
        <v>3181</v>
      </c>
      <c r="U63" s="190" t="s">
        <v>3181</v>
      </c>
      <c r="V63" s="190" t="s">
        <v>3181</v>
      </c>
      <c r="W63" s="190" t="s">
        <v>3181</v>
      </c>
      <c r="X63" s="190" t="s">
        <v>3183</v>
      </c>
    </row>
    <row r="64" spans="1:24" ht="17.25" customHeight="1" x14ac:dyDescent="0.3">
      <c r="A64" s="190">
        <v>808403</v>
      </c>
      <c r="B64" s="190" t="s">
        <v>2345</v>
      </c>
      <c r="C64" s="190" t="s">
        <v>348</v>
      </c>
      <c r="D64" s="190" t="s">
        <v>333</v>
      </c>
      <c r="E64" s="190" t="s">
        <v>137</v>
      </c>
      <c r="F64" s="193">
        <v>34710</v>
      </c>
      <c r="G64" s="190" t="s">
        <v>233</v>
      </c>
      <c r="H64" s="190" t="s">
        <v>692</v>
      </c>
      <c r="I64" s="190" t="s">
        <v>265</v>
      </c>
      <c r="Q64" s="190">
        <v>2000</v>
      </c>
      <c r="S64" s="190" t="s">
        <v>3181</v>
      </c>
      <c r="T64" s="190" t="s">
        <v>3181</v>
      </c>
      <c r="U64" s="190" t="s">
        <v>3181</v>
      </c>
      <c r="V64" s="190" t="s">
        <v>3181</v>
      </c>
      <c r="W64" s="190" t="s">
        <v>3181</v>
      </c>
      <c r="X64" s="190" t="s">
        <v>3183</v>
      </c>
    </row>
    <row r="65" spans="1:24" ht="17.25" customHeight="1" x14ac:dyDescent="0.3">
      <c r="A65" s="190">
        <v>810771</v>
      </c>
      <c r="B65" s="190" t="s">
        <v>2618</v>
      </c>
      <c r="C65" s="190" t="s">
        <v>3150</v>
      </c>
      <c r="D65" s="190" t="s">
        <v>438</v>
      </c>
      <c r="E65" s="190" t="s">
        <v>137</v>
      </c>
      <c r="F65" s="193">
        <v>34898</v>
      </c>
      <c r="G65" s="190" t="s">
        <v>233</v>
      </c>
      <c r="H65" s="190" t="s">
        <v>692</v>
      </c>
      <c r="I65" s="190" t="s">
        <v>265</v>
      </c>
      <c r="Q65" s="190">
        <v>2000</v>
      </c>
      <c r="S65" s="190" t="s">
        <v>3181</v>
      </c>
      <c r="T65" s="190" t="s">
        <v>3181</v>
      </c>
      <c r="U65" s="190" t="s">
        <v>3181</v>
      </c>
      <c r="V65" s="190" t="s">
        <v>3181</v>
      </c>
      <c r="W65" s="190" t="s">
        <v>3181</v>
      </c>
      <c r="X65" s="190" t="s">
        <v>3183</v>
      </c>
    </row>
    <row r="66" spans="1:24" ht="17.25" customHeight="1" x14ac:dyDescent="0.3">
      <c r="A66" s="190">
        <v>811830</v>
      </c>
      <c r="B66" s="190" t="s">
        <v>2790</v>
      </c>
      <c r="C66" s="190" t="s">
        <v>354</v>
      </c>
      <c r="D66" s="190" t="s">
        <v>176</v>
      </c>
      <c r="E66" s="190" t="s">
        <v>137</v>
      </c>
      <c r="F66" s="193">
        <v>35085</v>
      </c>
      <c r="G66" s="190" t="s">
        <v>233</v>
      </c>
      <c r="H66" s="190" t="s">
        <v>704</v>
      </c>
      <c r="I66" s="190" t="s">
        <v>265</v>
      </c>
      <c r="Q66" s="190">
        <v>2000</v>
      </c>
      <c r="S66" s="190" t="s">
        <v>3181</v>
      </c>
      <c r="T66" s="190" t="s">
        <v>3181</v>
      </c>
      <c r="U66" s="190" t="s">
        <v>3181</v>
      </c>
      <c r="V66" s="190" t="s">
        <v>3181</v>
      </c>
      <c r="W66" s="190" t="s">
        <v>3181</v>
      </c>
      <c r="X66" s="190" t="s">
        <v>3183</v>
      </c>
    </row>
    <row r="67" spans="1:24" ht="17.25" customHeight="1" x14ac:dyDescent="0.3">
      <c r="A67" s="190">
        <v>805180</v>
      </c>
      <c r="B67" s="190" t="s">
        <v>2063</v>
      </c>
      <c r="C67" s="190" t="s">
        <v>74</v>
      </c>
      <c r="D67" s="190" t="s">
        <v>209</v>
      </c>
      <c r="E67" s="190" t="s">
        <v>137</v>
      </c>
      <c r="F67" s="193">
        <v>35250</v>
      </c>
      <c r="G67" s="190" t="s">
        <v>2900</v>
      </c>
      <c r="H67" s="190" t="s">
        <v>692</v>
      </c>
      <c r="I67" s="190" t="s">
        <v>265</v>
      </c>
      <c r="Q67" s="190">
        <v>2000</v>
      </c>
      <c r="S67" s="190" t="s">
        <v>3181</v>
      </c>
      <c r="T67" s="190" t="s">
        <v>3181</v>
      </c>
      <c r="U67" s="190" t="s">
        <v>3181</v>
      </c>
      <c r="V67" s="190" t="s">
        <v>3181</v>
      </c>
      <c r="W67" s="190" t="s">
        <v>3181</v>
      </c>
      <c r="X67" s="190" t="s">
        <v>3183</v>
      </c>
    </row>
    <row r="68" spans="1:24" ht="17.25" customHeight="1" x14ac:dyDescent="0.3">
      <c r="A68" s="190">
        <v>811925</v>
      </c>
      <c r="B68" s="190" t="s">
        <v>2829</v>
      </c>
      <c r="C68" s="190" t="s">
        <v>82</v>
      </c>
      <c r="D68" s="190" t="s">
        <v>345</v>
      </c>
      <c r="E68" s="190" t="s">
        <v>137</v>
      </c>
      <c r="F68" s="193">
        <v>35316</v>
      </c>
      <c r="G68" s="190" t="s">
        <v>767</v>
      </c>
      <c r="H68" s="190" t="s">
        <v>693</v>
      </c>
      <c r="I68" s="190" t="s">
        <v>265</v>
      </c>
      <c r="Q68" s="190">
        <v>2000</v>
      </c>
      <c r="S68" s="190" t="s">
        <v>3181</v>
      </c>
      <c r="T68" s="190" t="s">
        <v>3181</v>
      </c>
      <c r="U68" s="190" t="s">
        <v>3181</v>
      </c>
      <c r="V68" s="190" t="s">
        <v>3181</v>
      </c>
      <c r="W68" s="190" t="s">
        <v>3181</v>
      </c>
      <c r="X68" s="190" t="s">
        <v>3183</v>
      </c>
    </row>
    <row r="69" spans="1:24" ht="17.25" customHeight="1" x14ac:dyDescent="0.3">
      <c r="A69" s="190">
        <v>807950</v>
      </c>
      <c r="B69" s="190" t="s">
        <v>2301</v>
      </c>
      <c r="C69" s="190" t="s">
        <v>63</v>
      </c>
      <c r="D69" s="190" t="s">
        <v>504</v>
      </c>
      <c r="E69" s="190" t="s">
        <v>137</v>
      </c>
      <c r="F69" s="193">
        <v>35431</v>
      </c>
      <c r="G69" s="190" t="s">
        <v>233</v>
      </c>
      <c r="H69" s="190" t="s">
        <v>692</v>
      </c>
      <c r="I69" s="190" t="s">
        <v>265</v>
      </c>
      <c r="Q69" s="190">
        <v>2000</v>
      </c>
      <c r="S69" s="190" t="s">
        <v>3181</v>
      </c>
      <c r="T69" s="190" t="s">
        <v>3181</v>
      </c>
      <c r="U69" s="190" t="s">
        <v>3181</v>
      </c>
      <c r="V69" s="190" t="s">
        <v>3181</v>
      </c>
      <c r="W69" s="190" t="s">
        <v>3181</v>
      </c>
      <c r="X69" s="190" t="s">
        <v>3183</v>
      </c>
    </row>
    <row r="70" spans="1:24" ht="17.25" customHeight="1" x14ac:dyDescent="0.3">
      <c r="A70" s="190">
        <v>811898</v>
      </c>
      <c r="B70" s="190" t="s">
        <v>2822</v>
      </c>
      <c r="C70" s="190" t="s">
        <v>61</v>
      </c>
      <c r="D70" s="190" t="s">
        <v>385</v>
      </c>
      <c r="E70" s="190" t="s">
        <v>137</v>
      </c>
      <c r="F70" s="193">
        <v>35441</v>
      </c>
      <c r="G70" s="190" t="s">
        <v>233</v>
      </c>
      <c r="H70" s="190" t="s">
        <v>693</v>
      </c>
      <c r="I70" s="190" t="s">
        <v>265</v>
      </c>
      <c r="Q70" s="190">
        <v>2000</v>
      </c>
      <c r="S70" s="190" t="s">
        <v>3181</v>
      </c>
      <c r="T70" s="190" t="s">
        <v>3181</v>
      </c>
      <c r="U70" s="190" t="s">
        <v>3181</v>
      </c>
      <c r="V70" s="190" t="s">
        <v>3181</v>
      </c>
      <c r="W70" s="190" t="s">
        <v>3181</v>
      </c>
      <c r="X70" s="190" t="s">
        <v>3183</v>
      </c>
    </row>
    <row r="71" spans="1:24" ht="17.25" customHeight="1" x14ac:dyDescent="0.3">
      <c r="A71" s="190">
        <v>811891</v>
      </c>
      <c r="B71" s="190" t="s">
        <v>2819</v>
      </c>
      <c r="C71" s="190" t="s">
        <v>3175</v>
      </c>
      <c r="D71" s="190" t="s">
        <v>449</v>
      </c>
      <c r="E71" s="190" t="s">
        <v>137</v>
      </c>
      <c r="F71" s="193">
        <v>35462</v>
      </c>
      <c r="G71" s="190" t="s">
        <v>695</v>
      </c>
      <c r="H71" s="190" t="s">
        <v>692</v>
      </c>
      <c r="I71" s="190" t="s">
        <v>265</v>
      </c>
      <c r="Q71" s="190">
        <v>2000</v>
      </c>
      <c r="S71" s="190" t="s">
        <v>3181</v>
      </c>
      <c r="T71" s="190" t="s">
        <v>3181</v>
      </c>
      <c r="U71" s="190" t="s">
        <v>3181</v>
      </c>
      <c r="V71" s="190" t="s">
        <v>3181</v>
      </c>
      <c r="W71" s="190" t="s">
        <v>3181</v>
      </c>
      <c r="X71" s="190" t="s">
        <v>3183</v>
      </c>
    </row>
    <row r="72" spans="1:24" ht="17.25" customHeight="1" x14ac:dyDescent="0.3">
      <c r="A72" s="190">
        <v>811050</v>
      </c>
      <c r="B72" s="190" t="s">
        <v>2660</v>
      </c>
      <c r="C72" s="190" t="s">
        <v>323</v>
      </c>
      <c r="D72" s="190" t="s">
        <v>317</v>
      </c>
      <c r="E72" s="190" t="s">
        <v>137</v>
      </c>
      <c r="F72" s="193">
        <v>35603</v>
      </c>
      <c r="G72" s="190" t="s">
        <v>3155</v>
      </c>
      <c r="H72" s="190" t="s">
        <v>692</v>
      </c>
      <c r="I72" s="190" t="s">
        <v>265</v>
      </c>
      <c r="Q72" s="190">
        <v>2000</v>
      </c>
      <c r="S72" s="190" t="s">
        <v>3181</v>
      </c>
      <c r="T72" s="190" t="s">
        <v>3181</v>
      </c>
      <c r="U72" s="190" t="s">
        <v>3181</v>
      </c>
      <c r="V72" s="190" t="s">
        <v>3181</v>
      </c>
      <c r="W72" s="190" t="s">
        <v>3181</v>
      </c>
      <c r="X72" s="190" t="s">
        <v>3183</v>
      </c>
    </row>
    <row r="73" spans="1:24" ht="17.25" customHeight="1" x14ac:dyDescent="0.3">
      <c r="A73" s="190">
        <v>804045</v>
      </c>
      <c r="B73" s="190" t="s">
        <v>2014</v>
      </c>
      <c r="C73" s="190" t="s">
        <v>3046</v>
      </c>
      <c r="D73" s="190" t="s">
        <v>164</v>
      </c>
      <c r="E73" s="190" t="s">
        <v>137</v>
      </c>
      <c r="F73" s="193">
        <v>35614</v>
      </c>
      <c r="G73" s="190" t="s">
        <v>805</v>
      </c>
      <c r="H73" s="190" t="s">
        <v>692</v>
      </c>
      <c r="I73" s="190" t="s">
        <v>265</v>
      </c>
      <c r="Q73" s="190">
        <v>2000</v>
      </c>
      <c r="S73" s="190" t="s">
        <v>3181</v>
      </c>
      <c r="T73" s="190" t="s">
        <v>3181</v>
      </c>
      <c r="U73" s="190" t="s">
        <v>3181</v>
      </c>
      <c r="V73" s="190" t="s">
        <v>3181</v>
      </c>
      <c r="W73" s="190" t="s">
        <v>3181</v>
      </c>
      <c r="X73" s="190" t="s">
        <v>3183</v>
      </c>
    </row>
    <row r="74" spans="1:24" ht="17.25" customHeight="1" x14ac:dyDescent="0.3">
      <c r="A74" s="190">
        <v>811827</v>
      </c>
      <c r="B74" s="190" t="s">
        <v>2787</v>
      </c>
      <c r="C74" s="190" t="s">
        <v>74</v>
      </c>
      <c r="D74" s="190" t="s">
        <v>132</v>
      </c>
      <c r="E74" s="190" t="s">
        <v>137</v>
      </c>
      <c r="F74" s="193">
        <v>35826</v>
      </c>
      <c r="G74" s="190" t="s">
        <v>754</v>
      </c>
      <c r="H74" s="190" t="s">
        <v>693</v>
      </c>
      <c r="I74" s="190" t="s">
        <v>265</v>
      </c>
      <c r="Q74" s="190">
        <v>2000</v>
      </c>
      <c r="S74" s="190" t="s">
        <v>3181</v>
      </c>
      <c r="T74" s="190" t="s">
        <v>3181</v>
      </c>
      <c r="U74" s="190" t="s">
        <v>3181</v>
      </c>
      <c r="V74" s="190" t="s">
        <v>3181</v>
      </c>
      <c r="W74" s="190" t="s">
        <v>3181</v>
      </c>
      <c r="X74" s="190" t="s">
        <v>3183</v>
      </c>
    </row>
    <row r="75" spans="1:24" ht="17.25" customHeight="1" x14ac:dyDescent="0.3">
      <c r="A75" s="190">
        <v>811908</v>
      </c>
      <c r="B75" s="190" t="s">
        <v>2824</v>
      </c>
      <c r="C75" s="190" t="s">
        <v>104</v>
      </c>
      <c r="D75" s="190" t="s">
        <v>220</v>
      </c>
      <c r="E75" s="190" t="s">
        <v>137</v>
      </c>
      <c r="F75" s="193">
        <v>35905</v>
      </c>
      <c r="G75" s="190" t="s">
        <v>233</v>
      </c>
      <c r="H75" s="190" t="s">
        <v>692</v>
      </c>
      <c r="I75" s="190" t="s">
        <v>265</v>
      </c>
      <c r="Q75" s="190">
        <v>2000</v>
      </c>
      <c r="S75" s="190" t="s">
        <v>3181</v>
      </c>
      <c r="T75" s="190" t="s">
        <v>3181</v>
      </c>
      <c r="U75" s="190" t="s">
        <v>3181</v>
      </c>
      <c r="V75" s="190" t="s">
        <v>3181</v>
      </c>
      <c r="W75" s="190" t="s">
        <v>3181</v>
      </c>
      <c r="X75" s="190" t="s">
        <v>3183</v>
      </c>
    </row>
    <row r="76" spans="1:24" ht="17.25" customHeight="1" x14ac:dyDescent="0.3">
      <c r="A76" s="190">
        <v>803057</v>
      </c>
      <c r="B76" s="190" t="s">
        <v>1981</v>
      </c>
      <c r="C76" s="190" t="s">
        <v>296</v>
      </c>
      <c r="D76" s="190" t="s">
        <v>3039</v>
      </c>
      <c r="E76" s="190" t="s">
        <v>137</v>
      </c>
      <c r="H76" s="190" t="s">
        <v>693</v>
      </c>
      <c r="I76" s="190" t="s">
        <v>265</v>
      </c>
      <c r="Q76" s="190">
        <v>2000</v>
      </c>
      <c r="S76" s="190" t="s">
        <v>3181</v>
      </c>
      <c r="T76" s="190" t="s">
        <v>3181</v>
      </c>
      <c r="U76" s="190" t="s">
        <v>3181</v>
      </c>
      <c r="V76" s="190" t="s">
        <v>3181</v>
      </c>
      <c r="W76" s="190" t="s">
        <v>3181</v>
      </c>
      <c r="X76" s="190" t="s">
        <v>3183</v>
      </c>
    </row>
    <row r="77" spans="1:24" ht="17.25" customHeight="1" x14ac:dyDescent="0.3">
      <c r="A77" s="190">
        <v>802758</v>
      </c>
      <c r="B77" s="190" t="s">
        <v>1973</v>
      </c>
      <c r="C77" s="190" t="s">
        <v>330</v>
      </c>
      <c r="D77" s="190" t="s">
        <v>168</v>
      </c>
      <c r="E77" s="190" t="s">
        <v>138</v>
      </c>
      <c r="F77" s="193">
        <v>35655</v>
      </c>
      <c r="G77" s="190" t="s">
        <v>753</v>
      </c>
      <c r="H77" s="190" t="s">
        <v>692</v>
      </c>
      <c r="I77" s="190" t="s">
        <v>265</v>
      </c>
      <c r="Q77" s="190">
        <v>2000</v>
      </c>
      <c r="S77" s="190" t="s">
        <v>3181</v>
      </c>
      <c r="T77" s="190" t="s">
        <v>3181</v>
      </c>
      <c r="V77" s="190" t="s">
        <v>3181</v>
      </c>
      <c r="W77" s="190" t="s">
        <v>3181</v>
      </c>
      <c r="X77" s="190" t="s">
        <v>3183</v>
      </c>
    </row>
    <row r="78" spans="1:24" ht="17.25" customHeight="1" x14ac:dyDescent="0.3">
      <c r="A78" s="190">
        <v>811828</v>
      </c>
      <c r="B78" s="190" t="s">
        <v>2788</v>
      </c>
      <c r="C78" s="190" t="s">
        <v>3167</v>
      </c>
      <c r="D78" s="190" t="s">
        <v>1610</v>
      </c>
      <c r="E78" s="190" t="s">
        <v>138</v>
      </c>
      <c r="F78" s="193">
        <v>30196</v>
      </c>
      <c r="G78" s="190" t="s">
        <v>3168</v>
      </c>
      <c r="H78" s="190" t="s">
        <v>692</v>
      </c>
      <c r="I78" s="190" t="s">
        <v>265</v>
      </c>
      <c r="Q78" s="190">
        <v>2000</v>
      </c>
      <c r="S78" s="190" t="s">
        <v>3181</v>
      </c>
      <c r="U78" s="190" t="s">
        <v>3181</v>
      </c>
      <c r="V78" s="190" t="s">
        <v>3181</v>
      </c>
      <c r="W78" s="190" t="s">
        <v>3181</v>
      </c>
      <c r="X78" s="190" t="s">
        <v>3183</v>
      </c>
    </row>
    <row r="79" spans="1:24" ht="17.25" customHeight="1" x14ac:dyDescent="0.3">
      <c r="A79" s="190">
        <v>805005</v>
      </c>
      <c r="B79" s="190" t="s">
        <v>2047</v>
      </c>
      <c r="C79" s="190" t="s">
        <v>93</v>
      </c>
      <c r="D79" s="190" t="s">
        <v>430</v>
      </c>
      <c r="E79" s="190" t="s">
        <v>138</v>
      </c>
      <c r="F79" s="193">
        <v>32515</v>
      </c>
      <c r="G79" s="190" t="s">
        <v>233</v>
      </c>
      <c r="H79" s="190" t="s">
        <v>692</v>
      </c>
      <c r="I79" s="190" t="s">
        <v>265</v>
      </c>
      <c r="Q79" s="190">
        <v>2000</v>
      </c>
      <c r="S79" s="190" t="s">
        <v>3181</v>
      </c>
      <c r="U79" s="190" t="s">
        <v>3181</v>
      </c>
      <c r="V79" s="190" t="s">
        <v>3181</v>
      </c>
      <c r="W79" s="190" t="s">
        <v>3181</v>
      </c>
      <c r="X79" s="190" t="s">
        <v>3183</v>
      </c>
    </row>
    <row r="80" spans="1:24" ht="17.25" customHeight="1" x14ac:dyDescent="0.3">
      <c r="A80" s="190">
        <v>805422</v>
      </c>
      <c r="B80" s="190" t="s">
        <v>2080</v>
      </c>
      <c r="C80" s="190" t="s">
        <v>104</v>
      </c>
      <c r="D80" s="190" t="s">
        <v>309</v>
      </c>
      <c r="E80" s="190" t="s">
        <v>138</v>
      </c>
      <c r="F80" s="193">
        <v>32835</v>
      </c>
      <c r="G80" s="190" t="s">
        <v>233</v>
      </c>
      <c r="H80" s="190" t="s">
        <v>692</v>
      </c>
      <c r="I80" s="190" t="s">
        <v>265</v>
      </c>
      <c r="Q80" s="190">
        <v>2000</v>
      </c>
      <c r="S80" s="190" t="s">
        <v>3181</v>
      </c>
      <c r="U80" s="190" t="s">
        <v>3181</v>
      </c>
      <c r="V80" s="190" t="s">
        <v>3181</v>
      </c>
      <c r="W80" s="190" t="s">
        <v>3181</v>
      </c>
      <c r="X80" s="190" t="s">
        <v>3183</v>
      </c>
    </row>
    <row r="81" spans="1:24" ht="17.25" customHeight="1" x14ac:dyDescent="0.3">
      <c r="A81" s="190">
        <v>811912</v>
      </c>
      <c r="B81" s="190" t="s">
        <v>2826</v>
      </c>
      <c r="C81" s="190" t="s">
        <v>74</v>
      </c>
      <c r="D81" s="190" t="s">
        <v>184</v>
      </c>
      <c r="E81" s="190" t="s">
        <v>138</v>
      </c>
      <c r="F81" s="193">
        <v>33628</v>
      </c>
      <c r="G81" s="190" t="s">
        <v>233</v>
      </c>
      <c r="H81" s="190" t="s">
        <v>693</v>
      </c>
      <c r="I81" s="190" t="s">
        <v>265</v>
      </c>
      <c r="Q81" s="190">
        <v>2000</v>
      </c>
      <c r="S81" s="190" t="s">
        <v>3181</v>
      </c>
      <c r="U81" s="190" t="s">
        <v>3181</v>
      </c>
      <c r="V81" s="190" t="s">
        <v>3181</v>
      </c>
      <c r="W81" s="190" t="s">
        <v>3181</v>
      </c>
      <c r="X81" s="190" t="s">
        <v>3183</v>
      </c>
    </row>
    <row r="82" spans="1:24" ht="17.25" customHeight="1" x14ac:dyDescent="0.3">
      <c r="A82" s="190">
        <v>811806</v>
      </c>
      <c r="B82" s="190" t="s">
        <v>2777</v>
      </c>
      <c r="C82" s="190" t="s">
        <v>94</v>
      </c>
      <c r="D82" s="190" t="s">
        <v>174</v>
      </c>
      <c r="E82" s="190" t="s">
        <v>138</v>
      </c>
      <c r="F82" s="193">
        <v>34163</v>
      </c>
      <c r="G82" s="190" t="s">
        <v>233</v>
      </c>
      <c r="H82" s="190" t="s">
        <v>692</v>
      </c>
      <c r="I82" s="190" t="s">
        <v>265</v>
      </c>
      <c r="Q82" s="190">
        <v>2000</v>
      </c>
      <c r="S82" s="190" t="s">
        <v>3181</v>
      </c>
      <c r="U82" s="190" t="s">
        <v>3181</v>
      </c>
      <c r="V82" s="190" t="s">
        <v>3181</v>
      </c>
      <c r="W82" s="190" t="s">
        <v>3181</v>
      </c>
      <c r="X82" s="190" t="s">
        <v>3183</v>
      </c>
    </row>
    <row r="83" spans="1:24" ht="17.25" customHeight="1" x14ac:dyDescent="0.3">
      <c r="A83" s="190">
        <v>806580</v>
      </c>
      <c r="B83" s="190" t="s">
        <v>2169</v>
      </c>
      <c r="C83" s="190" t="s">
        <v>778</v>
      </c>
      <c r="D83" s="190" t="s">
        <v>202</v>
      </c>
      <c r="E83" s="190" t="s">
        <v>138</v>
      </c>
      <c r="F83" s="193">
        <v>34335</v>
      </c>
      <c r="G83" s="190" t="s">
        <v>695</v>
      </c>
      <c r="H83" s="190" t="s">
        <v>692</v>
      </c>
      <c r="I83" s="190" t="s">
        <v>265</v>
      </c>
      <c r="Q83" s="190">
        <v>2000</v>
      </c>
      <c r="S83" s="190" t="s">
        <v>3181</v>
      </c>
      <c r="U83" s="190" t="s">
        <v>3181</v>
      </c>
      <c r="V83" s="190" t="s">
        <v>3181</v>
      </c>
      <c r="W83" s="190" t="s">
        <v>3181</v>
      </c>
      <c r="X83" s="190" t="s">
        <v>3183</v>
      </c>
    </row>
    <row r="84" spans="1:24" ht="17.25" customHeight="1" x14ac:dyDescent="0.3">
      <c r="A84" s="190">
        <v>811041</v>
      </c>
      <c r="B84" s="190" t="s">
        <v>2656</v>
      </c>
      <c r="C84" s="190" t="s">
        <v>312</v>
      </c>
      <c r="D84" s="190" t="s">
        <v>174</v>
      </c>
      <c r="E84" s="190" t="s">
        <v>138</v>
      </c>
      <c r="F84" s="193">
        <v>34356</v>
      </c>
      <c r="G84" s="190" t="s">
        <v>233</v>
      </c>
      <c r="H84" s="190" t="s">
        <v>692</v>
      </c>
      <c r="I84" s="190" t="s">
        <v>265</v>
      </c>
      <c r="Q84" s="190">
        <v>2000</v>
      </c>
      <c r="S84" s="190" t="s">
        <v>3181</v>
      </c>
      <c r="U84" s="190" t="s">
        <v>3181</v>
      </c>
      <c r="V84" s="190" t="s">
        <v>3181</v>
      </c>
      <c r="W84" s="190" t="s">
        <v>3181</v>
      </c>
      <c r="X84" s="190" t="s">
        <v>3183</v>
      </c>
    </row>
    <row r="85" spans="1:24" ht="17.25" customHeight="1" x14ac:dyDescent="0.3">
      <c r="A85" s="190">
        <v>807641</v>
      </c>
      <c r="B85" s="190" t="s">
        <v>2268</v>
      </c>
      <c r="C85" s="190" t="s">
        <v>87</v>
      </c>
      <c r="D85" s="190" t="s">
        <v>511</v>
      </c>
      <c r="E85" s="190" t="s">
        <v>138</v>
      </c>
      <c r="F85" s="193">
        <v>34506</v>
      </c>
      <c r="G85" s="190" t="s">
        <v>233</v>
      </c>
      <c r="H85" s="190" t="s">
        <v>692</v>
      </c>
      <c r="I85" s="190" t="s">
        <v>265</v>
      </c>
      <c r="Q85" s="190">
        <v>2000</v>
      </c>
      <c r="S85" s="190" t="s">
        <v>3181</v>
      </c>
      <c r="U85" s="190" t="s">
        <v>3181</v>
      </c>
      <c r="V85" s="190" t="s">
        <v>3181</v>
      </c>
      <c r="W85" s="190" t="s">
        <v>3181</v>
      </c>
      <c r="X85" s="190" t="s">
        <v>3183</v>
      </c>
    </row>
    <row r="86" spans="1:24" ht="17.25" customHeight="1" x14ac:dyDescent="0.3">
      <c r="A86" s="190">
        <v>806166</v>
      </c>
      <c r="B86" s="190" t="s">
        <v>2135</v>
      </c>
      <c r="C86" s="190" t="s">
        <v>113</v>
      </c>
      <c r="D86" s="190" t="s">
        <v>3071</v>
      </c>
      <c r="E86" s="190" t="s">
        <v>138</v>
      </c>
      <c r="F86" s="193">
        <v>35570</v>
      </c>
      <c r="G86" s="190" t="s">
        <v>727</v>
      </c>
      <c r="H86" s="190" t="s">
        <v>692</v>
      </c>
      <c r="I86" s="190" t="s">
        <v>265</v>
      </c>
      <c r="Q86" s="190">
        <v>2000</v>
      </c>
      <c r="S86" s="190" t="s">
        <v>3181</v>
      </c>
      <c r="U86" s="190" t="s">
        <v>3181</v>
      </c>
      <c r="V86" s="190" t="s">
        <v>3181</v>
      </c>
      <c r="W86" s="190" t="s">
        <v>3181</v>
      </c>
      <c r="X86" s="190" t="s">
        <v>3183</v>
      </c>
    </row>
    <row r="87" spans="1:24" ht="17.25" customHeight="1" x14ac:dyDescent="0.3">
      <c r="A87" s="190">
        <v>801600</v>
      </c>
      <c r="B87" s="190" t="s">
        <v>1949</v>
      </c>
      <c r="C87" s="190" t="s">
        <v>262</v>
      </c>
      <c r="D87" s="190" t="s">
        <v>823</v>
      </c>
      <c r="E87" s="190" t="s">
        <v>137</v>
      </c>
      <c r="F87" s="193">
        <v>25586</v>
      </c>
      <c r="G87" s="190" t="s">
        <v>920</v>
      </c>
      <c r="H87" s="190" t="s">
        <v>692</v>
      </c>
      <c r="I87" s="190" t="s">
        <v>265</v>
      </c>
      <c r="Q87" s="190">
        <v>2000</v>
      </c>
      <c r="S87" s="190" t="s">
        <v>3181</v>
      </c>
      <c r="U87" s="190" t="s">
        <v>3181</v>
      </c>
      <c r="V87" s="190" t="s">
        <v>3181</v>
      </c>
      <c r="W87" s="190" t="s">
        <v>3181</v>
      </c>
      <c r="X87" s="190" t="s">
        <v>3183</v>
      </c>
    </row>
    <row r="88" spans="1:24" ht="17.25" customHeight="1" x14ac:dyDescent="0.3">
      <c r="A88" s="190">
        <v>806553</v>
      </c>
      <c r="B88" s="190" t="s">
        <v>2164</v>
      </c>
      <c r="C88" s="190" t="s">
        <v>97</v>
      </c>
      <c r="D88" s="190" t="s">
        <v>894</v>
      </c>
      <c r="E88" s="190" t="s">
        <v>137</v>
      </c>
      <c r="F88" s="193">
        <v>34335</v>
      </c>
      <c r="G88" s="190" t="s">
        <v>695</v>
      </c>
      <c r="H88" s="190" t="s">
        <v>692</v>
      </c>
      <c r="I88" s="190" t="s">
        <v>265</v>
      </c>
      <c r="Q88" s="190">
        <v>2000</v>
      </c>
      <c r="S88" s="190" t="s">
        <v>3181</v>
      </c>
      <c r="U88" s="190" t="s">
        <v>3181</v>
      </c>
      <c r="V88" s="190" t="s">
        <v>3181</v>
      </c>
      <c r="W88" s="190" t="s">
        <v>3181</v>
      </c>
      <c r="X88" s="190" t="s">
        <v>3183</v>
      </c>
    </row>
    <row r="89" spans="1:24" ht="17.25" customHeight="1" x14ac:dyDescent="0.3">
      <c r="A89" s="190">
        <v>806396</v>
      </c>
      <c r="B89" s="190" t="s">
        <v>2156</v>
      </c>
      <c r="C89" s="190" t="s">
        <v>122</v>
      </c>
      <c r="D89" s="190" t="s">
        <v>421</v>
      </c>
      <c r="E89" s="190" t="s">
        <v>137</v>
      </c>
      <c r="F89" s="193">
        <v>34723</v>
      </c>
      <c r="G89" s="190" t="s">
        <v>695</v>
      </c>
      <c r="H89" s="190" t="s">
        <v>692</v>
      </c>
      <c r="I89" s="190" t="s">
        <v>265</v>
      </c>
      <c r="Q89" s="190">
        <v>2000</v>
      </c>
      <c r="S89" s="190" t="s">
        <v>3181</v>
      </c>
      <c r="U89" s="190" t="s">
        <v>3181</v>
      </c>
      <c r="V89" s="190" t="s">
        <v>3181</v>
      </c>
      <c r="W89" s="190" t="s">
        <v>3181</v>
      </c>
      <c r="X89" s="190" t="s">
        <v>3183</v>
      </c>
    </row>
    <row r="90" spans="1:24" ht="17.25" customHeight="1" x14ac:dyDescent="0.3">
      <c r="A90" s="190">
        <v>811867</v>
      </c>
      <c r="B90" s="190" t="s">
        <v>2805</v>
      </c>
      <c r="C90" s="190" t="s">
        <v>82</v>
      </c>
      <c r="D90" s="190" t="s">
        <v>387</v>
      </c>
      <c r="E90" s="190" t="s">
        <v>137</v>
      </c>
      <c r="F90" s="193">
        <v>35087</v>
      </c>
      <c r="G90" s="190" t="s">
        <v>754</v>
      </c>
      <c r="H90" s="190" t="s">
        <v>693</v>
      </c>
      <c r="I90" s="190" t="s">
        <v>265</v>
      </c>
      <c r="Q90" s="190">
        <v>2000</v>
      </c>
      <c r="S90" s="190" t="s">
        <v>3181</v>
      </c>
      <c r="U90" s="190" t="s">
        <v>3181</v>
      </c>
      <c r="V90" s="190" t="s">
        <v>3181</v>
      </c>
      <c r="W90" s="190" t="s">
        <v>3181</v>
      </c>
      <c r="X90" s="190" t="s">
        <v>3183</v>
      </c>
    </row>
    <row r="91" spans="1:24" ht="17.25" customHeight="1" x14ac:dyDescent="0.3">
      <c r="A91" s="190">
        <v>811804</v>
      </c>
      <c r="B91" s="190" t="s">
        <v>2776</v>
      </c>
      <c r="C91" s="190" t="s">
        <v>424</v>
      </c>
      <c r="D91" s="190" t="s">
        <v>155</v>
      </c>
      <c r="E91" s="190" t="s">
        <v>137</v>
      </c>
      <c r="F91" s="193">
        <v>35826</v>
      </c>
      <c r="G91" s="190" t="s">
        <v>754</v>
      </c>
      <c r="H91" s="190" t="s">
        <v>693</v>
      </c>
      <c r="I91" s="190" t="s">
        <v>265</v>
      </c>
      <c r="Q91" s="190">
        <v>2000</v>
      </c>
      <c r="S91" s="190" t="s">
        <v>3181</v>
      </c>
      <c r="U91" s="190" t="s">
        <v>3181</v>
      </c>
      <c r="V91" s="190" t="s">
        <v>3181</v>
      </c>
      <c r="W91" s="190" t="s">
        <v>3181</v>
      </c>
      <c r="X91" s="190" t="s">
        <v>3183</v>
      </c>
    </row>
    <row r="92" spans="1:24" ht="17.25" customHeight="1" x14ac:dyDescent="0.3">
      <c r="A92" s="190">
        <v>808096</v>
      </c>
      <c r="B92" s="190" t="s">
        <v>2317</v>
      </c>
      <c r="C92" s="190" t="s">
        <v>354</v>
      </c>
      <c r="D92" s="190" t="s">
        <v>357</v>
      </c>
      <c r="E92" s="190" t="s">
        <v>138</v>
      </c>
      <c r="F92" s="193">
        <v>33979</v>
      </c>
      <c r="G92" s="190" t="s">
        <v>695</v>
      </c>
      <c r="H92" s="190" t="s">
        <v>693</v>
      </c>
      <c r="I92" s="190" t="s">
        <v>265</v>
      </c>
      <c r="Q92" s="190">
        <v>2000</v>
      </c>
      <c r="S92" s="190" t="s">
        <v>3181</v>
      </c>
      <c r="V92" s="190" t="s">
        <v>3181</v>
      </c>
      <c r="W92" s="190" t="s">
        <v>3181</v>
      </c>
      <c r="X92" s="190" t="s">
        <v>3183</v>
      </c>
    </row>
    <row r="93" spans="1:24" ht="17.25" customHeight="1" x14ac:dyDescent="0.3">
      <c r="A93" s="190">
        <v>808345</v>
      </c>
      <c r="B93" s="190" t="s">
        <v>2339</v>
      </c>
      <c r="C93" s="190" t="s">
        <v>425</v>
      </c>
      <c r="D93" s="190" t="s">
        <v>156</v>
      </c>
      <c r="E93" s="190" t="s">
        <v>137</v>
      </c>
      <c r="F93" s="193">
        <v>31048</v>
      </c>
      <c r="G93" s="190" t="s">
        <v>233</v>
      </c>
      <c r="H93" s="190" t="s">
        <v>692</v>
      </c>
      <c r="I93" s="190" t="s">
        <v>265</v>
      </c>
      <c r="Q93" s="190">
        <v>2000</v>
      </c>
      <c r="S93" s="190" t="s">
        <v>3181</v>
      </c>
      <c r="V93" s="190" t="s">
        <v>3181</v>
      </c>
      <c r="W93" s="190" t="s">
        <v>3181</v>
      </c>
      <c r="X93" s="190" t="s">
        <v>3183</v>
      </c>
    </row>
    <row r="94" spans="1:24" ht="17.25" customHeight="1" x14ac:dyDescent="0.3">
      <c r="A94" s="190">
        <v>805630</v>
      </c>
      <c r="B94" s="190" t="s">
        <v>2102</v>
      </c>
      <c r="C94" s="190" t="s">
        <v>60</v>
      </c>
      <c r="D94" s="190" t="s">
        <v>325</v>
      </c>
      <c r="E94" s="190" t="s">
        <v>137</v>
      </c>
      <c r="F94" s="193">
        <v>35088</v>
      </c>
      <c r="G94" s="190" t="s">
        <v>943</v>
      </c>
      <c r="H94" s="190" t="s">
        <v>692</v>
      </c>
      <c r="I94" s="190" t="s">
        <v>265</v>
      </c>
      <c r="Q94" s="190">
        <v>2000</v>
      </c>
      <c r="S94" s="190" t="s">
        <v>3181</v>
      </c>
      <c r="V94" s="190" t="s">
        <v>3181</v>
      </c>
      <c r="W94" s="190" t="s">
        <v>3181</v>
      </c>
      <c r="X94" s="190" t="s">
        <v>3183</v>
      </c>
    </row>
    <row r="95" spans="1:24" ht="17.25" customHeight="1" x14ac:dyDescent="0.3">
      <c r="A95" s="190">
        <v>811889</v>
      </c>
      <c r="B95" s="190" t="s">
        <v>2818</v>
      </c>
      <c r="C95" s="190" t="s">
        <v>547</v>
      </c>
      <c r="D95" s="190" t="s">
        <v>481</v>
      </c>
      <c r="E95" s="190" t="s">
        <v>137</v>
      </c>
      <c r="F95" s="193">
        <v>35195</v>
      </c>
      <c r="G95" s="190" t="s">
        <v>233</v>
      </c>
      <c r="H95" s="190" t="s">
        <v>692</v>
      </c>
      <c r="I95" s="190" t="s">
        <v>265</v>
      </c>
      <c r="Q95" s="190">
        <v>2000</v>
      </c>
      <c r="S95" s="190" t="s">
        <v>3181</v>
      </c>
      <c r="V95" s="190" t="s">
        <v>3181</v>
      </c>
      <c r="W95" s="190" t="s">
        <v>3181</v>
      </c>
      <c r="X95" s="190" t="s">
        <v>3183</v>
      </c>
    </row>
    <row r="96" spans="1:24" ht="17.25" customHeight="1" x14ac:dyDescent="0.3">
      <c r="A96" s="190">
        <v>806302</v>
      </c>
      <c r="B96" s="190" t="s">
        <v>2148</v>
      </c>
      <c r="C96" s="190" t="s">
        <v>127</v>
      </c>
      <c r="D96" s="190" t="s">
        <v>183</v>
      </c>
      <c r="E96" s="190" t="s">
        <v>137</v>
      </c>
      <c r="F96" s="193">
        <v>35431</v>
      </c>
      <c r="G96" s="190" t="s">
        <v>233</v>
      </c>
      <c r="H96" s="190" t="s">
        <v>692</v>
      </c>
      <c r="I96" s="190" t="s">
        <v>265</v>
      </c>
      <c r="Q96" s="190">
        <v>2000</v>
      </c>
      <c r="S96" s="190" t="s">
        <v>3181</v>
      </c>
      <c r="V96" s="190" t="s">
        <v>3181</v>
      </c>
      <c r="W96" s="190" t="s">
        <v>3181</v>
      </c>
      <c r="X96" s="190" t="s">
        <v>3183</v>
      </c>
    </row>
    <row r="97" spans="1:24" ht="17.25" customHeight="1" x14ac:dyDescent="0.3">
      <c r="A97" s="190">
        <v>807370</v>
      </c>
      <c r="B97" s="190" t="s">
        <v>2238</v>
      </c>
      <c r="C97" s="190" t="s">
        <v>457</v>
      </c>
      <c r="D97" s="190" t="s">
        <v>178</v>
      </c>
      <c r="E97" s="190" t="s">
        <v>137</v>
      </c>
      <c r="F97" s="193">
        <v>35796</v>
      </c>
      <c r="G97" s="190" t="s">
        <v>235</v>
      </c>
      <c r="H97" s="190" t="s">
        <v>692</v>
      </c>
      <c r="I97" s="190" t="s">
        <v>265</v>
      </c>
      <c r="Q97" s="190">
        <v>2000</v>
      </c>
      <c r="S97" s="190" t="s">
        <v>3181</v>
      </c>
      <c r="V97" s="190" t="s">
        <v>3181</v>
      </c>
      <c r="W97" s="190" t="s">
        <v>3181</v>
      </c>
      <c r="X97" s="190" t="s">
        <v>3183</v>
      </c>
    </row>
    <row r="98" spans="1:24" ht="17.25" customHeight="1" x14ac:dyDescent="0.3">
      <c r="A98" s="190">
        <v>811888</v>
      </c>
      <c r="B98" s="190" t="s">
        <v>2817</v>
      </c>
      <c r="C98" s="190" t="s">
        <v>65</v>
      </c>
      <c r="D98" s="190" t="s">
        <v>1580</v>
      </c>
      <c r="E98" s="190" t="s">
        <v>137</v>
      </c>
      <c r="G98" s="190" t="s">
        <v>695</v>
      </c>
      <c r="H98" s="190" t="s">
        <v>693</v>
      </c>
      <c r="I98" s="190" t="s">
        <v>265</v>
      </c>
      <c r="Q98" s="190">
        <v>2000</v>
      </c>
      <c r="S98" s="190" t="s">
        <v>3181</v>
      </c>
      <c r="V98" s="190" t="s">
        <v>3181</v>
      </c>
      <c r="W98" s="190" t="s">
        <v>3181</v>
      </c>
      <c r="X98" s="190" t="s">
        <v>3183</v>
      </c>
    </row>
    <row r="99" spans="1:24" ht="17.25" customHeight="1" x14ac:dyDescent="0.3">
      <c r="A99" s="190">
        <v>803400</v>
      </c>
      <c r="B99" s="190" t="s">
        <v>1992</v>
      </c>
      <c r="C99" s="190" t="s">
        <v>77</v>
      </c>
      <c r="D99" s="190" t="s">
        <v>3040</v>
      </c>
      <c r="E99" s="190" t="s">
        <v>138</v>
      </c>
      <c r="F99" s="193">
        <v>28256</v>
      </c>
      <c r="G99" s="190" t="s">
        <v>233</v>
      </c>
      <c r="H99" s="190" t="s">
        <v>692</v>
      </c>
      <c r="I99" s="190" t="s">
        <v>265</v>
      </c>
      <c r="Q99" s="190">
        <v>2000</v>
      </c>
      <c r="T99" s="190" t="s">
        <v>3181</v>
      </c>
      <c r="U99" s="190" t="s">
        <v>3181</v>
      </c>
      <c r="V99" s="190" t="s">
        <v>3181</v>
      </c>
      <c r="W99" s="190" t="s">
        <v>3181</v>
      </c>
      <c r="X99" s="190" t="s">
        <v>3183</v>
      </c>
    </row>
    <row r="100" spans="1:24" ht="17.25" customHeight="1" x14ac:dyDescent="0.3">
      <c r="A100" s="190">
        <v>806865</v>
      </c>
      <c r="B100" s="190" t="s">
        <v>2193</v>
      </c>
      <c r="C100" s="190" t="s">
        <v>3083</v>
      </c>
      <c r="D100" s="190" t="s">
        <v>3084</v>
      </c>
      <c r="E100" s="190" t="s">
        <v>138</v>
      </c>
      <c r="F100" s="193">
        <v>32264</v>
      </c>
      <c r="G100" s="190" t="s">
        <v>241</v>
      </c>
      <c r="H100" s="190" t="s">
        <v>692</v>
      </c>
      <c r="I100" s="190" t="s">
        <v>265</v>
      </c>
      <c r="Q100" s="190">
        <v>2000</v>
      </c>
      <c r="T100" s="190" t="s">
        <v>3181</v>
      </c>
      <c r="U100" s="190" t="s">
        <v>3181</v>
      </c>
      <c r="V100" s="190" t="s">
        <v>3181</v>
      </c>
      <c r="W100" s="190" t="s">
        <v>3181</v>
      </c>
      <c r="X100" s="190" t="s">
        <v>3183</v>
      </c>
    </row>
    <row r="101" spans="1:24" ht="17.25" customHeight="1" x14ac:dyDescent="0.3">
      <c r="A101" s="190">
        <v>805858</v>
      </c>
      <c r="B101" s="190" t="s">
        <v>2119</v>
      </c>
      <c r="C101" s="190" t="s">
        <v>91</v>
      </c>
      <c r="D101" s="190" t="s">
        <v>201</v>
      </c>
      <c r="E101" s="190" t="s">
        <v>138</v>
      </c>
      <c r="F101" s="193">
        <v>32509</v>
      </c>
      <c r="G101" s="190" t="s">
        <v>233</v>
      </c>
      <c r="H101" s="190" t="s">
        <v>692</v>
      </c>
      <c r="I101" s="190" t="s">
        <v>265</v>
      </c>
      <c r="Q101" s="190">
        <v>2000</v>
      </c>
      <c r="T101" s="190" t="s">
        <v>3181</v>
      </c>
      <c r="U101" s="190" t="s">
        <v>3181</v>
      </c>
      <c r="V101" s="190" t="s">
        <v>3181</v>
      </c>
      <c r="W101" s="190" t="s">
        <v>3181</v>
      </c>
      <c r="X101" s="190" t="s">
        <v>3183</v>
      </c>
    </row>
    <row r="102" spans="1:24" ht="17.25" customHeight="1" x14ac:dyDescent="0.3">
      <c r="A102" s="190">
        <v>810517</v>
      </c>
      <c r="B102" s="190" t="s">
        <v>2584</v>
      </c>
      <c r="C102" s="190" t="s">
        <v>62</v>
      </c>
      <c r="D102" s="190" t="s">
        <v>153</v>
      </c>
      <c r="E102" s="190" t="s">
        <v>138</v>
      </c>
      <c r="F102" s="193">
        <v>32581</v>
      </c>
      <c r="G102" s="190" t="s">
        <v>765</v>
      </c>
      <c r="H102" s="190" t="s">
        <v>693</v>
      </c>
      <c r="I102" s="190" t="s">
        <v>265</v>
      </c>
      <c r="Q102" s="190">
        <v>2000</v>
      </c>
      <c r="T102" s="190" t="s">
        <v>3181</v>
      </c>
      <c r="U102" s="190" t="s">
        <v>3181</v>
      </c>
      <c r="V102" s="190" t="s">
        <v>3181</v>
      </c>
      <c r="W102" s="190" t="s">
        <v>3181</v>
      </c>
      <c r="X102" s="190" t="s">
        <v>3183</v>
      </c>
    </row>
    <row r="103" spans="1:24" ht="17.25" customHeight="1" x14ac:dyDescent="0.3">
      <c r="A103" s="190">
        <v>810891</v>
      </c>
      <c r="B103" s="190" t="s">
        <v>2637</v>
      </c>
      <c r="C103" s="190" t="s">
        <v>296</v>
      </c>
      <c r="D103" s="190" t="s">
        <v>527</v>
      </c>
      <c r="E103" s="190" t="s">
        <v>138</v>
      </c>
      <c r="F103" s="193">
        <v>32731</v>
      </c>
      <c r="G103" s="190" t="s">
        <v>233</v>
      </c>
      <c r="H103" s="190" t="s">
        <v>692</v>
      </c>
      <c r="I103" s="190" t="s">
        <v>265</v>
      </c>
      <c r="Q103" s="190">
        <v>2000</v>
      </c>
      <c r="T103" s="190" t="s">
        <v>3181</v>
      </c>
      <c r="U103" s="190" t="s">
        <v>3181</v>
      </c>
      <c r="V103" s="190" t="s">
        <v>3181</v>
      </c>
      <c r="W103" s="190" t="s">
        <v>3181</v>
      </c>
      <c r="X103" s="190" t="s">
        <v>3183</v>
      </c>
    </row>
    <row r="104" spans="1:24" ht="17.25" customHeight="1" x14ac:dyDescent="0.3">
      <c r="A104" s="190">
        <v>810737</v>
      </c>
      <c r="B104" s="190" t="s">
        <v>2609</v>
      </c>
      <c r="C104" s="190" t="s">
        <v>386</v>
      </c>
      <c r="D104" s="190" t="s">
        <v>161</v>
      </c>
      <c r="E104" s="190" t="s">
        <v>138</v>
      </c>
      <c r="F104" s="193">
        <v>33117</v>
      </c>
      <c r="G104" s="190" t="s">
        <v>233</v>
      </c>
      <c r="H104" s="190" t="s">
        <v>693</v>
      </c>
      <c r="I104" s="190" t="s">
        <v>265</v>
      </c>
      <c r="Q104" s="190">
        <v>2000</v>
      </c>
      <c r="T104" s="190" t="s">
        <v>3181</v>
      </c>
      <c r="U104" s="190" t="s">
        <v>3181</v>
      </c>
      <c r="V104" s="190" t="s">
        <v>3181</v>
      </c>
      <c r="W104" s="190" t="s">
        <v>3181</v>
      </c>
      <c r="X104" s="190" t="s">
        <v>3183</v>
      </c>
    </row>
    <row r="105" spans="1:24" ht="17.25" customHeight="1" x14ac:dyDescent="0.3">
      <c r="A105" s="190">
        <v>805089</v>
      </c>
      <c r="B105" s="190" t="s">
        <v>2055</v>
      </c>
      <c r="C105" s="190" t="s">
        <v>63</v>
      </c>
      <c r="D105" s="190" t="s">
        <v>2882</v>
      </c>
      <c r="E105" s="190" t="s">
        <v>138</v>
      </c>
      <c r="F105" s="193">
        <v>33977</v>
      </c>
      <c r="G105" s="190" t="s">
        <v>810</v>
      </c>
      <c r="H105" s="190" t="s">
        <v>692</v>
      </c>
      <c r="I105" s="190" t="s">
        <v>265</v>
      </c>
      <c r="Q105" s="190">
        <v>2000</v>
      </c>
      <c r="T105" s="190" t="s">
        <v>3181</v>
      </c>
      <c r="U105" s="190" t="s">
        <v>3181</v>
      </c>
      <c r="V105" s="190" t="s">
        <v>3181</v>
      </c>
      <c r="W105" s="190" t="s">
        <v>3181</v>
      </c>
      <c r="X105" s="190" t="s">
        <v>3183</v>
      </c>
    </row>
    <row r="106" spans="1:24" ht="17.25" customHeight="1" x14ac:dyDescent="0.3">
      <c r="A106" s="190">
        <v>802472</v>
      </c>
      <c r="B106" s="190" t="s">
        <v>1967</v>
      </c>
      <c r="C106" s="190" t="s">
        <v>414</v>
      </c>
      <c r="D106" s="190" t="s">
        <v>164</v>
      </c>
      <c r="E106" s="190" t="s">
        <v>138</v>
      </c>
      <c r="F106" s="193">
        <v>33979</v>
      </c>
      <c r="G106" s="190" t="s">
        <v>233</v>
      </c>
      <c r="H106" s="190" t="s">
        <v>692</v>
      </c>
      <c r="I106" s="190" t="s">
        <v>265</v>
      </c>
      <c r="Q106" s="190">
        <v>2000</v>
      </c>
      <c r="T106" s="190" t="s">
        <v>3181</v>
      </c>
      <c r="U106" s="190" t="s">
        <v>3181</v>
      </c>
      <c r="V106" s="190" t="s">
        <v>3181</v>
      </c>
      <c r="W106" s="190" t="s">
        <v>3181</v>
      </c>
      <c r="X106" s="190" t="s">
        <v>3183</v>
      </c>
    </row>
    <row r="107" spans="1:24" ht="17.25" customHeight="1" x14ac:dyDescent="0.3">
      <c r="A107" s="190">
        <v>805451</v>
      </c>
      <c r="B107" s="190" t="s">
        <v>2085</v>
      </c>
      <c r="C107" s="190" t="s">
        <v>64</v>
      </c>
      <c r="D107" s="190" t="s">
        <v>3059</v>
      </c>
      <c r="E107" s="190" t="s">
        <v>138</v>
      </c>
      <c r="F107" s="193">
        <v>34090</v>
      </c>
      <c r="G107" s="190" t="s">
        <v>789</v>
      </c>
      <c r="H107" s="190" t="s">
        <v>692</v>
      </c>
      <c r="I107" s="190" t="s">
        <v>265</v>
      </c>
      <c r="Q107" s="190">
        <v>2000</v>
      </c>
      <c r="T107" s="190" t="s">
        <v>3181</v>
      </c>
      <c r="U107" s="190" t="s">
        <v>3181</v>
      </c>
      <c r="V107" s="190" t="s">
        <v>3181</v>
      </c>
      <c r="W107" s="190" t="s">
        <v>3181</v>
      </c>
      <c r="X107" s="190" t="s">
        <v>3183</v>
      </c>
    </row>
    <row r="108" spans="1:24" ht="17.25" customHeight="1" x14ac:dyDescent="0.3">
      <c r="A108" s="190">
        <v>808121</v>
      </c>
      <c r="B108" s="190" t="s">
        <v>2319</v>
      </c>
      <c r="C108" s="190" t="s">
        <v>63</v>
      </c>
      <c r="D108" s="190" t="s">
        <v>458</v>
      </c>
      <c r="E108" s="190" t="s">
        <v>138</v>
      </c>
      <c r="F108" s="193">
        <v>34335</v>
      </c>
      <c r="G108" s="190" t="s">
        <v>233</v>
      </c>
      <c r="H108" s="190" t="s">
        <v>692</v>
      </c>
      <c r="I108" s="190" t="s">
        <v>265</v>
      </c>
      <c r="Q108" s="190">
        <v>2000</v>
      </c>
      <c r="T108" s="190" t="s">
        <v>3181</v>
      </c>
      <c r="U108" s="190" t="s">
        <v>3181</v>
      </c>
      <c r="V108" s="190" t="s">
        <v>3181</v>
      </c>
      <c r="W108" s="190" t="s">
        <v>3181</v>
      </c>
      <c r="X108" s="190" t="s">
        <v>3183</v>
      </c>
    </row>
    <row r="109" spans="1:24" ht="17.25" customHeight="1" x14ac:dyDescent="0.3">
      <c r="A109" s="190">
        <v>810766</v>
      </c>
      <c r="B109" s="190" t="s">
        <v>2617</v>
      </c>
      <c r="C109" s="190" t="s">
        <v>1585</v>
      </c>
      <c r="D109" s="190" t="s">
        <v>185</v>
      </c>
      <c r="E109" s="190" t="s">
        <v>138</v>
      </c>
      <c r="F109" s="193">
        <v>34430</v>
      </c>
      <c r="G109" s="190" t="s">
        <v>767</v>
      </c>
      <c r="H109" s="190" t="s">
        <v>693</v>
      </c>
      <c r="I109" s="190" t="s">
        <v>265</v>
      </c>
      <c r="Q109" s="190">
        <v>2000</v>
      </c>
      <c r="T109" s="190" t="s">
        <v>3181</v>
      </c>
      <c r="U109" s="190" t="s">
        <v>3181</v>
      </c>
      <c r="V109" s="190" t="s">
        <v>3181</v>
      </c>
      <c r="W109" s="190" t="s">
        <v>3181</v>
      </c>
      <c r="X109" s="190" t="s">
        <v>3183</v>
      </c>
    </row>
    <row r="110" spans="1:24" ht="17.25" customHeight="1" x14ac:dyDescent="0.3">
      <c r="A110" s="190">
        <v>802069</v>
      </c>
      <c r="B110" s="190" t="s">
        <v>1954</v>
      </c>
      <c r="C110" s="190" t="s">
        <v>2974</v>
      </c>
      <c r="D110" s="190" t="s">
        <v>126</v>
      </c>
      <c r="E110" s="190" t="s">
        <v>138</v>
      </c>
      <c r="F110" s="193">
        <v>34639</v>
      </c>
      <c r="G110" s="190" t="s">
        <v>233</v>
      </c>
      <c r="H110" s="190" t="s">
        <v>692</v>
      </c>
      <c r="I110" s="190" t="s">
        <v>265</v>
      </c>
      <c r="Q110" s="190">
        <v>2000</v>
      </c>
      <c r="T110" s="190" t="s">
        <v>3181</v>
      </c>
      <c r="U110" s="190" t="s">
        <v>3181</v>
      </c>
      <c r="V110" s="190" t="s">
        <v>3181</v>
      </c>
      <c r="W110" s="190" t="s">
        <v>3181</v>
      </c>
      <c r="X110" s="190" t="s">
        <v>3183</v>
      </c>
    </row>
    <row r="111" spans="1:24" ht="17.25" customHeight="1" x14ac:dyDescent="0.3">
      <c r="A111" s="190">
        <v>803679</v>
      </c>
      <c r="B111" s="190" t="s">
        <v>2000</v>
      </c>
      <c r="C111" s="190" t="s">
        <v>125</v>
      </c>
      <c r="D111" s="190" t="s">
        <v>3043</v>
      </c>
      <c r="E111" s="190" t="s">
        <v>138</v>
      </c>
      <c r="F111" s="193">
        <v>34700</v>
      </c>
      <c r="G111" s="190" t="s">
        <v>233</v>
      </c>
      <c r="H111" s="190" t="s">
        <v>692</v>
      </c>
      <c r="I111" s="190" t="s">
        <v>265</v>
      </c>
      <c r="Q111" s="190">
        <v>2000</v>
      </c>
      <c r="T111" s="190" t="s">
        <v>3181</v>
      </c>
      <c r="U111" s="190" t="s">
        <v>3181</v>
      </c>
      <c r="V111" s="190" t="s">
        <v>3181</v>
      </c>
      <c r="W111" s="190" t="s">
        <v>3181</v>
      </c>
      <c r="X111" s="190" t="s">
        <v>3183</v>
      </c>
    </row>
    <row r="112" spans="1:24" ht="17.25" customHeight="1" x14ac:dyDescent="0.3">
      <c r="A112" s="190">
        <v>806500</v>
      </c>
      <c r="B112" s="190" t="s">
        <v>2159</v>
      </c>
      <c r="C112" s="190" t="s">
        <v>64</v>
      </c>
      <c r="D112" s="190" t="s">
        <v>210</v>
      </c>
      <c r="E112" s="190" t="s">
        <v>138</v>
      </c>
      <c r="F112" s="193">
        <v>34700</v>
      </c>
      <c r="G112" s="190" t="s">
        <v>233</v>
      </c>
      <c r="H112" s="190" t="s">
        <v>692</v>
      </c>
      <c r="I112" s="190" t="s">
        <v>265</v>
      </c>
      <c r="Q112" s="190">
        <v>2000</v>
      </c>
      <c r="T112" s="190" t="s">
        <v>3181</v>
      </c>
      <c r="U112" s="190" t="s">
        <v>3181</v>
      </c>
      <c r="V112" s="190" t="s">
        <v>3181</v>
      </c>
      <c r="W112" s="190" t="s">
        <v>3181</v>
      </c>
      <c r="X112" s="190" t="s">
        <v>3183</v>
      </c>
    </row>
    <row r="113" spans="1:24" ht="17.25" customHeight="1" x14ac:dyDescent="0.3">
      <c r="A113" s="190">
        <v>804015</v>
      </c>
      <c r="B113" s="190" t="s">
        <v>2013</v>
      </c>
      <c r="C113" s="190" t="s">
        <v>398</v>
      </c>
      <c r="D113" s="190" t="s">
        <v>561</v>
      </c>
      <c r="E113" s="190" t="s">
        <v>138</v>
      </c>
      <c r="F113" s="193">
        <v>34790</v>
      </c>
      <c r="G113" s="190" t="s">
        <v>765</v>
      </c>
      <c r="H113" s="190" t="s">
        <v>692</v>
      </c>
      <c r="I113" s="190" t="s">
        <v>265</v>
      </c>
      <c r="Q113" s="190">
        <v>2000</v>
      </c>
      <c r="T113" s="190" t="s">
        <v>3181</v>
      </c>
      <c r="U113" s="190" t="s">
        <v>3181</v>
      </c>
      <c r="V113" s="190" t="s">
        <v>3181</v>
      </c>
      <c r="W113" s="190" t="s">
        <v>3181</v>
      </c>
      <c r="X113" s="190" t="s">
        <v>3183</v>
      </c>
    </row>
    <row r="114" spans="1:24" ht="17.25" customHeight="1" x14ac:dyDescent="0.3">
      <c r="A114" s="190">
        <v>807564</v>
      </c>
      <c r="B114" s="190" t="s">
        <v>2252</v>
      </c>
      <c r="C114" s="190" t="s">
        <v>339</v>
      </c>
      <c r="D114" s="190" t="s">
        <v>430</v>
      </c>
      <c r="E114" s="190" t="s">
        <v>138</v>
      </c>
      <c r="F114" s="193">
        <v>35077</v>
      </c>
      <c r="G114" s="190" t="s">
        <v>233</v>
      </c>
      <c r="H114" s="190" t="s">
        <v>692</v>
      </c>
      <c r="I114" s="190" t="s">
        <v>265</v>
      </c>
      <c r="Q114" s="190">
        <v>2000</v>
      </c>
      <c r="T114" s="190" t="s">
        <v>3181</v>
      </c>
      <c r="U114" s="190" t="s">
        <v>3181</v>
      </c>
      <c r="V114" s="190" t="s">
        <v>3181</v>
      </c>
      <c r="W114" s="190" t="s">
        <v>3181</v>
      </c>
      <c r="X114" s="190" t="s">
        <v>3183</v>
      </c>
    </row>
    <row r="115" spans="1:24" ht="17.25" customHeight="1" x14ac:dyDescent="0.3">
      <c r="A115" s="190">
        <v>811880</v>
      </c>
      <c r="B115" s="190" t="s">
        <v>2811</v>
      </c>
      <c r="C115" s="190" t="s">
        <v>781</v>
      </c>
      <c r="D115" s="190" t="s">
        <v>191</v>
      </c>
      <c r="E115" s="190" t="s">
        <v>138</v>
      </c>
      <c r="F115" s="193">
        <v>35450</v>
      </c>
      <c r="G115" s="190" t="s">
        <v>234</v>
      </c>
      <c r="H115" s="190" t="s">
        <v>692</v>
      </c>
      <c r="I115" s="190" t="s">
        <v>265</v>
      </c>
      <c r="Q115" s="190">
        <v>2000</v>
      </c>
      <c r="T115" s="190" t="s">
        <v>3181</v>
      </c>
      <c r="U115" s="190" t="s">
        <v>3181</v>
      </c>
      <c r="V115" s="190" t="s">
        <v>3181</v>
      </c>
      <c r="W115" s="190" t="s">
        <v>3181</v>
      </c>
      <c r="X115" s="190" t="s">
        <v>3183</v>
      </c>
    </row>
    <row r="116" spans="1:24" ht="17.25" customHeight="1" x14ac:dyDescent="0.3">
      <c r="A116" s="190">
        <v>808951</v>
      </c>
      <c r="B116" s="190" t="s">
        <v>2398</v>
      </c>
      <c r="C116" s="190" t="s">
        <v>443</v>
      </c>
      <c r="D116" s="190" t="s">
        <v>718</v>
      </c>
      <c r="E116" s="190" t="s">
        <v>138</v>
      </c>
      <c r="F116" s="193">
        <v>35585</v>
      </c>
      <c r="G116" s="190" t="s">
        <v>233</v>
      </c>
      <c r="H116" s="190" t="s">
        <v>692</v>
      </c>
      <c r="I116" s="190" t="s">
        <v>265</v>
      </c>
      <c r="Q116" s="190">
        <v>2000</v>
      </c>
      <c r="T116" s="190" t="s">
        <v>3181</v>
      </c>
      <c r="U116" s="190" t="s">
        <v>3181</v>
      </c>
      <c r="V116" s="190" t="s">
        <v>3181</v>
      </c>
      <c r="W116" s="190" t="s">
        <v>3181</v>
      </c>
      <c r="X116" s="190" t="s">
        <v>3183</v>
      </c>
    </row>
    <row r="117" spans="1:24" ht="17.25" customHeight="1" x14ac:dyDescent="0.3">
      <c r="A117" s="190">
        <v>811839</v>
      </c>
      <c r="B117" s="190" t="s">
        <v>2793</v>
      </c>
      <c r="C117" s="190" t="s">
        <v>530</v>
      </c>
      <c r="D117" s="190" t="s">
        <v>2967</v>
      </c>
      <c r="E117" s="190" t="s">
        <v>138</v>
      </c>
      <c r="F117" s="193">
        <v>36010</v>
      </c>
      <c r="G117" s="190" t="s">
        <v>3016</v>
      </c>
      <c r="H117" s="190" t="s">
        <v>692</v>
      </c>
      <c r="I117" s="190" t="s">
        <v>265</v>
      </c>
      <c r="Q117" s="190">
        <v>2000</v>
      </c>
      <c r="T117" s="190" t="s">
        <v>3181</v>
      </c>
      <c r="U117" s="190" t="s">
        <v>3181</v>
      </c>
      <c r="V117" s="190" t="s">
        <v>3181</v>
      </c>
      <c r="W117" s="190" t="s">
        <v>3181</v>
      </c>
      <c r="X117" s="190" t="s">
        <v>3183</v>
      </c>
    </row>
    <row r="118" spans="1:24" ht="17.25" customHeight="1" x14ac:dyDescent="0.3">
      <c r="A118" s="190">
        <v>810615</v>
      </c>
      <c r="B118" s="190" t="s">
        <v>2597</v>
      </c>
      <c r="C118" s="190" t="s">
        <v>3146</v>
      </c>
      <c r="D118" s="190" t="s">
        <v>214</v>
      </c>
      <c r="E118" s="190" t="s">
        <v>138</v>
      </c>
      <c r="H118" s="190" t="s">
        <v>692</v>
      </c>
      <c r="I118" s="190" t="s">
        <v>265</v>
      </c>
      <c r="Q118" s="190">
        <v>2000</v>
      </c>
      <c r="T118" s="190" t="s">
        <v>3181</v>
      </c>
      <c r="U118" s="190" t="s">
        <v>3181</v>
      </c>
      <c r="V118" s="190" t="s">
        <v>3181</v>
      </c>
      <c r="W118" s="190" t="s">
        <v>3181</v>
      </c>
      <c r="X118" s="190" t="s">
        <v>3183</v>
      </c>
    </row>
    <row r="119" spans="1:24" ht="17.25" customHeight="1" x14ac:dyDescent="0.3">
      <c r="A119" s="190">
        <v>810789</v>
      </c>
      <c r="B119" s="190" t="s">
        <v>2623</v>
      </c>
      <c r="C119" s="190" t="s">
        <v>3118</v>
      </c>
      <c r="D119" s="190" t="s">
        <v>199</v>
      </c>
      <c r="E119" s="190" t="s">
        <v>138</v>
      </c>
      <c r="H119" s="190" t="s">
        <v>692</v>
      </c>
      <c r="I119" s="190" t="s">
        <v>265</v>
      </c>
      <c r="Q119" s="190">
        <v>2000</v>
      </c>
      <c r="T119" s="190" t="s">
        <v>3181</v>
      </c>
      <c r="U119" s="190" t="s">
        <v>3181</v>
      </c>
      <c r="V119" s="190" t="s">
        <v>3181</v>
      </c>
      <c r="W119" s="190" t="s">
        <v>3181</v>
      </c>
      <c r="X119" s="190" t="s">
        <v>3183</v>
      </c>
    </row>
    <row r="120" spans="1:24" ht="17.25" customHeight="1" x14ac:dyDescent="0.3">
      <c r="A120" s="190">
        <v>800144</v>
      </c>
      <c r="B120" s="190" t="s">
        <v>1924</v>
      </c>
      <c r="C120" s="190" t="s">
        <v>61</v>
      </c>
      <c r="D120" s="190" t="s">
        <v>207</v>
      </c>
      <c r="E120" s="190" t="s">
        <v>137</v>
      </c>
      <c r="F120" s="193">
        <v>28433</v>
      </c>
      <c r="G120" s="190" t="s">
        <v>787</v>
      </c>
      <c r="H120" s="190" t="s">
        <v>692</v>
      </c>
      <c r="I120" s="190" t="s">
        <v>265</v>
      </c>
      <c r="Q120" s="190">
        <v>2000</v>
      </c>
      <c r="T120" s="190" t="s">
        <v>3181</v>
      </c>
      <c r="U120" s="190" t="s">
        <v>3181</v>
      </c>
      <c r="V120" s="190" t="s">
        <v>3181</v>
      </c>
      <c r="W120" s="190" t="s">
        <v>3181</v>
      </c>
      <c r="X120" s="190" t="s">
        <v>3183</v>
      </c>
    </row>
    <row r="121" spans="1:24" ht="17.25" customHeight="1" x14ac:dyDescent="0.3">
      <c r="A121" s="190">
        <v>800646</v>
      </c>
      <c r="B121" s="190" t="s">
        <v>1931</v>
      </c>
      <c r="C121" s="190" t="s">
        <v>82</v>
      </c>
      <c r="D121" s="190" t="s">
        <v>154</v>
      </c>
      <c r="E121" s="190" t="s">
        <v>137</v>
      </c>
      <c r="F121" s="193">
        <v>28856</v>
      </c>
      <c r="G121" s="190" t="s">
        <v>233</v>
      </c>
      <c r="H121" s="190" t="s">
        <v>692</v>
      </c>
      <c r="I121" s="190" t="s">
        <v>265</v>
      </c>
      <c r="Q121" s="190">
        <v>2000</v>
      </c>
      <c r="T121" s="190" t="s">
        <v>3181</v>
      </c>
      <c r="U121" s="190" t="s">
        <v>3181</v>
      </c>
      <c r="V121" s="190" t="s">
        <v>3181</v>
      </c>
      <c r="W121" s="190" t="s">
        <v>3181</v>
      </c>
      <c r="X121" s="190" t="s">
        <v>3183</v>
      </c>
    </row>
    <row r="122" spans="1:24" ht="17.25" customHeight="1" x14ac:dyDescent="0.3">
      <c r="A122" s="190">
        <v>809600</v>
      </c>
      <c r="B122" s="190" t="s">
        <v>2482</v>
      </c>
      <c r="C122" s="190" t="s">
        <v>829</v>
      </c>
      <c r="D122" s="190" t="s">
        <v>368</v>
      </c>
      <c r="E122" s="190" t="s">
        <v>137</v>
      </c>
      <c r="F122" s="193">
        <v>31138</v>
      </c>
      <c r="G122" s="190" t="s">
        <v>753</v>
      </c>
      <c r="H122" s="190" t="s">
        <v>692</v>
      </c>
      <c r="I122" s="190" t="s">
        <v>265</v>
      </c>
      <c r="Q122" s="190">
        <v>2000</v>
      </c>
      <c r="T122" s="190" t="s">
        <v>3181</v>
      </c>
      <c r="U122" s="190" t="s">
        <v>3181</v>
      </c>
      <c r="V122" s="190" t="s">
        <v>3181</v>
      </c>
      <c r="W122" s="190" t="s">
        <v>3181</v>
      </c>
      <c r="X122" s="190" t="s">
        <v>3183</v>
      </c>
    </row>
    <row r="123" spans="1:24" ht="17.25" customHeight="1" x14ac:dyDescent="0.3">
      <c r="A123" s="190">
        <v>806380</v>
      </c>
      <c r="B123" s="190" t="s">
        <v>2155</v>
      </c>
      <c r="C123" s="190" t="s">
        <v>3076</v>
      </c>
      <c r="D123" s="190" t="s">
        <v>657</v>
      </c>
      <c r="E123" s="190" t="s">
        <v>137</v>
      </c>
      <c r="F123" s="193">
        <v>31413</v>
      </c>
      <c r="G123" s="190" t="s">
        <v>233</v>
      </c>
      <c r="H123" s="190" t="s">
        <v>693</v>
      </c>
      <c r="I123" s="190" t="s">
        <v>265</v>
      </c>
      <c r="Q123" s="190">
        <v>2000</v>
      </c>
      <c r="T123" s="190" t="s">
        <v>3181</v>
      </c>
      <c r="U123" s="190" t="s">
        <v>3181</v>
      </c>
      <c r="V123" s="190" t="s">
        <v>3181</v>
      </c>
      <c r="W123" s="190" t="s">
        <v>3181</v>
      </c>
      <c r="X123" s="190" t="s">
        <v>3183</v>
      </c>
    </row>
    <row r="124" spans="1:24" ht="17.25" customHeight="1" x14ac:dyDescent="0.3">
      <c r="A124" s="190">
        <v>807945</v>
      </c>
      <c r="B124" s="190" t="s">
        <v>2299</v>
      </c>
      <c r="C124" s="190" t="s">
        <v>3035</v>
      </c>
      <c r="D124" s="190" t="s">
        <v>3106</v>
      </c>
      <c r="E124" s="190" t="s">
        <v>137</v>
      </c>
      <c r="F124" s="193">
        <v>32905</v>
      </c>
      <c r="G124" s="190" t="s">
        <v>1631</v>
      </c>
      <c r="H124" s="190" t="s">
        <v>692</v>
      </c>
      <c r="I124" s="190" t="s">
        <v>265</v>
      </c>
      <c r="Q124" s="190">
        <v>2000</v>
      </c>
      <c r="T124" s="190" t="s">
        <v>3181</v>
      </c>
      <c r="U124" s="190" t="s">
        <v>3181</v>
      </c>
      <c r="V124" s="190" t="s">
        <v>3181</v>
      </c>
      <c r="W124" s="190" t="s">
        <v>3181</v>
      </c>
      <c r="X124" s="190" t="s">
        <v>3183</v>
      </c>
    </row>
    <row r="125" spans="1:24" ht="17.25" customHeight="1" x14ac:dyDescent="0.3">
      <c r="A125" s="190">
        <v>805995</v>
      </c>
      <c r="B125" s="190" t="s">
        <v>2128</v>
      </c>
      <c r="C125" s="190" t="s">
        <v>3069</v>
      </c>
      <c r="D125" s="190" t="s">
        <v>2864</v>
      </c>
      <c r="E125" s="190" t="s">
        <v>137</v>
      </c>
      <c r="F125" s="193">
        <v>32924</v>
      </c>
      <c r="G125" s="190" t="s">
        <v>233</v>
      </c>
      <c r="H125" s="190" t="s">
        <v>692</v>
      </c>
      <c r="I125" s="190" t="s">
        <v>265</v>
      </c>
      <c r="Q125" s="190">
        <v>2000</v>
      </c>
      <c r="T125" s="190" t="s">
        <v>3181</v>
      </c>
      <c r="U125" s="190" t="s">
        <v>3181</v>
      </c>
      <c r="V125" s="190" t="s">
        <v>3181</v>
      </c>
      <c r="W125" s="190" t="s">
        <v>3181</v>
      </c>
      <c r="X125" s="190" t="s">
        <v>3183</v>
      </c>
    </row>
    <row r="126" spans="1:24" ht="17.25" customHeight="1" x14ac:dyDescent="0.3">
      <c r="A126" s="190">
        <v>806077</v>
      </c>
      <c r="B126" s="190" t="s">
        <v>2132</v>
      </c>
      <c r="C126" s="190" t="s">
        <v>84</v>
      </c>
      <c r="D126" s="190" t="s">
        <v>205</v>
      </c>
      <c r="E126" s="190" t="s">
        <v>137</v>
      </c>
      <c r="F126" s="193">
        <v>34700</v>
      </c>
      <c r="G126" s="190" t="s">
        <v>233</v>
      </c>
      <c r="H126" s="190" t="s">
        <v>692</v>
      </c>
      <c r="I126" s="190" t="s">
        <v>265</v>
      </c>
      <c r="Q126" s="190">
        <v>2000</v>
      </c>
      <c r="T126" s="190" t="s">
        <v>3181</v>
      </c>
      <c r="U126" s="190" t="s">
        <v>3181</v>
      </c>
      <c r="V126" s="190" t="s">
        <v>3181</v>
      </c>
      <c r="W126" s="190" t="s">
        <v>3181</v>
      </c>
      <c r="X126" s="190" t="s">
        <v>3183</v>
      </c>
    </row>
    <row r="127" spans="1:24" ht="17.25" customHeight="1" x14ac:dyDescent="0.3">
      <c r="A127" s="190">
        <v>805953</v>
      </c>
      <c r="B127" s="190" t="s">
        <v>669</v>
      </c>
      <c r="C127" s="190" t="s">
        <v>327</v>
      </c>
      <c r="D127" s="190" t="s">
        <v>153</v>
      </c>
      <c r="E127" s="190" t="s">
        <v>137</v>
      </c>
      <c r="F127" s="193">
        <v>34745</v>
      </c>
      <c r="G127" s="190" t="s">
        <v>233</v>
      </c>
      <c r="H127" s="190" t="s">
        <v>692</v>
      </c>
      <c r="I127" s="190" t="s">
        <v>265</v>
      </c>
      <c r="Q127" s="190">
        <v>2000</v>
      </c>
      <c r="T127" s="190" t="s">
        <v>3181</v>
      </c>
      <c r="U127" s="190" t="s">
        <v>3181</v>
      </c>
      <c r="V127" s="190" t="s">
        <v>3181</v>
      </c>
      <c r="W127" s="190" t="s">
        <v>3181</v>
      </c>
      <c r="X127" s="190" t="s">
        <v>3183</v>
      </c>
    </row>
    <row r="128" spans="1:24" ht="17.25" customHeight="1" x14ac:dyDescent="0.3">
      <c r="A128" s="190">
        <v>810708</v>
      </c>
      <c r="B128" s="190" t="s">
        <v>2606</v>
      </c>
      <c r="C128" s="190" t="s">
        <v>82</v>
      </c>
      <c r="D128" s="190" t="s">
        <v>1652</v>
      </c>
      <c r="E128" s="190" t="s">
        <v>137</v>
      </c>
      <c r="F128" s="193">
        <v>35065</v>
      </c>
      <c r="G128" s="190" t="s">
        <v>709</v>
      </c>
      <c r="H128" s="190" t="s">
        <v>692</v>
      </c>
      <c r="I128" s="190" t="s">
        <v>265</v>
      </c>
      <c r="Q128" s="190">
        <v>2000</v>
      </c>
      <c r="T128" s="190" t="s">
        <v>3181</v>
      </c>
      <c r="U128" s="190" t="s">
        <v>3181</v>
      </c>
      <c r="V128" s="190" t="s">
        <v>3181</v>
      </c>
      <c r="W128" s="190" t="s">
        <v>3181</v>
      </c>
      <c r="X128" s="190" t="s">
        <v>3183</v>
      </c>
    </row>
    <row r="129" spans="1:24" ht="17.25" customHeight="1" x14ac:dyDescent="0.3">
      <c r="A129" s="190">
        <v>806333</v>
      </c>
      <c r="B129" s="190" t="s">
        <v>2153</v>
      </c>
      <c r="C129" s="190" t="s">
        <v>82</v>
      </c>
      <c r="D129" s="190" t="s">
        <v>3074</v>
      </c>
      <c r="E129" s="190" t="s">
        <v>137</v>
      </c>
      <c r="F129" s="193">
        <v>35125</v>
      </c>
      <c r="G129" s="190" t="s">
        <v>234</v>
      </c>
      <c r="H129" s="190" t="s">
        <v>692</v>
      </c>
      <c r="I129" s="190" t="s">
        <v>265</v>
      </c>
      <c r="Q129" s="190">
        <v>2000</v>
      </c>
      <c r="T129" s="190" t="s">
        <v>3181</v>
      </c>
      <c r="U129" s="190" t="s">
        <v>3181</v>
      </c>
      <c r="V129" s="190" t="s">
        <v>3181</v>
      </c>
      <c r="W129" s="190" t="s">
        <v>3181</v>
      </c>
      <c r="X129" s="190" t="s">
        <v>3183</v>
      </c>
    </row>
    <row r="130" spans="1:24" ht="17.25" customHeight="1" x14ac:dyDescent="0.3">
      <c r="A130" s="190">
        <v>805910</v>
      </c>
      <c r="B130" s="190" t="s">
        <v>2124</v>
      </c>
      <c r="C130" s="190" t="s">
        <v>812</v>
      </c>
      <c r="D130" s="190" t="s">
        <v>132</v>
      </c>
      <c r="E130" s="190" t="s">
        <v>137</v>
      </c>
      <c r="F130" s="193">
        <v>35376</v>
      </c>
      <c r="G130" s="190" t="s">
        <v>3068</v>
      </c>
      <c r="H130" s="190" t="s">
        <v>692</v>
      </c>
      <c r="I130" s="190" t="s">
        <v>265</v>
      </c>
      <c r="Q130" s="190">
        <v>2000</v>
      </c>
      <c r="T130" s="190" t="s">
        <v>3181</v>
      </c>
      <c r="U130" s="190" t="s">
        <v>3181</v>
      </c>
      <c r="V130" s="190" t="s">
        <v>3181</v>
      </c>
      <c r="W130" s="190" t="s">
        <v>3181</v>
      </c>
      <c r="X130" s="190" t="s">
        <v>3183</v>
      </c>
    </row>
    <row r="131" spans="1:24" ht="17.25" customHeight="1" x14ac:dyDescent="0.3">
      <c r="A131" s="190">
        <v>807354</v>
      </c>
      <c r="B131" s="190" t="s">
        <v>2236</v>
      </c>
      <c r="C131" s="190" t="s">
        <v>78</v>
      </c>
      <c r="D131" s="190" t="s">
        <v>410</v>
      </c>
      <c r="E131" s="190" t="s">
        <v>137</v>
      </c>
      <c r="F131" s="193">
        <v>35449</v>
      </c>
      <c r="G131" s="190" t="s">
        <v>243</v>
      </c>
      <c r="H131" s="190" t="s">
        <v>692</v>
      </c>
      <c r="I131" s="190" t="s">
        <v>265</v>
      </c>
      <c r="Q131" s="190">
        <v>2000</v>
      </c>
      <c r="T131" s="190" t="s">
        <v>3181</v>
      </c>
      <c r="U131" s="190" t="s">
        <v>3181</v>
      </c>
      <c r="V131" s="190" t="s">
        <v>3181</v>
      </c>
      <c r="W131" s="190" t="s">
        <v>3181</v>
      </c>
      <c r="X131" s="190" t="s">
        <v>3183</v>
      </c>
    </row>
    <row r="132" spans="1:24" ht="17.25" customHeight="1" x14ac:dyDescent="0.3">
      <c r="A132" s="190">
        <v>807318</v>
      </c>
      <c r="B132" s="190" t="s">
        <v>2232</v>
      </c>
      <c r="C132" s="190" t="s">
        <v>334</v>
      </c>
      <c r="D132" s="190" t="s">
        <v>491</v>
      </c>
      <c r="E132" s="190" t="s">
        <v>137</v>
      </c>
      <c r="F132" s="193">
        <v>35615</v>
      </c>
      <c r="G132" s="190" t="s">
        <v>233</v>
      </c>
      <c r="H132" s="190" t="s">
        <v>692</v>
      </c>
      <c r="I132" s="190" t="s">
        <v>265</v>
      </c>
      <c r="Q132" s="190">
        <v>2000</v>
      </c>
      <c r="T132" s="190" t="s">
        <v>3181</v>
      </c>
      <c r="U132" s="190" t="s">
        <v>3181</v>
      </c>
      <c r="V132" s="190" t="s">
        <v>3181</v>
      </c>
      <c r="W132" s="190" t="s">
        <v>3181</v>
      </c>
      <c r="X132" s="190" t="s">
        <v>3183</v>
      </c>
    </row>
    <row r="133" spans="1:24" ht="17.25" customHeight="1" x14ac:dyDescent="0.3">
      <c r="A133" s="190">
        <v>810311</v>
      </c>
      <c r="B133" s="190" t="s">
        <v>2556</v>
      </c>
      <c r="C133" s="190" t="s">
        <v>546</v>
      </c>
      <c r="D133" s="190" t="s">
        <v>2953</v>
      </c>
      <c r="E133" s="190" t="s">
        <v>137</v>
      </c>
      <c r="F133" s="193">
        <v>35636</v>
      </c>
      <c r="G133" s="190" t="s">
        <v>233</v>
      </c>
      <c r="H133" s="190" t="s">
        <v>692</v>
      </c>
      <c r="I133" s="190" t="s">
        <v>265</v>
      </c>
      <c r="Q133" s="190">
        <v>2000</v>
      </c>
      <c r="T133" s="190" t="s">
        <v>3181</v>
      </c>
      <c r="U133" s="190" t="s">
        <v>3181</v>
      </c>
      <c r="V133" s="190" t="s">
        <v>3181</v>
      </c>
      <c r="W133" s="190" t="s">
        <v>3181</v>
      </c>
      <c r="X133" s="190" t="s">
        <v>3183</v>
      </c>
    </row>
    <row r="134" spans="1:24" ht="17.25" customHeight="1" x14ac:dyDescent="0.3">
      <c r="A134" s="190">
        <v>810658</v>
      </c>
      <c r="B134" s="190" t="s">
        <v>2603</v>
      </c>
      <c r="C134" s="190" t="s">
        <v>3147</v>
      </c>
      <c r="D134" s="190" t="s">
        <v>2888</v>
      </c>
      <c r="E134" s="190" t="s">
        <v>137</v>
      </c>
      <c r="F134" s="193">
        <v>35815</v>
      </c>
      <c r="G134" s="190" t="s">
        <v>695</v>
      </c>
      <c r="H134" s="190" t="s">
        <v>693</v>
      </c>
      <c r="I134" s="190" t="s">
        <v>265</v>
      </c>
      <c r="Q134" s="190">
        <v>2000</v>
      </c>
      <c r="T134" s="190" t="s">
        <v>3181</v>
      </c>
      <c r="U134" s="190" t="s">
        <v>3181</v>
      </c>
      <c r="V134" s="190" t="s">
        <v>3181</v>
      </c>
      <c r="W134" s="190" t="s">
        <v>3181</v>
      </c>
      <c r="X134" s="190" t="s">
        <v>3183</v>
      </c>
    </row>
    <row r="135" spans="1:24" ht="17.25" customHeight="1" x14ac:dyDescent="0.3">
      <c r="A135" s="190">
        <v>805632</v>
      </c>
      <c r="B135" s="190" t="s">
        <v>2103</v>
      </c>
      <c r="C135" s="190" t="s">
        <v>78</v>
      </c>
      <c r="D135" s="190" t="s">
        <v>1821</v>
      </c>
      <c r="E135" s="190" t="s">
        <v>137</v>
      </c>
      <c r="G135" s="190" t="s">
        <v>233</v>
      </c>
      <c r="H135" s="190" t="s">
        <v>692</v>
      </c>
      <c r="I135" s="190" t="s">
        <v>265</v>
      </c>
      <c r="Q135" s="190">
        <v>2000</v>
      </c>
      <c r="T135" s="190" t="s">
        <v>3181</v>
      </c>
      <c r="U135" s="190" t="s">
        <v>3181</v>
      </c>
      <c r="V135" s="190" t="s">
        <v>3181</v>
      </c>
      <c r="W135" s="190" t="s">
        <v>3181</v>
      </c>
      <c r="X135" s="190" t="s">
        <v>3183</v>
      </c>
    </row>
    <row r="136" spans="1:24" ht="17.25" customHeight="1" x14ac:dyDescent="0.3">
      <c r="A136" s="190">
        <v>805795</v>
      </c>
      <c r="B136" s="190" t="s">
        <v>2115</v>
      </c>
      <c r="C136" s="190" t="s">
        <v>71</v>
      </c>
      <c r="D136" s="190" t="s">
        <v>322</v>
      </c>
      <c r="E136" s="190" t="s">
        <v>138</v>
      </c>
      <c r="F136" s="193">
        <v>28491</v>
      </c>
      <c r="G136" s="190" t="s">
        <v>233</v>
      </c>
      <c r="H136" s="190" t="s">
        <v>692</v>
      </c>
      <c r="I136" s="190" t="s">
        <v>265</v>
      </c>
      <c r="Q136" s="190">
        <v>2000</v>
      </c>
      <c r="U136" s="190" t="s">
        <v>3181</v>
      </c>
      <c r="V136" s="190" t="s">
        <v>3181</v>
      </c>
      <c r="W136" s="190" t="s">
        <v>3181</v>
      </c>
      <c r="X136" s="190" t="s">
        <v>3183</v>
      </c>
    </row>
    <row r="137" spans="1:24" ht="17.25" customHeight="1" x14ac:dyDescent="0.3">
      <c r="A137" s="190">
        <v>803481</v>
      </c>
      <c r="B137" s="190" t="s">
        <v>1994</v>
      </c>
      <c r="C137" s="190" t="s">
        <v>3041</v>
      </c>
      <c r="D137" s="190" t="s">
        <v>1911</v>
      </c>
      <c r="E137" s="190" t="s">
        <v>138</v>
      </c>
      <c r="F137" s="193">
        <v>28533</v>
      </c>
      <c r="G137" s="190" t="s">
        <v>982</v>
      </c>
      <c r="H137" s="190" t="s">
        <v>692</v>
      </c>
      <c r="I137" s="190" t="s">
        <v>265</v>
      </c>
      <c r="Q137" s="190">
        <v>2000</v>
      </c>
      <c r="U137" s="190" t="s">
        <v>3181</v>
      </c>
      <c r="V137" s="190" t="s">
        <v>3181</v>
      </c>
      <c r="W137" s="190" t="s">
        <v>3181</v>
      </c>
      <c r="X137" s="190" t="s">
        <v>3183</v>
      </c>
    </row>
    <row r="138" spans="1:24" ht="17.25" customHeight="1" x14ac:dyDescent="0.3">
      <c r="A138" s="190">
        <v>811862</v>
      </c>
      <c r="B138" s="190" t="s">
        <v>2801</v>
      </c>
      <c r="C138" s="190" t="s">
        <v>88</v>
      </c>
      <c r="D138" s="190" t="s">
        <v>487</v>
      </c>
      <c r="E138" s="190" t="s">
        <v>138</v>
      </c>
      <c r="F138" s="193">
        <v>29221</v>
      </c>
      <c r="G138" s="190" t="s">
        <v>233</v>
      </c>
      <c r="H138" s="190" t="s">
        <v>692</v>
      </c>
      <c r="I138" s="190" t="s">
        <v>265</v>
      </c>
      <c r="Q138" s="190">
        <v>2000</v>
      </c>
      <c r="U138" s="190" t="s">
        <v>3181</v>
      </c>
      <c r="V138" s="190" t="s">
        <v>3181</v>
      </c>
      <c r="W138" s="190" t="s">
        <v>3181</v>
      </c>
      <c r="X138" s="190" t="s">
        <v>3183</v>
      </c>
    </row>
    <row r="139" spans="1:24" ht="17.25" customHeight="1" x14ac:dyDescent="0.3">
      <c r="A139" s="190">
        <v>809012</v>
      </c>
      <c r="B139" s="190" t="s">
        <v>2408</v>
      </c>
      <c r="C139" s="190" t="s">
        <v>82</v>
      </c>
      <c r="D139" s="190" t="s">
        <v>216</v>
      </c>
      <c r="E139" s="190" t="s">
        <v>138</v>
      </c>
      <c r="F139" s="193">
        <v>31876</v>
      </c>
      <c r="G139" s="190" t="s">
        <v>233</v>
      </c>
      <c r="H139" s="190" t="s">
        <v>692</v>
      </c>
      <c r="I139" s="190" t="s">
        <v>265</v>
      </c>
      <c r="Q139" s="190">
        <v>2000</v>
      </c>
      <c r="U139" s="190" t="s">
        <v>3181</v>
      </c>
      <c r="V139" s="190" t="s">
        <v>3181</v>
      </c>
      <c r="W139" s="190" t="s">
        <v>3181</v>
      </c>
      <c r="X139" s="190" t="s">
        <v>3183</v>
      </c>
    </row>
    <row r="140" spans="1:24" ht="17.25" customHeight="1" x14ac:dyDescent="0.3">
      <c r="A140" s="190">
        <v>811841</v>
      </c>
      <c r="B140" s="190" t="s">
        <v>2795</v>
      </c>
      <c r="C140" s="190" t="s">
        <v>347</v>
      </c>
      <c r="D140" s="190" t="s">
        <v>174</v>
      </c>
      <c r="E140" s="190" t="s">
        <v>138</v>
      </c>
      <c r="F140" s="193">
        <v>32182</v>
      </c>
      <c r="G140" s="190" t="s">
        <v>233</v>
      </c>
      <c r="H140" s="190" t="s">
        <v>692</v>
      </c>
      <c r="I140" s="190" t="s">
        <v>265</v>
      </c>
      <c r="Q140" s="190">
        <v>2000</v>
      </c>
      <c r="U140" s="190" t="s">
        <v>3181</v>
      </c>
      <c r="V140" s="190" t="s">
        <v>3181</v>
      </c>
      <c r="W140" s="190" t="s">
        <v>3181</v>
      </c>
      <c r="X140" s="190" t="s">
        <v>3183</v>
      </c>
    </row>
    <row r="141" spans="1:24" ht="17.25" customHeight="1" x14ac:dyDescent="0.3">
      <c r="A141" s="190">
        <v>805305</v>
      </c>
      <c r="B141" s="190" t="s">
        <v>2072</v>
      </c>
      <c r="C141" s="190" t="s">
        <v>123</v>
      </c>
      <c r="D141" s="190" t="s">
        <v>184</v>
      </c>
      <c r="E141" s="190" t="s">
        <v>138</v>
      </c>
      <c r="F141" s="193">
        <v>32509</v>
      </c>
      <c r="G141" s="190" t="s">
        <v>233</v>
      </c>
      <c r="H141" s="190" t="s">
        <v>692</v>
      </c>
      <c r="I141" s="190" t="s">
        <v>265</v>
      </c>
      <c r="Q141" s="190">
        <v>2000</v>
      </c>
      <c r="U141" s="190" t="s">
        <v>3181</v>
      </c>
      <c r="V141" s="190" t="s">
        <v>3181</v>
      </c>
      <c r="W141" s="190" t="s">
        <v>3181</v>
      </c>
      <c r="X141" s="190" t="s">
        <v>3183</v>
      </c>
    </row>
    <row r="142" spans="1:24" ht="17.25" customHeight="1" x14ac:dyDescent="0.3">
      <c r="A142" s="190">
        <v>809803</v>
      </c>
      <c r="B142" s="190" t="s">
        <v>2510</v>
      </c>
      <c r="C142" s="190" t="s">
        <v>102</v>
      </c>
      <c r="D142" s="190" t="s">
        <v>452</v>
      </c>
      <c r="E142" s="190" t="s">
        <v>138</v>
      </c>
      <c r="F142" s="193">
        <v>32509</v>
      </c>
      <c r="G142" s="190" t="s">
        <v>767</v>
      </c>
      <c r="H142" s="190" t="s">
        <v>693</v>
      </c>
      <c r="I142" s="190" t="s">
        <v>265</v>
      </c>
      <c r="Q142" s="190">
        <v>2000</v>
      </c>
      <c r="U142" s="190" t="s">
        <v>3181</v>
      </c>
      <c r="V142" s="190" t="s">
        <v>3181</v>
      </c>
      <c r="W142" s="190" t="s">
        <v>3181</v>
      </c>
      <c r="X142" s="190" t="s">
        <v>3183</v>
      </c>
    </row>
    <row r="143" spans="1:24" ht="17.25" customHeight="1" x14ac:dyDescent="0.3">
      <c r="A143" s="190">
        <v>801884</v>
      </c>
      <c r="B143" s="190" t="s">
        <v>1952</v>
      </c>
      <c r="C143" s="190" t="s">
        <v>869</v>
      </c>
      <c r="D143" s="190" t="s">
        <v>291</v>
      </c>
      <c r="E143" s="190" t="s">
        <v>138</v>
      </c>
      <c r="F143" s="193">
        <v>32874</v>
      </c>
      <c r="G143" s="190" t="s">
        <v>233</v>
      </c>
      <c r="H143" s="190" t="s">
        <v>692</v>
      </c>
      <c r="I143" s="190" t="s">
        <v>265</v>
      </c>
      <c r="Q143" s="190">
        <v>2000</v>
      </c>
      <c r="U143" s="190" t="s">
        <v>3181</v>
      </c>
      <c r="V143" s="190" t="s">
        <v>3181</v>
      </c>
      <c r="W143" s="190" t="s">
        <v>3181</v>
      </c>
      <c r="X143" s="190" t="s">
        <v>3183</v>
      </c>
    </row>
    <row r="144" spans="1:24" ht="17.25" customHeight="1" x14ac:dyDescent="0.3">
      <c r="A144" s="190">
        <v>803518</v>
      </c>
      <c r="B144" s="190" t="s">
        <v>1995</v>
      </c>
      <c r="C144" s="190" t="s">
        <v>654</v>
      </c>
      <c r="D144" s="190" t="s">
        <v>160</v>
      </c>
      <c r="E144" s="190" t="s">
        <v>138</v>
      </c>
      <c r="F144" s="193">
        <v>33924</v>
      </c>
      <c r="G144" s="190" t="s">
        <v>233</v>
      </c>
      <c r="H144" s="190" t="s">
        <v>692</v>
      </c>
      <c r="I144" s="190" t="s">
        <v>265</v>
      </c>
      <c r="Q144" s="190">
        <v>2000</v>
      </c>
      <c r="U144" s="190" t="s">
        <v>3181</v>
      </c>
      <c r="V144" s="190" t="s">
        <v>3181</v>
      </c>
      <c r="W144" s="190" t="s">
        <v>3181</v>
      </c>
      <c r="X144" s="190" t="s">
        <v>3183</v>
      </c>
    </row>
    <row r="145" spans="1:24" ht="17.25" customHeight="1" x14ac:dyDescent="0.3">
      <c r="A145" s="190">
        <v>804714</v>
      </c>
      <c r="B145" s="190" t="s">
        <v>2037</v>
      </c>
      <c r="C145" s="190" t="s">
        <v>431</v>
      </c>
      <c r="D145" s="190" t="s">
        <v>657</v>
      </c>
      <c r="E145" s="190" t="s">
        <v>138</v>
      </c>
      <c r="F145" s="193">
        <v>33970</v>
      </c>
      <c r="G145" s="190" t="s">
        <v>726</v>
      </c>
      <c r="H145" s="190" t="s">
        <v>693</v>
      </c>
      <c r="I145" s="190" t="s">
        <v>265</v>
      </c>
      <c r="Q145" s="190">
        <v>2000</v>
      </c>
      <c r="U145" s="190" t="s">
        <v>3181</v>
      </c>
      <c r="V145" s="190" t="s">
        <v>3181</v>
      </c>
      <c r="W145" s="190" t="s">
        <v>3181</v>
      </c>
      <c r="X145" s="190" t="s">
        <v>3183</v>
      </c>
    </row>
    <row r="146" spans="1:24" ht="17.25" customHeight="1" x14ac:dyDescent="0.3">
      <c r="A146" s="190">
        <v>806576</v>
      </c>
      <c r="B146" s="190" t="s">
        <v>2167</v>
      </c>
      <c r="C146" s="190" t="s">
        <v>778</v>
      </c>
      <c r="D146" s="190" t="s">
        <v>202</v>
      </c>
      <c r="E146" s="190" t="s">
        <v>138</v>
      </c>
      <c r="F146" s="193">
        <v>34335</v>
      </c>
      <c r="G146" s="190" t="s">
        <v>233</v>
      </c>
      <c r="H146" s="190" t="s">
        <v>692</v>
      </c>
      <c r="I146" s="190" t="s">
        <v>265</v>
      </c>
      <c r="Q146" s="190">
        <v>2000</v>
      </c>
      <c r="U146" s="190" t="s">
        <v>3181</v>
      </c>
      <c r="V146" s="190" t="s">
        <v>3181</v>
      </c>
      <c r="W146" s="190" t="s">
        <v>3181</v>
      </c>
      <c r="X146" s="190" t="s">
        <v>3183</v>
      </c>
    </row>
    <row r="147" spans="1:24" ht="17.25" customHeight="1" x14ac:dyDescent="0.3">
      <c r="A147" s="190">
        <v>804633</v>
      </c>
      <c r="B147" s="190" t="s">
        <v>2032</v>
      </c>
      <c r="C147" s="190" t="s">
        <v>3051</v>
      </c>
      <c r="D147" s="190" t="s">
        <v>176</v>
      </c>
      <c r="E147" s="190" t="s">
        <v>138</v>
      </c>
      <c r="F147" s="193">
        <v>34335</v>
      </c>
      <c r="G147" s="190" t="s">
        <v>901</v>
      </c>
      <c r="H147" s="190" t="s">
        <v>692</v>
      </c>
      <c r="I147" s="190" t="s">
        <v>265</v>
      </c>
      <c r="Q147" s="190">
        <v>2000</v>
      </c>
      <c r="U147" s="190" t="s">
        <v>3181</v>
      </c>
      <c r="V147" s="190" t="s">
        <v>3181</v>
      </c>
      <c r="W147" s="190" t="s">
        <v>3181</v>
      </c>
      <c r="X147" s="190" t="s">
        <v>3183</v>
      </c>
    </row>
    <row r="148" spans="1:24" ht="17.25" customHeight="1" x14ac:dyDescent="0.3">
      <c r="A148" s="190">
        <v>808073</v>
      </c>
      <c r="B148" s="190" t="s">
        <v>2314</v>
      </c>
      <c r="C148" s="190" t="s">
        <v>66</v>
      </c>
      <c r="D148" s="190" t="s">
        <v>455</v>
      </c>
      <c r="E148" s="190" t="s">
        <v>138</v>
      </c>
      <c r="F148" s="193">
        <v>34760</v>
      </c>
      <c r="G148" s="190" t="s">
        <v>233</v>
      </c>
      <c r="H148" s="190" t="s">
        <v>692</v>
      </c>
      <c r="I148" s="190" t="s">
        <v>265</v>
      </c>
      <c r="Q148" s="190">
        <v>2000</v>
      </c>
      <c r="U148" s="190" t="s">
        <v>3181</v>
      </c>
      <c r="V148" s="190" t="s">
        <v>3181</v>
      </c>
      <c r="W148" s="190" t="s">
        <v>3181</v>
      </c>
      <c r="X148" s="190" t="s">
        <v>3183</v>
      </c>
    </row>
    <row r="149" spans="1:24" ht="17.25" customHeight="1" x14ac:dyDescent="0.3">
      <c r="A149" s="190">
        <v>805905</v>
      </c>
      <c r="B149" s="190" t="s">
        <v>2123</v>
      </c>
      <c r="C149" s="190" t="s">
        <v>68</v>
      </c>
      <c r="D149" s="190" t="s">
        <v>340</v>
      </c>
      <c r="E149" s="190" t="s">
        <v>138</v>
      </c>
      <c r="F149" s="193">
        <v>34790</v>
      </c>
      <c r="G149" s="190" t="s">
        <v>3067</v>
      </c>
      <c r="H149" s="190" t="s">
        <v>692</v>
      </c>
      <c r="I149" s="190" t="s">
        <v>265</v>
      </c>
      <c r="Q149" s="190">
        <v>2000</v>
      </c>
      <c r="U149" s="190" t="s">
        <v>3181</v>
      </c>
      <c r="V149" s="190" t="s">
        <v>3181</v>
      </c>
      <c r="W149" s="190" t="s">
        <v>3181</v>
      </c>
      <c r="X149" s="190" t="s">
        <v>3183</v>
      </c>
    </row>
    <row r="150" spans="1:24" ht="17.25" customHeight="1" x14ac:dyDescent="0.3">
      <c r="A150" s="190">
        <v>806582</v>
      </c>
      <c r="B150" s="190" t="s">
        <v>2170</v>
      </c>
      <c r="C150" s="190" t="s">
        <v>63</v>
      </c>
      <c r="D150" s="190" t="s">
        <v>193</v>
      </c>
      <c r="E150" s="190" t="s">
        <v>138</v>
      </c>
      <c r="F150" s="193">
        <v>35248</v>
      </c>
      <c r="G150" s="190" t="s">
        <v>918</v>
      </c>
      <c r="H150" s="190" t="s">
        <v>692</v>
      </c>
      <c r="I150" s="190" t="s">
        <v>265</v>
      </c>
      <c r="Q150" s="190">
        <v>2000</v>
      </c>
      <c r="U150" s="190" t="s">
        <v>3181</v>
      </c>
      <c r="V150" s="190" t="s">
        <v>3181</v>
      </c>
      <c r="W150" s="190" t="s">
        <v>3181</v>
      </c>
      <c r="X150" s="190" t="s">
        <v>3183</v>
      </c>
    </row>
    <row r="151" spans="1:24" ht="17.25" customHeight="1" x14ac:dyDescent="0.3">
      <c r="A151" s="190">
        <v>811824</v>
      </c>
      <c r="B151" s="190" t="s">
        <v>2785</v>
      </c>
      <c r="C151" s="190" t="s">
        <v>82</v>
      </c>
      <c r="D151" s="190" t="s">
        <v>531</v>
      </c>
      <c r="E151" s="190" t="s">
        <v>138</v>
      </c>
      <c r="F151" s="193">
        <v>35431</v>
      </c>
      <c r="G151" s="190" t="s">
        <v>233</v>
      </c>
      <c r="H151" s="190" t="s">
        <v>692</v>
      </c>
      <c r="I151" s="190" t="s">
        <v>265</v>
      </c>
      <c r="Q151" s="190">
        <v>2000</v>
      </c>
      <c r="U151" s="190" t="s">
        <v>3181</v>
      </c>
      <c r="V151" s="190" t="s">
        <v>3181</v>
      </c>
      <c r="W151" s="190" t="s">
        <v>3181</v>
      </c>
      <c r="X151" s="190" t="s">
        <v>3183</v>
      </c>
    </row>
    <row r="152" spans="1:24" ht="17.25" customHeight="1" x14ac:dyDescent="0.3">
      <c r="A152" s="190">
        <v>809825</v>
      </c>
      <c r="B152" s="190" t="s">
        <v>2513</v>
      </c>
      <c r="C152" s="190" t="s">
        <v>3134</v>
      </c>
      <c r="D152" s="190" t="s">
        <v>1734</v>
      </c>
      <c r="E152" s="190" t="s">
        <v>138</v>
      </c>
      <c r="F152" s="193">
        <v>36526</v>
      </c>
      <c r="G152" s="190" t="s">
        <v>233</v>
      </c>
      <c r="H152" s="190" t="s">
        <v>692</v>
      </c>
      <c r="I152" s="190" t="s">
        <v>265</v>
      </c>
      <c r="Q152" s="190">
        <v>2000</v>
      </c>
      <c r="U152" s="190" t="s">
        <v>3181</v>
      </c>
      <c r="V152" s="190" t="s">
        <v>3181</v>
      </c>
      <c r="W152" s="190" t="s">
        <v>3181</v>
      </c>
      <c r="X152" s="190" t="s">
        <v>3183</v>
      </c>
    </row>
    <row r="153" spans="1:24" ht="17.25" customHeight="1" x14ac:dyDescent="0.3">
      <c r="A153" s="190">
        <v>807634</v>
      </c>
      <c r="B153" s="190" t="s">
        <v>2267</v>
      </c>
      <c r="C153" s="190" t="s">
        <v>72</v>
      </c>
      <c r="D153" s="190" t="s">
        <v>184</v>
      </c>
      <c r="E153" s="190" t="s">
        <v>138</v>
      </c>
      <c r="G153" s="190" t="s">
        <v>233</v>
      </c>
      <c r="H153" s="190" t="s">
        <v>692</v>
      </c>
      <c r="I153" s="190" t="s">
        <v>265</v>
      </c>
      <c r="Q153" s="190">
        <v>2000</v>
      </c>
      <c r="U153" s="190" t="s">
        <v>3181</v>
      </c>
      <c r="V153" s="190" t="s">
        <v>3181</v>
      </c>
      <c r="W153" s="190" t="s">
        <v>3181</v>
      </c>
      <c r="X153" s="190" t="s">
        <v>3183</v>
      </c>
    </row>
    <row r="154" spans="1:24" ht="17.25" customHeight="1" x14ac:dyDescent="0.3">
      <c r="A154" s="190">
        <v>804243</v>
      </c>
      <c r="B154" s="190" t="s">
        <v>2021</v>
      </c>
      <c r="C154" s="190" t="s">
        <v>312</v>
      </c>
      <c r="D154" s="190" t="s">
        <v>195</v>
      </c>
      <c r="E154" s="190" t="s">
        <v>138</v>
      </c>
      <c r="H154" s="190" t="s">
        <v>692</v>
      </c>
      <c r="I154" s="190" t="s">
        <v>265</v>
      </c>
      <c r="Q154" s="190">
        <v>2000</v>
      </c>
      <c r="U154" s="190" t="s">
        <v>3181</v>
      </c>
      <c r="V154" s="190" t="s">
        <v>3181</v>
      </c>
      <c r="W154" s="190" t="s">
        <v>3181</v>
      </c>
      <c r="X154" s="190" t="s">
        <v>3183</v>
      </c>
    </row>
    <row r="155" spans="1:24" ht="17.25" customHeight="1" x14ac:dyDescent="0.3">
      <c r="A155" s="190">
        <v>807609</v>
      </c>
      <c r="B155" s="190" t="s">
        <v>2259</v>
      </c>
      <c r="C155" s="190" t="s">
        <v>120</v>
      </c>
      <c r="D155" s="190" t="s">
        <v>538</v>
      </c>
      <c r="E155" s="190" t="s">
        <v>137</v>
      </c>
      <c r="F155" s="193">
        <v>27760</v>
      </c>
      <c r="G155" s="190" t="s">
        <v>233</v>
      </c>
      <c r="H155" s="190" t="s">
        <v>692</v>
      </c>
      <c r="I155" s="190" t="s">
        <v>265</v>
      </c>
      <c r="Q155" s="190">
        <v>2000</v>
      </c>
      <c r="U155" s="190" t="s">
        <v>3181</v>
      </c>
      <c r="V155" s="190" t="s">
        <v>3181</v>
      </c>
      <c r="W155" s="190" t="s">
        <v>3181</v>
      </c>
      <c r="X155" s="190" t="s">
        <v>3183</v>
      </c>
    </row>
    <row r="156" spans="1:24" ht="17.25" customHeight="1" x14ac:dyDescent="0.3">
      <c r="A156" s="190">
        <v>804157</v>
      </c>
      <c r="B156" s="190" t="s">
        <v>2018</v>
      </c>
      <c r="C156" s="190" t="s">
        <v>63</v>
      </c>
      <c r="D156" s="190" t="s">
        <v>412</v>
      </c>
      <c r="E156" s="190" t="s">
        <v>137</v>
      </c>
      <c r="F156" s="193">
        <v>28413</v>
      </c>
      <c r="G156" s="190" t="s">
        <v>233</v>
      </c>
      <c r="H156" s="190" t="s">
        <v>692</v>
      </c>
      <c r="I156" s="190" t="s">
        <v>265</v>
      </c>
      <c r="Q156" s="190">
        <v>2000</v>
      </c>
      <c r="U156" s="190" t="s">
        <v>3181</v>
      </c>
      <c r="V156" s="190" t="s">
        <v>3181</v>
      </c>
      <c r="W156" s="190" t="s">
        <v>3181</v>
      </c>
      <c r="X156" s="190" t="s">
        <v>3183</v>
      </c>
    </row>
    <row r="157" spans="1:24" ht="17.25" customHeight="1" x14ac:dyDescent="0.3">
      <c r="A157" s="190">
        <v>802939</v>
      </c>
      <c r="B157" s="190" t="s">
        <v>1980</v>
      </c>
      <c r="C157" s="190" t="s">
        <v>1603</v>
      </c>
      <c r="D157" s="190" t="s">
        <v>163</v>
      </c>
      <c r="E157" s="190" t="s">
        <v>137</v>
      </c>
      <c r="F157" s="193">
        <v>29872</v>
      </c>
      <c r="G157" s="190" t="s">
        <v>233</v>
      </c>
      <c r="H157" s="190" t="s">
        <v>692</v>
      </c>
      <c r="I157" s="190" t="s">
        <v>265</v>
      </c>
      <c r="Q157" s="190">
        <v>2000</v>
      </c>
      <c r="U157" s="190" t="s">
        <v>3181</v>
      </c>
      <c r="V157" s="190" t="s">
        <v>3181</v>
      </c>
      <c r="W157" s="190" t="s">
        <v>3181</v>
      </c>
      <c r="X157" s="190" t="s">
        <v>3183</v>
      </c>
    </row>
    <row r="158" spans="1:24" ht="17.25" customHeight="1" x14ac:dyDescent="0.3">
      <c r="A158" s="190">
        <v>808020</v>
      </c>
      <c r="B158" s="190" t="s">
        <v>2309</v>
      </c>
      <c r="C158" s="190" t="s">
        <v>1670</v>
      </c>
      <c r="D158" s="190" t="s">
        <v>293</v>
      </c>
      <c r="E158" s="190" t="s">
        <v>137</v>
      </c>
      <c r="F158" s="193">
        <v>31129</v>
      </c>
      <c r="G158" s="190" t="s">
        <v>233</v>
      </c>
      <c r="H158" s="190" t="s">
        <v>692</v>
      </c>
      <c r="I158" s="190" t="s">
        <v>265</v>
      </c>
      <c r="Q158" s="190">
        <v>2000</v>
      </c>
      <c r="U158" s="190" t="s">
        <v>3181</v>
      </c>
      <c r="V158" s="190" t="s">
        <v>3181</v>
      </c>
      <c r="W158" s="190" t="s">
        <v>3181</v>
      </c>
      <c r="X158" s="190" t="s">
        <v>3183</v>
      </c>
    </row>
    <row r="159" spans="1:24" ht="17.25" customHeight="1" x14ac:dyDescent="0.3">
      <c r="A159" s="190">
        <v>806536</v>
      </c>
      <c r="B159" s="190" t="s">
        <v>2161</v>
      </c>
      <c r="C159" s="190" t="s">
        <v>63</v>
      </c>
      <c r="D159" s="190" t="s">
        <v>1698</v>
      </c>
      <c r="E159" s="190" t="s">
        <v>137</v>
      </c>
      <c r="F159" s="193">
        <v>31606</v>
      </c>
      <c r="G159" s="190" t="s">
        <v>1631</v>
      </c>
      <c r="H159" s="190" t="s">
        <v>692</v>
      </c>
      <c r="I159" s="190" t="s">
        <v>265</v>
      </c>
      <c r="Q159" s="190">
        <v>2000</v>
      </c>
      <c r="U159" s="190" t="s">
        <v>3181</v>
      </c>
      <c r="V159" s="190" t="s">
        <v>3181</v>
      </c>
      <c r="W159" s="190" t="s">
        <v>3181</v>
      </c>
      <c r="X159" s="190" t="s">
        <v>3183</v>
      </c>
    </row>
    <row r="160" spans="1:24" ht="17.25" customHeight="1" x14ac:dyDescent="0.3">
      <c r="A160" s="190">
        <v>803183</v>
      </c>
      <c r="B160" s="190" t="s">
        <v>1983</v>
      </c>
      <c r="C160" s="190" t="s">
        <v>82</v>
      </c>
      <c r="D160" s="190" t="s">
        <v>1728</v>
      </c>
      <c r="E160" s="190" t="s">
        <v>137</v>
      </c>
      <c r="F160" s="193">
        <v>32509</v>
      </c>
      <c r="G160" s="190" t="s">
        <v>233</v>
      </c>
      <c r="H160" s="190" t="s">
        <v>692</v>
      </c>
      <c r="I160" s="190" t="s">
        <v>265</v>
      </c>
      <c r="Q160" s="190">
        <v>2000</v>
      </c>
      <c r="U160" s="190" t="s">
        <v>3181</v>
      </c>
      <c r="V160" s="190" t="s">
        <v>3181</v>
      </c>
      <c r="W160" s="190" t="s">
        <v>3181</v>
      </c>
      <c r="X160" s="190" t="s">
        <v>3183</v>
      </c>
    </row>
    <row r="161" spans="1:24" ht="17.25" customHeight="1" x14ac:dyDescent="0.3">
      <c r="A161" s="190">
        <v>802506</v>
      </c>
      <c r="B161" s="190" t="s">
        <v>1969</v>
      </c>
      <c r="C161" s="190" t="s">
        <v>63</v>
      </c>
      <c r="D161" s="190" t="s">
        <v>340</v>
      </c>
      <c r="E161" s="190" t="s">
        <v>137</v>
      </c>
      <c r="F161" s="193">
        <v>32630</v>
      </c>
      <c r="H161" s="190" t="s">
        <v>692</v>
      </c>
      <c r="I161" s="190" t="s">
        <v>265</v>
      </c>
      <c r="Q161" s="190">
        <v>2000</v>
      </c>
      <c r="U161" s="190" t="s">
        <v>3181</v>
      </c>
      <c r="V161" s="190" t="s">
        <v>3181</v>
      </c>
      <c r="W161" s="190" t="s">
        <v>3181</v>
      </c>
      <c r="X161" s="190" t="s">
        <v>3183</v>
      </c>
    </row>
    <row r="162" spans="1:24" ht="17.25" customHeight="1" x14ac:dyDescent="0.3">
      <c r="A162" s="190">
        <v>801724</v>
      </c>
      <c r="B162" s="190" t="s">
        <v>1951</v>
      </c>
      <c r="C162" s="190" t="s">
        <v>425</v>
      </c>
      <c r="D162" s="190" t="s">
        <v>307</v>
      </c>
      <c r="E162" s="190" t="s">
        <v>137</v>
      </c>
      <c r="F162" s="193">
        <v>33239</v>
      </c>
      <c r="G162" s="190" t="s">
        <v>1776</v>
      </c>
      <c r="H162" s="190" t="s">
        <v>692</v>
      </c>
      <c r="I162" s="190" t="s">
        <v>265</v>
      </c>
      <c r="Q162" s="190">
        <v>2000</v>
      </c>
      <c r="U162" s="190" t="s">
        <v>3181</v>
      </c>
      <c r="V162" s="190" t="s">
        <v>3181</v>
      </c>
      <c r="W162" s="190" t="s">
        <v>3181</v>
      </c>
      <c r="X162" s="190" t="s">
        <v>3183</v>
      </c>
    </row>
    <row r="163" spans="1:24" ht="17.25" customHeight="1" x14ac:dyDescent="0.3">
      <c r="A163" s="190">
        <v>800672</v>
      </c>
      <c r="B163" s="190" t="s">
        <v>1933</v>
      </c>
      <c r="C163" s="190" t="s">
        <v>91</v>
      </c>
      <c r="D163" s="190" t="s">
        <v>155</v>
      </c>
      <c r="E163" s="190" t="s">
        <v>137</v>
      </c>
      <c r="F163" s="193">
        <v>33239</v>
      </c>
      <c r="G163" s="190" t="s">
        <v>972</v>
      </c>
      <c r="H163" s="190" t="s">
        <v>692</v>
      </c>
      <c r="I163" s="190" t="s">
        <v>265</v>
      </c>
      <c r="Q163" s="190">
        <v>2000</v>
      </c>
      <c r="U163" s="190" t="s">
        <v>3181</v>
      </c>
      <c r="V163" s="190" t="s">
        <v>3181</v>
      </c>
      <c r="W163" s="190" t="s">
        <v>3181</v>
      </c>
      <c r="X163" s="190" t="s">
        <v>3183</v>
      </c>
    </row>
    <row r="164" spans="1:24" ht="17.25" customHeight="1" x14ac:dyDescent="0.3">
      <c r="A164" s="190">
        <v>803336</v>
      </c>
      <c r="B164" s="190" t="s">
        <v>1990</v>
      </c>
      <c r="C164" s="190" t="s">
        <v>417</v>
      </c>
      <c r="D164" s="190" t="s">
        <v>211</v>
      </c>
      <c r="E164" s="190" t="s">
        <v>137</v>
      </c>
      <c r="F164" s="193">
        <v>33604</v>
      </c>
      <c r="G164" s="190" t="s">
        <v>233</v>
      </c>
      <c r="H164" s="190" t="s">
        <v>692</v>
      </c>
      <c r="I164" s="190" t="s">
        <v>265</v>
      </c>
      <c r="Q164" s="190">
        <v>2000</v>
      </c>
      <c r="U164" s="190" t="s">
        <v>3181</v>
      </c>
      <c r="V164" s="190" t="s">
        <v>3181</v>
      </c>
      <c r="W164" s="190" t="s">
        <v>3181</v>
      </c>
      <c r="X164" s="190" t="s">
        <v>3183</v>
      </c>
    </row>
    <row r="165" spans="1:24" ht="17.25" customHeight="1" x14ac:dyDescent="0.3">
      <c r="A165" s="190">
        <v>804886</v>
      </c>
      <c r="B165" s="190" t="s">
        <v>2043</v>
      </c>
      <c r="C165" s="190" t="s">
        <v>95</v>
      </c>
      <c r="D165" s="190" t="s">
        <v>210</v>
      </c>
      <c r="E165" s="190" t="s">
        <v>137</v>
      </c>
      <c r="F165" s="193">
        <v>33608</v>
      </c>
      <c r="G165" s="190" t="s">
        <v>240</v>
      </c>
      <c r="H165" s="190" t="s">
        <v>692</v>
      </c>
      <c r="I165" s="190" t="s">
        <v>265</v>
      </c>
      <c r="Q165" s="190">
        <v>2000</v>
      </c>
      <c r="U165" s="190" t="s">
        <v>3181</v>
      </c>
      <c r="V165" s="190" t="s">
        <v>3181</v>
      </c>
      <c r="W165" s="190" t="s">
        <v>3181</v>
      </c>
      <c r="X165" s="190" t="s">
        <v>3183</v>
      </c>
    </row>
    <row r="166" spans="1:24" ht="17.25" customHeight="1" x14ac:dyDescent="0.3">
      <c r="A166" s="190">
        <v>811884</v>
      </c>
      <c r="B166" s="190" t="s">
        <v>2815</v>
      </c>
      <c r="C166" s="190" t="s">
        <v>57</v>
      </c>
      <c r="D166" s="190" t="s">
        <v>917</v>
      </c>
      <c r="E166" s="190" t="s">
        <v>137</v>
      </c>
      <c r="F166" s="193">
        <v>33664</v>
      </c>
      <c r="G166" s="190" t="s">
        <v>245</v>
      </c>
      <c r="H166" s="190" t="s">
        <v>692</v>
      </c>
      <c r="I166" s="190" t="s">
        <v>265</v>
      </c>
      <c r="Q166" s="190">
        <v>2000</v>
      </c>
      <c r="U166" s="190" t="s">
        <v>3181</v>
      </c>
      <c r="V166" s="190" t="s">
        <v>3181</v>
      </c>
      <c r="W166" s="190" t="s">
        <v>3181</v>
      </c>
      <c r="X166" s="190" t="s">
        <v>3183</v>
      </c>
    </row>
    <row r="167" spans="1:24" ht="17.25" customHeight="1" x14ac:dyDescent="0.3">
      <c r="A167" s="190">
        <v>807853</v>
      </c>
      <c r="B167" s="190" t="s">
        <v>2290</v>
      </c>
      <c r="C167" s="190" t="s">
        <v>109</v>
      </c>
      <c r="D167" s="190" t="s">
        <v>223</v>
      </c>
      <c r="E167" s="190" t="s">
        <v>137</v>
      </c>
      <c r="F167" s="193">
        <v>33781</v>
      </c>
      <c r="G167" s="190" t="s">
        <v>233</v>
      </c>
      <c r="H167" s="190" t="s">
        <v>692</v>
      </c>
      <c r="I167" s="190" t="s">
        <v>265</v>
      </c>
      <c r="Q167" s="190">
        <v>2000</v>
      </c>
      <c r="U167" s="190" t="s">
        <v>3181</v>
      </c>
      <c r="V167" s="190" t="s">
        <v>3181</v>
      </c>
      <c r="W167" s="190" t="s">
        <v>3181</v>
      </c>
      <c r="X167" s="190" t="s">
        <v>3183</v>
      </c>
    </row>
    <row r="168" spans="1:24" ht="17.25" customHeight="1" x14ac:dyDescent="0.3">
      <c r="A168" s="190">
        <v>807971</v>
      </c>
      <c r="B168" s="190" t="s">
        <v>2302</v>
      </c>
      <c r="C168" s="190" t="s">
        <v>67</v>
      </c>
      <c r="D168" s="190" t="s">
        <v>436</v>
      </c>
      <c r="E168" s="190" t="s">
        <v>137</v>
      </c>
      <c r="F168" s="193">
        <v>33788</v>
      </c>
      <c r="G168" s="190" t="s">
        <v>233</v>
      </c>
      <c r="H168" s="190" t="s">
        <v>692</v>
      </c>
      <c r="I168" s="190" t="s">
        <v>265</v>
      </c>
      <c r="Q168" s="190">
        <v>2000</v>
      </c>
      <c r="U168" s="190" t="s">
        <v>3181</v>
      </c>
      <c r="V168" s="190" t="s">
        <v>3181</v>
      </c>
      <c r="W168" s="190" t="s">
        <v>3181</v>
      </c>
      <c r="X168" s="190" t="s">
        <v>3183</v>
      </c>
    </row>
    <row r="169" spans="1:24" ht="17.25" customHeight="1" x14ac:dyDescent="0.3">
      <c r="A169" s="190">
        <v>809711</v>
      </c>
      <c r="B169" s="190" t="s">
        <v>2496</v>
      </c>
      <c r="C169" s="190" t="s">
        <v>82</v>
      </c>
      <c r="D169" s="190" t="s">
        <v>190</v>
      </c>
      <c r="E169" s="190" t="s">
        <v>137</v>
      </c>
      <c r="F169" s="193">
        <v>34057</v>
      </c>
      <c r="G169" s="190" t="s">
        <v>844</v>
      </c>
      <c r="H169" s="190" t="s">
        <v>692</v>
      </c>
      <c r="I169" s="190" t="s">
        <v>265</v>
      </c>
      <c r="Q169" s="190">
        <v>2000</v>
      </c>
      <c r="U169" s="190" t="s">
        <v>3181</v>
      </c>
      <c r="V169" s="190" t="s">
        <v>3181</v>
      </c>
      <c r="W169" s="190" t="s">
        <v>3181</v>
      </c>
      <c r="X169" s="190" t="s">
        <v>3183</v>
      </c>
    </row>
    <row r="170" spans="1:24" ht="17.25" customHeight="1" x14ac:dyDescent="0.3">
      <c r="A170" s="190">
        <v>802255</v>
      </c>
      <c r="B170" s="190" t="s">
        <v>1961</v>
      </c>
      <c r="C170" s="190" t="s">
        <v>377</v>
      </c>
      <c r="D170" s="190" t="s">
        <v>929</v>
      </c>
      <c r="E170" s="190" t="s">
        <v>137</v>
      </c>
      <c r="F170" s="193">
        <v>34335</v>
      </c>
      <c r="G170" s="190" t="s">
        <v>233</v>
      </c>
      <c r="H170" s="190" t="s">
        <v>693</v>
      </c>
      <c r="I170" s="190" t="s">
        <v>265</v>
      </c>
      <c r="Q170" s="190">
        <v>2000</v>
      </c>
      <c r="U170" s="190" t="s">
        <v>3181</v>
      </c>
      <c r="V170" s="190" t="s">
        <v>3181</v>
      </c>
      <c r="W170" s="190" t="s">
        <v>3181</v>
      </c>
      <c r="X170" s="190" t="s">
        <v>3183</v>
      </c>
    </row>
    <row r="171" spans="1:24" ht="17.25" customHeight="1" x14ac:dyDescent="0.3">
      <c r="A171" s="190">
        <v>805137</v>
      </c>
      <c r="B171" s="190" t="s">
        <v>2059</v>
      </c>
      <c r="C171" s="190" t="s">
        <v>63</v>
      </c>
      <c r="D171" s="190" t="s">
        <v>157</v>
      </c>
      <c r="E171" s="190" t="s">
        <v>137</v>
      </c>
      <c r="F171" s="193">
        <v>34335</v>
      </c>
      <c r="G171" s="190" t="s">
        <v>234</v>
      </c>
      <c r="H171" s="190" t="s">
        <v>692</v>
      </c>
      <c r="I171" s="190" t="s">
        <v>265</v>
      </c>
      <c r="Q171" s="190">
        <v>2000</v>
      </c>
      <c r="U171" s="190" t="s">
        <v>3181</v>
      </c>
      <c r="V171" s="190" t="s">
        <v>3181</v>
      </c>
      <c r="W171" s="190" t="s">
        <v>3181</v>
      </c>
      <c r="X171" s="190" t="s">
        <v>3183</v>
      </c>
    </row>
    <row r="172" spans="1:24" ht="17.25" customHeight="1" x14ac:dyDescent="0.3">
      <c r="A172" s="190">
        <v>803783</v>
      </c>
      <c r="B172" s="190" t="s">
        <v>2004</v>
      </c>
      <c r="C172" s="190" t="s">
        <v>320</v>
      </c>
      <c r="D172" s="190" t="s">
        <v>3044</v>
      </c>
      <c r="E172" s="190" t="s">
        <v>137</v>
      </c>
      <c r="F172" s="193">
        <v>34428</v>
      </c>
      <c r="G172" s="190" t="s">
        <v>233</v>
      </c>
      <c r="H172" s="190" t="s">
        <v>692</v>
      </c>
      <c r="I172" s="190" t="s">
        <v>265</v>
      </c>
      <c r="Q172" s="190">
        <v>2000</v>
      </c>
      <c r="U172" s="190" t="s">
        <v>3181</v>
      </c>
      <c r="V172" s="190" t="s">
        <v>3181</v>
      </c>
      <c r="W172" s="190" t="s">
        <v>3181</v>
      </c>
      <c r="X172" s="190" t="s">
        <v>3183</v>
      </c>
    </row>
    <row r="173" spans="1:24" ht="17.25" customHeight="1" x14ac:dyDescent="0.3">
      <c r="A173" s="190">
        <v>811926</v>
      </c>
      <c r="B173" s="190" t="s">
        <v>2830</v>
      </c>
      <c r="C173" s="190" t="s">
        <v>61</v>
      </c>
      <c r="D173" s="190" t="s">
        <v>182</v>
      </c>
      <c r="E173" s="190" t="s">
        <v>137</v>
      </c>
      <c r="F173" s="193">
        <v>34431</v>
      </c>
      <c r="G173" s="190" t="s">
        <v>3178</v>
      </c>
      <c r="H173" s="190" t="s">
        <v>692</v>
      </c>
      <c r="I173" s="190" t="s">
        <v>265</v>
      </c>
      <c r="Q173" s="190">
        <v>2000</v>
      </c>
      <c r="U173" s="190" t="s">
        <v>3181</v>
      </c>
      <c r="V173" s="190" t="s">
        <v>3181</v>
      </c>
      <c r="W173" s="190" t="s">
        <v>3181</v>
      </c>
      <c r="X173" s="190" t="s">
        <v>3183</v>
      </c>
    </row>
    <row r="174" spans="1:24" ht="17.25" customHeight="1" x14ac:dyDescent="0.3">
      <c r="A174" s="190">
        <v>804354</v>
      </c>
      <c r="B174" s="190" t="s">
        <v>2024</v>
      </c>
      <c r="C174" s="190" t="s">
        <v>3048</v>
      </c>
      <c r="D174" s="190" t="s">
        <v>1614</v>
      </c>
      <c r="E174" s="190" t="s">
        <v>137</v>
      </c>
      <c r="F174" s="193">
        <v>34508</v>
      </c>
      <c r="G174" s="190" t="s">
        <v>233</v>
      </c>
      <c r="H174" s="190" t="s">
        <v>692</v>
      </c>
      <c r="I174" s="190" t="s">
        <v>265</v>
      </c>
      <c r="Q174" s="190">
        <v>2000</v>
      </c>
      <c r="U174" s="190" t="s">
        <v>3181</v>
      </c>
      <c r="V174" s="190" t="s">
        <v>3181</v>
      </c>
      <c r="W174" s="190" t="s">
        <v>3181</v>
      </c>
      <c r="X174" s="190" t="s">
        <v>3183</v>
      </c>
    </row>
    <row r="175" spans="1:24" ht="17.25" customHeight="1" x14ac:dyDescent="0.3">
      <c r="A175" s="190">
        <v>811875</v>
      </c>
      <c r="B175" s="190" t="s">
        <v>2809</v>
      </c>
      <c r="C175" s="190" t="s">
        <v>63</v>
      </c>
      <c r="D175" s="190" t="s">
        <v>1608</v>
      </c>
      <c r="E175" s="190" t="s">
        <v>137</v>
      </c>
      <c r="F175" s="193">
        <v>34700</v>
      </c>
      <c r="G175" s="190" t="s">
        <v>3174</v>
      </c>
      <c r="H175" s="190" t="s">
        <v>692</v>
      </c>
      <c r="I175" s="190" t="s">
        <v>265</v>
      </c>
      <c r="Q175" s="190">
        <v>2000</v>
      </c>
      <c r="U175" s="190" t="s">
        <v>3181</v>
      </c>
      <c r="V175" s="190" t="s">
        <v>3181</v>
      </c>
      <c r="W175" s="190" t="s">
        <v>3181</v>
      </c>
      <c r="X175" s="190" t="s">
        <v>3183</v>
      </c>
    </row>
    <row r="176" spans="1:24" ht="17.25" customHeight="1" x14ac:dyDescent="0.3">
      <c r="A176" s="190">
        <v>809453</v>
      </c>
      <c r="B176" s="190" t="s">
        <v>2468</v>
      </c>
      <c r="C176" s="190" t="s">
        <v>91</v>
      </c>
      <c r="D176" s="190" t="s">
        <v>517</v>
      </c>
      <c r="E176" s="190" t="s">
        <v>137</v>
      </c>
      <c r="F176" s="193">
        <v>34717</v>
      </c>
      <c r="G176" s="190" t="s">
        <v>3129</v>
      </c>
      <c r="H176" s="190" t="s">
        <v>692</v>
      </c>
      <c r="I176" s="190" t="s">
        <v>265</v>
      </c>
      <c r="Q176" s="190">
        <v>2000</v>
      </c>
      <c r="U176" s="190" t="s">
        <v>3181</v>
      </c>
      <c r="V176" s="190" t="s">
        <v>3181</v>
      </c>
      <c r="W176" s="190" t="s">
        <v>3181</v>
      </c>
      <c r="X176" s="190" t="s">
        <v>3183</v>
      </c>
    </row>
    <row r="177" spans="1:24" ht="17.25" customHeight="1" x14ac:dyDescent="0.3">
      <c r="A177" s="190">
        <v>805325</v>
      </c>
      <c r="B177" s="190" t="s">
        <v>2074</v>
      </c>
      <c r="C177" s="190" t="s">
        <v>125</v>
      </c>
      <c r="D177" s="190" t="s">
        <v>158</v>
      </c>
      <c r="E177" s="190" t="s">
        <v>137</v>
      </c>
      <c r="F177" s="193">
        <v>34722</v>
      </c>
      <c r="G177" s="190" t="s">
        <v>236</v>
      </c>
      <c r="H177" s="190" t="s">
        <v>692</v>
      </c>
      <c r="I177" s="190" t="s">
        <v>265</v>
      </c>
      <c r="Q177" s="190">
        <v>2000</v>
      </c>
      <c r="U177" s="190" t="s">
        <v>3181</v>
      </c>
      <c r="V177" s="190" t="s">
        <v>3181</v>
      </c>
      <c r="W177" s="190" t="s">
        <v>3181</v>
      </c>
      <c r="X177" s="190" t="s">
        <v>3183</v>
      </c>
    </row>
    <row r="178" spans="1:24" ht="17.25" customHeight="1" x14ac:dyDescent="0.3">
      <c r="A178" s="190">
        <v>807537</v>
      </c>
      <c r="B178" s="190" t="s">
        <v>2246</v>
      </c>
      <c r="C178" s="190" t="s">
        <v>3095</v>
      </c>
      <c r="D178" s="190" t="s">
        <v>394</v>
      </c>
      <c r="E178" s="190" t="s">
        <v>137</v>
      </c>
      <c r="F178" s="193">
        <v>34734</v>
      </c>
      <c r="G178" s="190" t="s">
        <v>233</v>
      </c>
      <c r="H178" s="190" t="s">
        <v>692</v>
      </c>
      <c r="I178" s="190" t="s">
        <v>265</v>
      </c>
      <c r="Q178" s="190">
        <v>2000</v>
      </c>
      <c r="U178" s="190" t="s">
        <v>3181</v>
      </c>
      <c r="V178" s="190" t="s">
        <v>3181</v>
      </c>
      <c r="W178" s="190" t="s">
        <v>3181</v>
      </c>
      <c r="X178" s="190" t="s">
        <v>3183</v>
      </c>
    </row>
    <row r="179" spans="1:24" ht="17.25" customHeight="1" x14ac:dyDescent="0.3">
      <c r="A179" s="190">
        <v>805921</v>
      </c>
      <c r="B179" s="190" t="s">
        <v>2126</v>
      </c>
      <c r="C179" s="190" t="s">
        <v>331</v>
      </c>
      <c r="D179" s="190" t="s">
        <v>162</v>
      </c>
      <c r="E179" s="190" t="s">
        <v>137</v>
      </c>
      <c r="F179" s="193">
        <v>34873</v>
      </c>
      <c r="G179" s="190" t="s">
        <v>233</v>
      </c>
      <c r="H179" s="190" t="s">
        <v>692</v>
      </c>
      <c r="I179" s="190" t="s">
        <v>265</v>
      </c>
      <c r="Q179" s="190">
        <v>2000</v>
      </c>
      <c r="U179" s="190" t="s">
        <v>3181</v>
      </c>
      <c r="V179" s="190" t="s">
        <v>3181</v>
      </c>
      <c r="W179" s="190" t="s">
        <v>3181</v>
      </c>
      <c r="X179" s="190" t="s">
        <v>3183</v>
      </c>
    </row>
    <row r="180" spans="1:24" ht="17.25" customHeight="1" x14ac:dyDescent="0.3">
      <c r="A180" s="190">
        <v>806265</v>
      </c>
      <c r="B180" s="190" t="s">
        <v>2144</v>
      </c>
      <c r="C180" s="190" t="s">
        <v>474</v>
      </c>
      <c r="D180" s="190" t="s">
        <v>132</v>
      </c>
      <c r="E180" s="190" t="s">
        <v>137</v>
      </c>
      <c r="F180" s="193">
        <v>34949</v>
      </c>
      <c r="G180" s="190" t="s">
        <v>233</v>
      </c>
      <c r="H180" s="190" t="s">
        <v>692</v>
      </c>
      <c r="I180" s="190" t="s">
        <v>265</v>
      </c>
      <c r="Q180" s="190">
        <v>2000</v>
      </c>
      <c r="U180" s="190" t="s">
        <v>3181</v>
      </c>
      <c r="V180" s="190" t="s">
        <v>3181</v>
      </c>
      <c r="W180" s="190" t="s">
        <v>3181</v>
      </c>
      <c r="X180" s="190" t="s">
        <v>3183</v>
      </c>
    </row>
    <row r="181" spans="1:24" ht="17.25" customHeight="1" x14ac:dyDescent="0.3">
      <c r="A181" s="190">
        <v>804847</v>
      </c>
      <c r="B181" s="190" t="s">
        <v>997</v>
      </c>
      <c r="C181" s="190" t="s">
        <v>71</v>
      </c>
      <c r="D181" s="190" t="s">
        <v>315</v>
      </c>
      <c r="E181" s="190" t="s">
        <v>137</v>
      </c>
      <c r="F181" s="193">
        <v>35431</v>
      </c>
      <c r="G181" s="190" t="s">
        <v>233</v>
      </c>
      <c r="H181" s="190" t="s">
        <v>692</v>
      </c>
      <c r="I181" s="190" t="s">
        <v>265</v>
      </c>
      <c r="Q181" s="190">
        <v>2000</v>
      </c>
      <c r="U181" s="190" t="s">
        <v>3181</v>
      </c>
      <c r="V181" s="190" t="s">
        <v>3181</v>
      </c>
      <c r="W181" s="190" t="s">
        <v>3181</v>
      </c>
      <c r="X181" s="190" t="s">
        <v>3183</v>
      </c>
    </row>
    <row r="182" spans="1:24" ht="17.25" customHeight="1" x14ac:dyDescent="0.3">
      <c r="A182" s="190">
        <v>806704</v>
      </c>
      <c r="B182" s="190" t="s">
        <v>2176</v>
      </c>
      <c r="C182" s="190" t="s">
        <v>454</v>
      </c>
      <c r="D182" s="190" t="s">
        <v>190</v>
      </c>
      <c r="E182" s="190" t="s">
        <v>137</v>
      </c>
      <c r="F182" s="193">
        <v>35567</v>
      </c>
      <c r="G182" s="190" t="s">
        <v>3079</v>
      </c>
      <c r="H182" s="190" t="s">
        <v>692</v>
      </c>
      <c r="I182" s="190" t="s">
        <v>265</v>
      </c>
      <c r="Q182" s="190">
        <v>2000</v>
      </c>
      <c r="U182" s="190" t="s">
        <v>3181</v>
      </c>
      <c r="V182" s="190" t="s">
        <v>3181</v>
      </c>
      <c r="W182" s="190" t="s">
        <v>3181</v>
      </c>
      <c r="X182" s="190" t="s">
        <v>3183</v>
      </c>
    </row>
    <row r="183" spans="1:24" ht="17.25" customHeight="1" x14ac:dyDescent="0.3">
      <c r="A183" s="190">
        <v>807096</v>
      </c>
      <c r="B183" s="190" t="s">
        <v>2217</v>
      </c>
      <c r="C183" s="190" t="s">
        <v>508</v>
      </c>
      <c r="D183" s="190" t="s">
        <v>3085</v>
      </c>
      <c r="E183" s="190" t="s">
        <v>137</v>
      </c>
      <c r="F183" s="193">
        <v>35582</v>
      </c>
      <c r="G183" s="190" t="s">
        <v>233</v>
      </c>
      <c r="H183" s="190" t="s">
        <v>692</v>
      </c>
      <c r="I183" s="190" t="s">
        <v>265</v>
      </c>
      <c r="Q183" s="190">
        <v>2000</v>
      </c>
      <c r="U183" s="190" t="s">
        <v>3181</v>
      </c>
      <c r="V183" s="190" t="s">
        <v>3181</v>
      </c>
      <c r="W183" s="190" t="s">
        <v>3181</v>
      </c>
      <c r="X183" s="190" t="s">
        <v>3183</v>
      </c>
    </row>
    <row r="184" spans="1:24" ht="17.25" customHeight="1" x14ac:dyDescent="0.3">
      <c r="A184" s="190">
        <v>811869</v>
      </c>
      <c r="B184" s="190" t="s">
        <v>2806</v>
      </c>
      <c r="C184" s="190" t="s">
        <v>348</v>
      </c>
      <c r="D184" s="190" t="s">
        <v>3172</v>
      </c>
      <c r="E184" s="190" t="s">
        <v>137</v>
      </c>
      <c r="F184" s="193">
        <v>35679</v>
      </c>
      <c r="G184" s="190" t="s">
        <v>233</v>
      </c>
      <c r="H184" s="190" t="s">
        <v>693</v>
      </c>
      <c r="I184" s="190" t="s">
        <v>265</v>
      </c>
      <c r="Q184" s="190">
        <v>2000</v>
      </c>
      <c r="U184" s="190" t="s">
        <v>3181</v>
      </c>
      <c r="V184" s="190" t="s">
        <v>3181</v>
      </c>
      <c r="W184" s="190" t="s">
        <v>3181</v>
      </c>
      <c r="X184" s="190" t="s">
        <v>3183</v>
      </c>
    </row>
    <row r="185" spans="1:24" ht="17.25" customHeight="1" x14ac:dyDescent="0.3">
      <c r="A185" s="190">
        <v>807697</v>
      </c>
      <c r="B185" s="190" t="s">
        <v>2274</v>
      </c>
      <c r="C185" s="190" t="s">
        <v>494</v>
      </c>
      <c r="D185" s="190" t="s">
        <v>359</v>
      </c>
      <c r="E185" s="190" t="s">
        <v>137</v>
      </c>
      <c r="F185" s="193">
        <v>35801</v>
      </c>
      <c r="G185" s="190" t="s">
        <v>238</v>
      </c>
      <c r="H185" s="190" t="s">
        <v>692</v>
      </c>
      <c r="I185" s="190" t="s">
        <v>265</v>
      </c>
      <c r="Q185" s="190">
        <v>2000</v>
      </c>
      <c r="U185" s="190" t="s">
        <v>3181</v>
      </c>
      <c r="V185" s="190" t="s">
        <v>3181</v>
      </c>
      <c r="W185" s="190" t="s">
        <v>3181</v>
      </c>
      <c r="X185" s="190" t="s">
        <v>3183</v>
      </c>
    </row>
    <row r="186" spans="1:24" ht="17.25" customHeight="1" x14ac:dyDescent="0.3">
      <c r="A186" s="190">
        <v>801944</v>
      </c>
      <c r="B186" s="190" t="s">
        <v>1953</v>
      </c>
      <c r="C186" s="190" t="s">
        <v>292</v>
      </c>
      <c r="D186" s="190" t="s">
        <v>455</v>
      </c>
      <c r="E186" s="190" t="s">
        <v>137</v>
      </c>
      <c r="G186" s="190" t="s">
        <v>233</v>
      </c>
      <c r="H186" s="190" t="s">
        <v>692</v>
      </c>
      <c r="I186" s="190" t="s">
        <v>265</v>
      </c>
      <c r="Q186" s="190">
        <v>2000</v>
      </c>
      <c r="U186" s="190" t="s">
        <v>3181</v>
      </c>
      <c r="V186" s="190" t="s">
        <v>3181</v>
      </c>
      <c r="W186" s="190" t="s">
        <v>3181</v>
      </c>
      <c r="X186" s="190" t="s">
        <v>3183</v>
      </c>
    </row>
    <row r="187" spans="1:24" ht="17.25" customHeight="1" x14ac:dyDescent="0.3">
      <c r="A187" s="190">
        <v>811909</v>
      </c>
      <c r="B187" s="190" t="s">
        <v>2825</v>
      </c>
      <c r="C187" s="190" t="s">
        <v>3177</v>
      </c>
      <c r="D187" s="190" t="s">
        <v>535</v>
      </c>
      <c r="E187" s="190" t="s">
        <v>137</v>
      </c>
      <c r="G187" s="190" t="s">
        <v>796</v>
      </c>
      <c r="H187" s="190" t="s">
        <v>692</v>
      </c>
      <c r="I187" s="190" t="s">
        <v>265</v>
      </c>
      <c r="Q187" s="190">
        <v>2000</v>
      </c>
      <c r="U187" s="190" t="s">
        <v>3181</v>
      </c>
      <c r="V187" s="190" t="s">
        <v>3181</v>
      </c>
      <c r="W187" s="190" t="s">
        <v>3181</v>
      </c>
      <c r="X187" s="190" t="s">
        <v>3183</v>
      </c>
    </row>
    <row r="188" spans="1:24" ht="17.25" customHeight="1" x14ac:dyDescent="0.3">
      <c r="A188" s="190">
        <v>807319</v>
      </c>
      <c r="B188" s="190" t="s">
        <v>2233</v>
      </c>
      <c r="C188" s="190" t="s">
        <v>339</v>
      </c>
      <c r="D188" s="190" t="s">
        <v>733</v>
      </c>
      <c r="E188" s="190" t="s">
        <v>137</v>
      </c>
      <c r="H188" s="190" t="s">
        <v>692</v>
      </c>
      <c r="I188" s="190" t="s">
        <v>265</v>
      </c>
      <c r="Q188" s="190">
        <v>2000</v>
      </c>
      <c r="U188" s="190" t="s">
        <v>3181</v>
      </c>
      <c r="V188" s="190" t="s">
        <v>3181</v>
      </c>
      <c r="W188" s="190" t="s">
        <v>3181</v>
      </c>
      <c r="X188" s="190" t="s">
        <v>3183</v>
      </c>
    </row>
    <row r="189" spans="1:24" ht="17.25" customHeight="1" x14ac:dyDescent="0.3">
      <c r="A189" s="190">
        <v>804654</v>
      </c>
      <c r="B189" s="190" t="s">
        <v>2033</v>
      </c>
      <c r="C189" s="190" t="s">
        <v>427</v>
      </c>
      <c r="D189" s="190" t="s">
        <v>210</v>
      </c>
      <c r="E189" s="190" t="s">
        <v>137</v>
      </c>
      <c r="H189" s="190" t="s">
        <v>692</v>
      </c>
      <c r="I189" s="190" t="s">
        <v>265</v>
      </c>
      <c r="Q189" s="190">
        <v>2000</v>
      </c>
      <c r="U189" s="190" t="s">
        <v>3181</v>
      </c>
      <c r="V189" s="190" t="s">
        <v>3181</v>
      </c>
      <c r="W189" s="190" t="s">
        <v>3181</v>
      </c>
      <c r="X189" s="190" t="s">
        <v>3183</v>
      </c>
    </row>
    <row r="190" spans="1:24" ht="17.25" customHeight="1" x14ac:dyDescent="0.3">
      <c r="A190" s="190">
        <v>803280</v>
      </c>
      <c r="B190" s="190" t="s">
        <v>1986</v>
      </c>
      <c r="E190" s="190" t="s">
        <v>137</v>
      </c>
      <c r="I190" s="190" t="s">
        <v>265</v>
      </c>
      <c r="Q190" s="190">
        <v>2000</v>
      </c>
      <c r="U190" s="190" t="s">
        <v>3181</v>
      </c>
      <c r="V190" s="190" t="s">
        <v>3181</v>
      </c>
      <c r="W190" s="190" t="s">
        <v>3181</v>
      </c>
      <c r="X190" s="190" t="s">
        <v>3183</v>
      </c>
    </row>
    <row r="191" spans="1:24" ht="17.25" customHeight="1" x14ac:dyDescent="0.3">
      <c r="A191" s="190">
        <v>806600</v>
      </c>
      <c r="B191" s="190" t="s">
        <v>2171</v>
      </c>
      <c r="E191" s="190" t="s">
        <v>138</v>
      </c>
      <c r="I191" s="190" t="s">
        <v>265</v>
      </c>
      <c r="Q191" s="190">
        <v>2000</v>
      </c>
      <c r="U191" s="190" t="s">
        <v>3181</v>
      </c>
      <c r="V191" s="190" t="s">
        <v>3181</v>
      </c>
      <c r="W191" s="190" t="s">
        <v>3181</v>
      </c>
      <c r="X191" s="190" t="s">
        <v>3183</v>
      </c>
    </row>
    <row r="192" spans="1:24" ht="17.25" customHeight="1" x14ac:dyDescent="0.3">
      <c r="A192" s="190">
        <v>807259</v>
      </c>
      <c r="B192" s="190" t="s">
        <v>2230</v>
      </c>
      <c r="C192" s="190" t="s">
        <v>122</v>
      </c>
      <c r="D192" s="190" t="s">
        <v>375</v>
      </c>
      <c r="E192" s="190" t="s">
        <v>138</v>
      </c>
      <c r="F192" s="193">
        <v>29378</v>
      </c>
      <c r="G192" s="190" t="s">
        <v>233</v>
      </c>
      <c r="H192" s="190" t="s">
        <v>692</v>
      </c>
      <c r="I192" s="190" t="s">
        <v>265</v>
      </c>
      <c r="Q192" s="190">
        <v>2000</v>
      </c>
      <c r="V192" s="190" t="s">
        <v>3181</v>
      </c>
      <c r="W192" s="190" t="s">
        <v>3181</v>
      </c>
      <c r="X192" s="190" t="s">
        <v>3183</v>
      </c>
    </row>
    <row r="193" spans="1:24" ht="17.25" customHeight="1" x14ac:dyDescent="0.3">
      <c r="A193" s="190">
        <v>807424</v>
      </c>
      <c r="B193" s="190" t="s">
        <v>2242</v>
      </c>
      <c r="C193" s="190" t="s">
        <v>65</v>
      </c>
      <c r="D193" s="190" t="s">
        <v>177</v>
      </c>
      <c r="E193" s="190" t="s">
        <v>138</v>
      </c>
      <c r="F193" s="193">
        <v>32563</v>
      </c>
      <c r="G193" s="190" t="s">
        <v>233</v>
      </c>
      <c r="H193" s="190" t="s">
        <v>692</v>
      </c>
      <c r="I193" s="190" t="s">
        <v>265</v>
      </c>
      <c r="Q193" s="190">
        <v>2000</v>
      </c>
      <c r="V193" s="190" t="s">
        <v>3181</v>
      </c>
      <c r="W193" s="190" t="s">
        <v>3181</v>
      </c>
      <c r="X193" s="190" t="s">
        <v>3183</v>
      </c>
    </row>
    <row r="194" spans="1:24" ht="17.25" customHeight="1" x14ac:dyDescent="0.3">
      <c r="A194" s="190">
        <v>806323</v>
      </c>
      <c r="B194" s="190" t="s">
        <v>2152</v>
      </c>
      <c r="C194" s="190" t="s">
        <v>3073</v>
      </c>
      <c r="D194" s="190" t="s">
        <v>183</v>
      </c>
      <c r="E194" s="190" t="s">
        <v>138</v>
      </c>
      <c r="F194" s="193">
        <v>34243</v>
      </c>
      <c r="G194" s="190" t="s">
        <v>233</v>
      </c>
      <c r="H194" s="190" t="s">
        <v>692</v>
      </c>
      <c r="I194" s="190" t="s">
        <v>265</v>
      </c>
      <c r="Q194" s="190">
        <v>2000</v>
      </c>
      <c r="V194" s="190" t="s">
        <v>3181</v>
      </c>
      <c r="W194" s="190" t="s">
        <v>3181</v>
      </c>
      <c r="X194" s="190" t="s">
        <v>3183</v>
      </c>
    </row>
    <row r="195" spans="1:24" ht="17.25" customHeight="1" x14ac:dyDescent="0.3">
      <c r="A195" s="190">
        <v>808311</v>
      </c>
      <c r="B195" s="190" t="s">
        <v>2334</v>
      </c>
      <c r="C195" s="190" t="s">
        <v>950</v>
      </c>
      <c r="D195" s="190" t="s">
        <v>551</v>
      </c>
      <c r="E195" s="190" t="s">
        <v>138</v>
      </c>
      <c r="F195" s="193">
        <v>34522</v>
      </c>
      <c r="G195" s="190" t="s">
        <v>233</v>
      </c>
      <c r="H195" s="190" t="s">
        <v>692</v>
      </c>
      <c r="I195" s="190" t="s">
        <v>265</v>
      </c>
      <c r="Q195" s="190">
        <v>2000</v>
      </c>
      <c r="V195" s="190" t="s">
        <v>3181</v>
      </c>
      <c r="W195" s="190" t="s">
        <v>3181</v>
      </c>
      <c r="X195" s="190" t="s">
        <v>3183</v>
      </c>
    </row>
    <row r="196" spans="1:24" ht="17.25" customHeight="1" x14ac:dyDescent="0.3">
      <c r="A196" s="190">
        <v>805815</v>
      </c>
      <c r="B196" s="190" t="s">
        <v>2117</v>
      </c>
      <c r="C196" s="190" t="s">
        <v>3065</v>
      </c>
      <c r="D196" s="190" t="s">
        <v>308</v>
      </c>
      <c r="E196" s="190" t="s">
        <v>138</v>
      </c>
      <c r="F196" s="193">
        <v>34566</v>
      </c>
      <c r="G196" s="190" t="s">
        <v>233</v>
      </c>
      <c r="H196" s="190" t="s">
        <v>692</v>
      </c>
      <c r="I196" s="190" t="s">
        <v>265</v>
      </c>
      <c r="Q196" s="190">
        <v>2000</v>
      </c>
      <c r="V196" s="190" t="s">
        <v>3181</v>
      </c>
      <c r="W196" s="190" t="s">
        <v>3181</v>
      </c>
      <c r="X196" s="190" t="s">
        <v>3183</v>
      </c>
    </row>
    <row r="197" spans="1:24" ht="17.25" customHeight="1" x14ac:dyDescent="0.3">
      <c r="A197" s="190">
        <v>802827</v>
      </c>
      <c r="B197" s="190" t="s">
        <v>1976</v>
      </c>
      <c r="C197" s="190" t="s">
        <v>66</v>
      </c>
      <c r="D197" s="190" t="s">
        <v>293</v>
      </c>
      <c r="E197" s="190" t="s">
        <v>138</v>
      </c>
      <c r="F197" s="193">
        <v>34700</v>
      </c>
      <c r="G197" s="190" t="s">
        <v>233</v>
      </c>
      <c r="H197" s="190" t="s">
        <v>692</v>
      </c>
      <c r="I197" s="190" t="s">
        <v>265</v>
      </c>
      <c r="Q197" s="190">
        <v>2000</v>
      </c>
      <c r="V197" s="190" t="s">
        <v>3181</v>
      </c>
      <c r="W197" s="190" t="s">
        <v>3181</v>
      </c>
      <c r="X197" s="190" t="s">
        <v>3183</v>
      </c>
    </row>
    <row r="198" spans="1:24" ht="17.25" customHeight="1" x14ac:dyDescent="0.3">
      <c r="A198" s="190">
        <v>810733</v>
      </c>
      <c r="B198" s="190" t="s">
        <v>2608</v>
      </c>
      <c r="C198" s="190" t="s">
        <v>63</v>
      </c>
      <c r="D198" s="190" t="s">
        <v>184</v>
      </c>
      <c r="E198" s="190" t="s">
        <v>138</v>
      </c>
      <c r="F198" s="193">
        <v>34911</v>
      </c>
      <c r="G198" s="190" t="s">
        <v>844</v>
      </c>
      <c r="H198" s="190" t="s">
        <v>692</v>
      </c>
      <c r="I198" s="190" t="s">
        <v>265</v>
      </c>
      <c r="Q198" s="190">
        <v>2000</v>
      </c>
      <c r="V198" s="190" t="s">
        <v>3181</v>
      </c>
      <c r="W198" s="190" t="s">
        <v>3181</v>
      </c>
      <c r="X198" s="190" t="s">
        <v>3183</v>
      </c>
    </row>
    <row r="199" spans="1:24" ht="17.25" customHeight="1" x14ac:dyDescent="0.3">
      <c r="A199" s="190">
        <v>811803</v>
      </c>
      <c r="B199" s="190" t="s">
        <v>2775</v>
      </c>
      <c r="C199" s="190" t="s">
        <v>63</v>
      </c>
      <c r="D199" s="190" t="s">
        <v>181</v>
      </c>
      <c r="E199" s="190" t="s">
        <v>138</v>
      </c>
      <c r="F199" s="193">
        <v>35515</v>
      </c>
      <c r="G199" s="190" t="s">
        <v>233</v>
      </c>
      <c r="H199" s="190" t="s">
        <v>693</v>
      </c>
      <c r="I199" s="190" t="s">
        <v>265</v>
      </c>
      <c r="Q199" s="190">
        <v>2000</v>
      </c>
      <c r="V199" s="190" t="s">
        <v>3181</v>
      </c>
      <c r="W199" s="190" t="s">
        <v>3181</v>
      </c>
      <c r="X199" s="190" t="s">
        <v>3183</v>
      </c>
    </row>
    <row r="200" spans="1:24" ht="17.25" customHeight="1" x14ac:dyDescent="0.3">
      <c r="A200" s="190">
        <v>811881</v>
      </c>
      <c r="B200" s="190" t="s">
        <v>2812</v>
      </c>
      <c r="C200" s="190" t="s">
        <v>483</v>
      </c>
      <c r="D200" s="190" t="s">
        <v>185</v>
      </c>
      <c r="E200" s="190" t="s">
        <v>138</v>
      </c>
      <c r="F200" s="193">
        <v>35617</v>
      </c>
      <c r="G200" s="190" t="s">
        <v>2901</v>
      </c>
      <c r="H200" s="190" t="s">
        <v>692</v>
      </c>
      <c r="I200" s="190" t="s">
        <v>265</v>
      </c>
      <c r="Q200" s="190">
        <v>2000</v>
      </c>
      <c r="V200" s="190" t="s">
        <v>3181</v>
      </c>
      <c r="W200" s="190" t="s">
        <v>3181</v>
      </c>
      <c r="X200" s="190" t="s">
        <v>3183</v>
      </c>
    </row>
    <row r="201" spans="1:24" ht="17.25" customHeight="1" x14ac:dyDescent="0.3">
      <c r="A201" s="190">
        <v>810440</v>
      </c>
      <c r="B201" s="190" t="s">
        <v>2575</v>
      </c>
      <c r="C201" s="190" t="s">
        <v>351</v>
      </c>
      <c r="D201" s="190" t="s">
        <v>1865</v>
      </c>
      <c r="E201" s="190" t="s">
        <v>138</v>
      </c>
      <c r="G201" s="190" t="s">
        <v>695</v>
      </c>
      <c r="H201" s="190" t="s">
        <v>692</v>
      </c>
      <c r="I201" s="190" t="s">
        <v>265</v>
      </c>
      <c r="Q201" s="190">
        <v>2000</v>
      </c>
      <c r="V201" s="190" t="s">
        <v>3181</v>
      </c>
      <c r="W201" s="190" t="s">
        <v>3181</v>
      </c>
      <c r="X201" s="190" t="s">
        <v>3183</v>
      </c>
    </row>
    <row r="202" spans="1:24" ht="17.25" customHeight="1" x14ac:dyDescent="0.3">
      <c r="A202" s="190">
        <v>811829</v>
      </c>
      <c r="B202" s="190" t="s">
        <v>2789</v>
      </c>
      <c r="C202" s="190" t="s">
        <v>67</v>
      </c>
      <c r="D202" s="190" t="s">
        <v>205</v>
      </c>
      <c r="E202" s="190" t="s">
        <v>137</v>
      </c>
      <c r="F202" s="193">
        <v>29657</v>
      </c>
      <c r="G202" s="190" t="s">
        <v>233</v>
      </c>
      <c r="H202" s="190" t="s">
        <v>692</v>
      </c>
      <c r="I202" s="190" t="s">
        <v>265</v>
      </c>
      <c r="Q202" s="190">
        <v>2000</v>
      </c>
      <c r="V202" s="190" t="s">
        <v>3181</v>
      </c>
      <c r="W202" s="190" t="s">
        <v>3181</v>
      </c>
      <c r="X202" s="190" t="s">
        <v>3183</v>
      </c>
    </row>
    <row r="203" spans="1:24" ht="17.25" customHeight="1" x14ac:dyDescent="0.3">
      <c r="A203" s="190">
        <v>804111</v>
      </c>
      <c r="B203" s="190" t="s">
        <v>2017</v>
      </c>
      <c r="C203" s="190" t="s">
        <v>67</v>
      </c>
      <c r="D203" s="190" t="s">
        <v>477</v>
      </c>
      <c r="E203" s="190" t="s">
        <v>137</v>
      </c>
      <c r="F203" s="193">
        <v>34618</v>
      </c>
      <c r="G203" s="190" t="s">
        <v>946</v>
      </c>
      <c r="H203" s="190" t="s">
        <v>692</v>
      </c>
      <c r="I203" s="190" t="s">
        <v>265</v>
      </c>
      <c r="Q203" s="190">
        <v>2000</v>
      </c>
      <c r="V203" s="190" t="s">
        <v>3181</v>
      </c>
      <c r="W203" s="190" t="s">
        <v>3181</v>
      </c>
      <c r="X203" s="190" t="s">
        <v>3183</v>
      </c>
    </row>
    <row r="204" spans="1:24" ht="17.25" customHeight="1" x14ac:dyDescent="0.3">
      <c r="A204" s="190">
        <v>811883</v>
      </c>
      <c r="B204" s="190" t="s">
        <v>2814</v>
      </c>
      <c r="C204" s="190" t="s">
        <v>2848</v>
      </c>
      <c r="D204" s="190" t="s">
        <v>1714</v>
      </c>
      <c r="E204" s="190" t="s">
        <v>137</v>
      </c>
      <c r="F204" s="193">
        <v>34700</v>
      </c>
      <c r="G204" s="190" t="s">
        <v>235</v>
      </c>
      <c r="H204" s="190" t="s">
        <v>692</v>
      </c>
      <c r="I204" s="190" t="s">
        <v>265</v>
      </c>
      <c r="Q204" s="190">
        <v>2000</v>
      </c>
      <c r="V204" s="190" t="s">
        <v>3181</v>
      </c>
      <c r="W204" s="190" t="s">
        <v>3181</v>
      </c>
      <c r="X204" s="190" t="s">
        <v>3183</v>
      </c>
    </row>
    <row r="205" spans="1:24" ht="17.25" customHeight="1" x14ac:dyDescent="0.3">
      <c r="A205" s="190">
        <v>805760</v>
      </c>
      <c r="B205" s="190" t="s">
        <v>2113</v>
      </c>
      <c r="C205" s="190" t="s">
        <v>453</v>
      </c>
      <c r="D205" s="190" t="s">
        <v>359</v>
      </c>
      <c r="E205" s="190" t="s">
        <v>137</v>
      </c>
      <c r="F205" s="193">
        <v>34700</v>
      </c>
      <c r="G205" s="190" t="s">
        <v>695</v>
      </c>
      <c r="H205" s="190" t="s">
        <v>692</v>
      </c>
      <c r="I205" s="190" t="s">
        <v>265</v>
      </c>
      <c r="Q205" s="190">
        <v>2000</v>
      </c>
      <c r="V205" s="190" t="s">
        <v>3181</v>
      </c>
      <c r="W205" s="190" t="s">
        <v>3181</v>
      </c>
      <c r="X205" s="190" t="s">
        <v>3183</v>
      </c>
    </row>
    <row r="206" spans="1:24" ht="17.25" customHeight="1" x14ac:dyDescent="0.3">
      <c r="A206" s="190">
        <v>806629</v>
      </c>
      <c r="B206" s="190" t="s">
        <v>2173</v>
      </c>
      <c r="C206" s="190" t="s">
        <v>200</v>
      </c>
      <c r="D206" s="190" t="s">
        <v>210</v>
      </c>
      <c r="E206" s="190" t="s">
        <v>137</v>
      </c>
      <c r="F206" s="193">
        <v>34700</v>
      </c>
      <c r="G206" s="190" t="s">
        <v>694</v>
      </c>
      <c r="H206" s="190" t="s">
        <v>692</v>
      </c>
      <c r="I206" s="190" t="s">
        <v>265</v>
      </c>
      <c r="Q206" s="190">
        <v>2000</v>
      </c>
      <c r="V206" s="190" t="s">
        <v>3181</v>
      </c>
      <c r="W206" s="190" t="s">
        <v>3181</v>
      </c>
      <c r="X206" s="190" t="s">
        <v>3183</v>
      </c>
    </row>
    <row r="207" spans="1:24" ht="17.25" customHeight="1" x14ac:dyDescent="0.3">
      <c r="A207" s="190">
        <v>810163</v>
      </c>
      <c r="B207" s="190" t="s">
        <v>2540</v>
      </c>
      <c r="C207" s="190" t="s">
        <v>3138</v>
      </c>
      <c r="D207" s="190" t="s">
        <v>456</v>
      </c>
      <c r="E207" s="190" t="s">
        <v>137</v>
      </c>
      <c r="F207" s="193">
        <v>34734</v>
      </c>
      <c r="G207" s="190" t="s">
        <v>233</v>
      </c>
      <c r="H207" s="190" t="s">
        <v>692</v>
      </c>
      <c r="I207" s="190" t="s">
        <v>265</v>
      </c>
      <c r="Q207" s="190">
        <v>2000</v>
      </c>
      <c r="V207" s="190" t="s">
        <v>3181</v>
      </c>
      <c r="W207" s="190" t="s">
        <v>3181</v>
      </c>
      <c r="X207" s="190" t="s">
        <v>3183</v>
      </c>
    </row>
    <row r="208" spans="1:24" ht="17.25" customHeight="1" x14ac:dyDescent="0.3">
      <c r="A208" s="190">
        <v>811812</v>
      </c>
      <c r="B208" s="190" t="s">
        <v>2779</v>
      </c>
      <c r="C208" s="190" t="s">
        <v>459</v>
      </c>
      <c r="D208" s="190" t="s">
        <v>190</v>
      </c>
      <c r="E208" s="190" t="s">
        <v>137</v>
      </c>
      <c r="F208" s="193">
        <v>34953</v>
      </c>
      <c r="G208" s="190" t="s">
        <v>695</v>
      </c>
      <c r="H208" s="190" t="s">
        <v>692</v>
      </c>
      <c r="I208" s="190" t="s">
        <v>265</v>
      </c>
      <c r="Q208" s="190">
        <v>2000</v>
      </c>
      <c r="V208" s="190" t="s">
        <v>3181</v>
      </c>
      <c r="W208" s="190" t="s">
        <v>3181</v>
      </c>
      <c r="X208" s="190" t="s">
        <v>3183</v>
      </c>
    </row>
    <row r="209" spans="1:24" ht="17.25" customHeight="1" x14ac:dyDescent="0.3">
      <c r="A209" s="190">
        <v>807822</v>
      </c>
      <c r="B209" s="190" t="s">
        <v>2285</v>
      </c>
      <c r="C209" s="190" t="s">
        <v>3103</v>
      </c>
      <c r="D209" s="190" t="s">
        <v>173</v>
      </c>
      <c r="E209" s="190" t="s">
        <v>137</v>
      </c>
      <c r="F209" s="193">
        <v>34956</v>
      </c>
      <c r="G209" s="190" t="s">
        <v>233</v>
      </c>
      <c r="H209" s="190" t="s">
        <v>692</v>
      </c>
      <c r="I209" s="190" t="s">
        <v>265</v>
      </c>
      <c r="Q209" s="190">
        <v>2000</v>
      </c>
      <c r="V209" s="190" t="s">
        <v>3181</v>
      </c>
      <c r="W209" s="190" t="s">
        <v>3181</v>
      </c>
      <c r="X209" s="190" t="s">
        <v>3183</v>
      </c>
    </row>
    <row r="210" spans="1:24" ht="17.25" customHeight="1" x14ac:dyDescent="0.3">
      <c r="A210" s="190">
        <v>811896</v>
      </c>
      <c r="B210" s="190" t="s">
        <v>2821</v>
      </c>
      <c r="C210" s="190" t="s">
        <v>557</v>
      </c>
      <c r="D210" s="190" t="s">
        <v>481</v>
      </c>
      <c r="E210" s="190" t="s">
        <v>137</v>
      </c>
      <c r="F210" s="193">
        <v>34969</v>
      </c>
      <c r="G210" s="190" t="s">
        <v>233</v>
      </c>
      <c r="H210" s="190" t="s">
        <v>692</v>
      </c>
      <c r="I210" s="190" t="s">
        <v>265</v>
      </c>
      <c r="Q210" s="190">
        <v>2000</v>
      </c>
      <c r="V210" s="190" t="s">
        <v>3181</v>
      </c>
      <c r="W210" s="190" t="s">
        <v>3181</v>
      </c>
      <c r="X210" s="190" t="s">
        <v>3183</v>
      </c>
    </row>
    <row r="211" spans="1:24" ht="17.25" customHeight="1" x14ac:dyDescent="0.3">
      <c r="A211" s="190">
        <v>805092</v>
      </c>
      <c r="B211" s="190" t="s">
        <v>2056</v>
      </c>
      <c r="C211" s="190" t="s">
        <v>3054</v>
      </c>
      <c r="D211" s="190" t="s">
        <v>308</v>
      </c>
      <c r="E211" s="190" t="s">
        <v>137</v>
      </c>
      <c r="F211" s="193">
        <v>35036</v>
      </c>
      <c r="G211" s="190" t="s">
        <v>233</v>
      </c>
      <c r="H211" s="190" t="s">
        <v>692</v>
      </c>
      <c r="I211" s="190" t="s">
        <v>265</v>
      </c>
      <c r="Q211" s="190">
        <v>2000</v>
      </c>
      <c r="V211" s="190" t="s">
        <v>3181</v>
      </c>
      <c r="W211" s="190" t="s">
        <v>3181</v>
      </c>
      <c r="X211" s="190" t="s">
        <v>3183</v>
      </c>
    </row>
    <row r="212" spans="1:24" ht="17.25" customHeight="1" x14ac:dyDescent="0.3">
      <c r="A212" s="190">
        <v>803409</v>
      </c>
      <c r="B212" s="190" t="s">
        <v>1993</v>
      </c>
      <c r="C212" s="190" t="s">
        <v>82</v>
      </c>
      <c r="D212" s="190" t="s">
        <v>359</v>
      </c>
      <c r="E212" s="190" t="s">
        <v>137</v>
      </c>
      <c r="F212" s="193">
        <v>35038</v>
      </c>
      <c r="G212" s="190" t="s">
        <v>233</v>
      </c>
      <c r="H212" s="190" t="s">
        <v>693</v>
      </c>
      <c r="I212" s="190" t="s">
        <v>265</v>
      </c>
      <c r="Q212" s="190">
        <v>2000</v>
      </c>
      <c r="V212" s="190" t="s">
        <v>3181</v>
      </c>
      <c r="W212" s="190" t="s">
        <v>3181</v>
      </c>
      <c r="X212" s="190" t="s">
        <v>3183</v>
      </c>
    </row>
    <row r="213" spans="1:24" ht="17.25" customHeight="1" x14ac:dyDescent="0.3">
      <c r="A213" s="190">
        <v>806648</v>
      </c>
      <c r="B213" s="190" t="s">
        <v>2174</v>
      </c>
      <c r="C213" s="190" t="s">
        <v>444</v>
      </c>
      <c r="D213" s="190" t="s">
        <v>170</v>
      </c>
      <c r="E213" s="190" t="s">
        <v>137</v>
      </c>
      <c r="F213" s="193">
        <v>35065</v>
      </c>
      <c r="G213" s="190" t="s">
        <v>780</v>
      </c>
      <c r="H213" s="190" t="s">
        <v>692</v>
      </c>
      <c r="I213" s="190" t="s">
        <v>265</v>
      </c>
      <c r="Q213" s="190">
        <v>2000</v>
      </c>
      <c r="V213" s="190" t="s">
        <v>3181</v>
      </c>
      <c r="W213" s="190" t="s">
        <v>3181</v>
      </c>
      <c r="X213" s="190" t="s">
        <v>3183</v>
      </c>
    </row>
    <row r="214" spans="1:24" ht="17.25" customHeight="1" x14ac:dyDescent="0.3">
      <c r="A214" s="190">
        <v>807263</v>
      </c>
      <c r="B214" s="190" t="s">
        <v>2231</v>
      </c>
      <c r="C214" s="190" t="s">
        <v>74</v>
      </c>
      <c r="D214" s="190" t="s">
        <v>315</v>
      </c>
      <c r="E214" s="190" t="s">
        <v>137</v>
      </c>
      <c r="F214" s="193">
        <v>35065</v>
      </c>
      <c r="G214" s="190" t="s">
        <v>233</v>
      </c>
      <c r="H214" s="190" t="s">
        <v>692</v>
      </c>
      <c r="I214" s="190" t="s">
        <v>265</v>
      </c>
      <c r="Q214" s="190">
        <v>2000</v>
      </c>
      <c r="V214" s="190" t="s">
        <v>3181</v>
      </c>
      <c r="W214" s="190" t="s">
        <v>3181</v>
      </c>
      <c r="X214" s="190" t="s">
        <v>3183</v>
      </c>
    </row>
    <row r="215" spans="1:24" ht="17.25" customHeight="1" x14ac:dyDescent="0.3">
      <c r="A215" s="190">
        <v>803284</v>
      </c>
      <c r="B215" s="190" t="s">
        <v>1987</v>
      </c>
      <c r="C215" s="190" t="s">
        <v>121</v>
      </c>
      <c r="D215" s="190" t="s">
        <v>180</v>
      </c>
      <c r="E215" s="190" t="s">
        <v>137</v>
      </c>
      <c r="F215" s="193">
        <v>35088</v>
      </c>
      <c r="G215" s="190" t="s">
        <v>233</v>
      </c>
      <c r="H215" s="190" t="s">
        <v>692</v>
      </c>
      <c r="I215" s="190" t="s">
        <v>265</v>
      </c>
      <c r="Q215" s="190">
        <v>2000</v>
      </c>
      <c r="V215" s="190" t="s">
        <v>3181</v>
      </c>
      <c r="W215" s="190" t="s">
        <v>3181</v>
      </c>
      <c r="X215" s="190" t="s">
        <v>3183</v>
      </c>
    </row>
    <row r="216" spans="1:24" ht="17.25" customHeight="1" x14ac:dyDescent="0.3">
      <c r="A216" s="190">
        <v>806186</v>
      </c>
      <c r="B216" s="190" t="s">
        <v>2137</v>
      </c>
      <c r="C216" s="190" t="s">
        <v>380</v>
      </c>
      <c r="D216" s="190" t="s">
        <v>860</v>
      </c>
      <c r="E216" s="190" t="s">
        <v>137</v>
      </c>
      <c r="F216" s="193">
        <v>35250</v>
      </c>
      <c r="G216" s="190" t="s">
        <v>233</v>
      </c>
      <c r="H216" s="190" t="s">
        <v>692</v>
      </c>
      <c r="I216" s="190" t="s">
        <v>265</v>
      </c>
      <c r="Q216" s="190">
        <v>2000</v>
      </c>
      <c r="V216" s="190" t="s">
        <v>3181</v>
      </c>
      <c r="W216" s="190" t="s">
        <v>3181</v>
      </c>
      <c r="X216" s="190" t="s">
        <v>3183</v>
      </c>
    </row>
    <row r="217" spans="1:24" ht="17.25" customHeight="1" x14ac:dyDescent="0.3">
      <c r="A217" s="190">
        <v>809915</v>
      </c>
      <c r="B217" s="190" t="s">
        <v>2517</v>
      </c>
      <c r="C217" s="190" t="s">
        <v>66</v>
      </c>
      <c r="D217" s="190" t="s">
        <v>155</v>
      </c>
      <c r="E217" s="190" t="s">
        <v>137</v>
      </c>
      <c r="F217" s="193">
        <v>35431</v>
      </c>
      <c r="G217" s="190" t="s">
        <v>1859</v>
      </c>
      <c r="H217" s="190" t="s">
        <v>692</v>
      </c>
      <c r="I217" s="190" t="s">
        <v>265</v>
      </c>
      <c r="Q217" s="190">
        <v>2000</v>
      </c>
      <c r="V217" s="190" t="s">
        <v>3181</v>
      </c>
      <c r="W217" s="190" t="s">
        <v>3181</v>
      </c>
      <c r="X217" s="190" t="s">
        <v>3183</v>
      </c>
    </row>
    <row r="218" spans="1:24" ht="17.25" customHeight="1" x14ac:dyDescent="0.3">
      <c r="A218" s="190">
        <v>810746</v>
      </c>
      <c r="B218" s="190" t="s">
        <v>2610</v>
      </c>
      <c r="C218" s="190" t="s">
        <v>326</v>
      </c>
      <c r="D218" s="190" t="s">
        <v>804</v>
      </c>
      <c r="E218" s="190" t="s">
        <v>137</v>
      </c>
      <c r="F218" s="193">
        <v>35591</v>
      </c>
      <c r="G218" s="190" t="s">
        <v>754</v>
      </c>
      <c r="H218" s="190" t="s">
        <v>693</v>
      </c>
      <c r="I218" s="190" t="s">
        <v>265</v>
      </c>
      <c r="Q218" s="190">
        <v>2000</v>
      </c>
      <c r="V218" s="190" t="s">
        <v>3181</v>
      </c>
      <c r="W218" s="190" t="s">
        <v>3181</v>
      </c>
      <c r="X218" s="190" t="s">
        <v>3183</v>
      </c>
    </row>
    <row r="219" spans="1:24" ht="17.25" customHeight="1" x14ac:dyDescent="0.3">
      <c r="A219" s="190">
        <v>807817</v>
      </c>
      <c r="B219" s="190" t="s">
        <v>2284</v>
      </c>
      <c r="C219" s="190" t="s">
        <v>91</v>
      </c>
      <c r="D219" s="190" t="s">
        <v>126</v>
      </c>
      <c r="E219" s="190" t="s">
        <v>137</v>
      </c>
      <c r="F219" s="193">
        <v>35827</v>
      </c>
      <c r="G219" s="190" t="s">
        <v>233</v>
      </c>
      <c r="H219" s="190" t="s">
        <v>693</v>
      </c>
      <c r="I219" s="190" t="s">
        <v>265</v>
      </c>
      <c r="Q219" s="190">
        <v>2000</v>
      </c>
      <c r="V219" s="190" t="s">
        <v>3181</v>
      </c>
      <c r="W219" s="190" t="s">
        <v>3181</v>
      </c>
      <c r="X219" s="190" t="s">
        <v>3183</v>
      </c>
    </row>
    <row r="220" spans="1:24" ht="17.25" customHeight="1" x14ac:dyDescent="0.3">
      <c r="A220" s="190">
        <v>807551</v>
      </c>
      <c r="B220" s="190" t="s">
        <v>2250</v>
      </c>
      <c r="C220" s="190" t="s">
        <v>351</v>
      </c>
      <c r="D220" s="190" t="s">
        <v>1898</v>
      </c>
      <c r="E220" s="190" t="s">
        <v>137</v>
      </c>
      <c r="F220" s="193">
        <v>35880</v>
      </c>
      <c r="G220" s="190" t="s">
        <v>695</v>
      </c>
      <c r="H220" s="190" t="s">
        <v>692</v>
      </c>
      <c r="I220" s="190" t="s">
        <v>265</v>
      </c>
      <c r="Q220" s="190">
        <v>2000</v>
      </c>
      <c r="V220" s="190" t="s">
        <v>3181</v>
      </c>
      <c r="W220" s="190" t="s">
        <v>3181</v>
      </c>
      <c r="X220" s="190" t="s">
        <v>3183</v>
      </c>
    </row>
    <row r="221" spans="1:24" ht="17.25" customHeight="1" x14ac:dyDescent="0.3">
      <c r="A221" s="190">
        <v>807574</v>
      </c>
      <c r="B221" s="190" t="s">
        <v>2253</v>
      </c>
      <c r="C221" s="190" t="s">
        <v>2897</v>
      </c>
      <c r="D221" s="190" t="s">
        <v>3096</v>
      </c>
      <c r="E221" s="190" t="s">
        <v>137</v>
      </c>
      <c r="F221" s="193">
        <v>35976</v>
      </c>
      <c r="G221" s="190" t="s">
        <v>695</v>
      </c>
      <c r="H221" s="190" t="s">
        <v>692</v>
      </c>
      <c r="I221" s="190" t="s">
        <v>265</v>
      </c>
      <c r="Q221" s="190">
        <v>2000</v>
      </c>
      <c r="V221" s="190" t="s">
        <v>3181</v>
      </c>
      <c r="W221" s="190" t="s">
        <v>3181</v>
      </c>
      <c r="X221" s="190" t="s">
        <v>3183</v>
      </c>
    </row>
    <row r="222" spans="1:24" ht="17.25" customHeight="1" x14ac:dyDescent="0.3">
      <c r="A222" s="190">
        <v>810787</v>
      </c>
      <c r="B222" s="190" t="s">
        <v>2622</v>
      </c>
      <c r="C222" s="190" t="s">
        <v>1786</v>
      </c>
      <c r="D222" s="190" t="s">
        <v>433</v>
      </c>
      <c r="E222" s="190" t="s">
        <v>137</v>
      </c>
      <c r="G222" s="190" t="s">
        <v>233</v>
      </c>
      <c r="H222" s="190" t="s">
        <v>692</v>
      </c>
      <c r="I222" s="190" t="s">
        <v>265</v>
      </c>
      <c r="Q222" s="190">
        <v>2000</v>
      </c>
      <c r="V222" s="190" t="s">
        <v>3181</v>
      </c>
      <c r="W222" s="190" t="s">
        <v>3181</v>
      </c>
      <c r="X222" s="190" t="s">
        <v>3183</v>
      </c>
    </row>
    <row r="223" spans="1:24" ht="17.25" customHeight="1" x14ac:dyDescent="0.3">
      <c r="A223" s="190">
        <v>807904</v>
      </c>
      <c r="B223" s="190" t="s">
        <v>2297</v>
      </c>
      <c r="C223" s="190" t="s">
        <v>655</v>
      </c>
      <c r="D223" s="190" t="s">
        <v>3105</v>
      </c>
      <c r="E223" s="190" t="s">
        <v>137</v>
      </c>
      <c r="H223" s="190" t="s">
        <v>692</v>
      </c>
      <c r="I223" s="190" t="s">
        <v>265</v>
      </c>
      <c r="Q223" s="190">
        <v>2000</v>
      </c>
      <c r="V223" s="190" t="s">
        <v>3181</v>
      </c>
      <c r="W223" s="190" t="s">
        <v>3181</v>
      </c>
      <c r="X223" s="190" t="s">
        <v>3183</v>
      </c>
    </row>
    <row r="224" spans="1:24" ht="17.25" customHeight="1" x14ac:dyDescent="0.3">
      <c r="A224" s="190">
        <v>809085</v>
      </c>
      <c r="B224" s="190" t="s">
        <v>2416</v>
      </c>
      <c r="C224" s="190" t="s">
        <v>3122</v>
      </c>
      <c r="D224" s="190" t="s">
        <v>187</v>
      </c>
      <c r="E224" s="190" t="s">
        <v>138</v>
      </c>
      <c r="F224" s="193">
        <v>31327</v>
      </c>
      <c r="G224" s="190" t="s">
        <v>233</v>
      </c>
      <c r="H224" s="190" t="s">
        <v>692</v>
      </c>
      <c r="I224" s="190" t="s">
        <v>265</v>
      </c>
      <c r="Q224" s="190">
        <v>2000</v>
      </c>
      <c r="W224" s="190" t="s">
        <v>3181</v>
      </c>
      <c r="X224" s="190" t="s">
        <v>3183</v>
      </c>
    </row>
    <row r="225" spans="1:24" ht="17.25" customHeight="1" x14ac:dyDescent="0.3">
      <c r="A225" s="190">
        <v>811241</v>
      </c>
      <c r="B225" s="190" t="s">
        <v>2701</v>
      </c>
      <c r="C225" s="190" t="s">
        <v>793</v>
      </c>
      <c r="D225" s="190" t="s">
        <v>190</v>
      </c>
      <c r="E225" s="190" t="s">
        <v>138</v>
      </c>
      <c r="F225" s="193">
        <v>33488</v>
      </c>
      <c r="G225" s="190" t="s">
        <v>233</v>
      </c>
      <c r="H225" s="190" t="s">
        <v>692</v>
      </c>
      <c r="I225" s="190" t="s">
        <v>265</v>
      </c>
      <c r="Q225" s="190">
        <v>2000</v>
      </c>
      <c r="W225" s="190" t="s">
        <v>3181</v>
      </c>
      <c r="X225" s="190" t="s">
        <v>3183</v>
      </c>
    </row>
    <row r="226" spans="1:24" ht="17.25" customHeight="1" x14ac:dyDescent="0.3">
      <c r="A226" s="190">
        <v>802808</v>
      </c>
      <c r="B226" s="190" t="s">
        <v>1974</v>
      </c>
      <c r="C226" s="190" t="s">
        <v>329</v>
      </c>
      <c r="D226" s="190" t="s">
        <v>1658</v>
      </c>
      <c r="E226" s="190" t="s">
        <v>138</v>
      </c>
      <c r="F226" s="193">
        <v>33862</v>
      </c>
      <c r="G226" s="190" t="s">
        <v>233</v>
      </c>
      <c r="H226" s="190" t="s">
        <v>693</v>
      </c>
      <c r="I226" s="190" t="s">
        <v>265</v>
      </c>
      <c r="Q226" s="190">
        <v>2000</v>
      </c>
      <c r="W226" s="190" t="s">
        <v>3181</v>
      </c>
      <c r="X226" s="190" t="s">
        <v>3183</v>
      </c>
    </row>
    <row r="227" spans="1:24" ht="17.25" customHeight="1" x14ac:dyDescent="0.3">
      <c r="A227" s="190">
        <v>802112</v>
      </c>
      <c r="B227" s="190" t="s">
        <v>1957</v>
      </c>
      <c r="C227" s="190" t="s">
        <v>109</v>
      </c>
      <c r="D227" s="190" t="s">
        <v>174</v>
      </c>
      <c r="E227" s="190" t="s">
        <v>138</v>
      </c>
      <c r="F227" s="193">
        <v>34245</v>
      </c>
      <c r="G227" s="190" t="s">
        <v>233</v>
      </c>
      <c r="H227" s="190" t="s">
        <v>692</v>
      </c>
      <c r="I227" s="190" t="s">
        <v>265</v>
      </c>
      <c r="Q227" s="190">
        <v>2000</v>
      </c>
      <c r="W227" s="190" t="s">
        <v>3181</v>
      </c>
      <c r="X227" s="190" t="s">
        <v>3183</v>
      </c>
    </row>
    <row r="228" spans="1:24" ht="17.25" customHeight="1" x14ac:dyDescent="0.3">
      <c r="A228" s="190">
        <v>809747</v>
      </c>
      <c r="B228" s="190" t="s">
        <v>2502</v>
      </c>
      <c r="C228" s="190" t="s">
        <v>64</v>
      </c>
      <c r="D228" s="190" t="s">
        <v>173</v>
      </c>
      <c r="E228" s="190" t="s">
        <v>138</v>
      </c>
      <c r="F228" s="193">
        <v>34549</v>
      </c>
      <c r="G228" s="190" t="s">
        <v>835</v>
      </c>
      <c r="H228" s="190" t="s">
        <v>692</v>
      </c>
      <c r="I228" s="190" t="s">
        <v>265</v>
      </c>
      <c r="Q228" s="190">
        <v>2000</v>
      </c>
      <c r="W228" s="190" t="s">
        <v>3181</v>
      </c>
      <c r="X228" s="190" t="s">
        <v>3183</v>
      </c>
    </row>
    <row r="229" spans="1:24" ht="17.25" customHeight="1" x14ac:dyDescent="0.3">
      <c r="A229" s="190">
        <v>810282</v>
      </c>
      <c r="B229" s="190" t="s">
        <v>2552</v>
      </c>
      <c r="C229" s="190" t="s">
        <v>81</v>
      </c>
      <c r="D229" s="190" t="s">
        <v>3139</v>
      </c>
      <c r="E229" s="190" t="s">
        <v>138</v>
      </c>
      <c r="F229" s="193">
        <v>35180</v>
      </c>
      <c r="G229" s="190" t="s">
        <v>233</v>
      </c>
      <c r="H229" s="190" t="s">
        <v>693</v>
      </c>
      <c r="I229" s="190" t="s">
        <v>265</v>
      </c>
      <c r="Q229" s="190">
        <v>2000</v>
      </c>
      <c r="W229" s="190" t="s">
        <v>3181</v>
      </c>
      <c r="X229" s="190" t="s">
        <v>3183</v>
      </c>
    </row>
    <row r="230" spans="1:24" ht="17.25" customHeight="1" x14ac:dyDescent="0.3">
      <c r="A230" s="190">
        <v>806314</v>
      </c>
      <c r="B230" s="190" t="s">
        <v>2150</v>
      </c>
      <c r="C230" s="190" t="s">
        <v>113</v>
      </c>
      <c r="D230" s="190" t="s">
        <v>177</v>
      </c>
      <c r="E230" s="190" t="s">
        <v>138</v>
      </c>
      <c r="F230" s="193">
        <v>35198</v>
      </c>
      <c r="G230" s="190" t="s">
        <v>233</v>
      </c>
      <c r="H230" s="190" t="s">
        <v>692</v>
      </c>
      <c r="I230" s="190" t="s">
        <v>265</v>
      </c>
      <c r="Q230" s="190">
        <v>2000</v>
      </c>
      <c r="W230" s="190" t="s">
        <v>3181</v>
      </c>
      <c r="X230" s="190" t="s">
        <v>3183</v>
      </c>
    </row>
    <row r="231" spans="1:24" ht="17.25" customHeight="1" x14ac:dyDescent="0.3">
      <c r="A231" s="190">
        <v>811914</v>
      </c>
      <c r="B231" s="190" t="s">
        <v>2828</v>
      </c>
      <c r="C231" s="190" t="s">
        <v>82</v>
      </c>
      <c r="D231" s="190" t="s">
        <v>315</v>
      </c>
      <c r="E231" s="190" t="s">
        <v>138</v>
      </c>
      <c r="F231" s="193">
        <v>36161</v>
      </c>
      <c r="G231" s="190" t="s">
        <v>233</v>
      </c>
      <c r="H231" s="190" t="s">
        <v>693</v>
      </c>
      <c r="I231" s="190" t="s">
        <v>265</v>
      </c>
      <c r="Q231" s="190">
        <v>2000</v>
      </c>
      <c r="W231" s="190" t="s">
        <v>3181</v>
      </c>
      <c r="X231" s="190" t="s">
        <v>3183</v>
      </c>
    </row>
    <row r="232" spans="1:24" ht="17.25" customHeight="1" x14ac:dyDescent="0.3">
      <c r="A232" s="190">
        <v>805240</v>
      </c>
      <c r="B232" s="190" t="s">
        <v>2068</v>
      </c>
      <c r="C232" s="190" t="s">
        <v>741</v>
      </c>
      <c r="D232" s="190" t="s">
        <v>158</v>
      </c>
      <c r="E232" s="190" t="s">
        <v>137</v>
      </c>
      <c r="F232" s="193">
        <v>31048</v>
      </c>
      <c r="G232" s="190" t="s">
        <v>233</v>
      </c>
      <c r="H232" s="190" t="s">
        <v>701</v>
      </c>
      <c r="I232" s="190" t="s">
        <v>265</v>
      </c>
      <c r="Q232" s="190">
        <v>2000</v>
      </c>
      <c r="W232" s="190" t="s">
        <v>3181</v>
      </c>
      <c r="X232" s="190" t="s">
        <v>3183</v>
      </c>
    </row>
    <row r="233" spans="1:24" ht="17.25" customHeight="1" x14ac:dyDescent="0.3">
      <c r="A233" s="190">
        <v>811817</v>
      </c>
      <c r="B233" s="190" t="s">
        <v>2782</v>
      </c>
      <c r="C233" s="190" t="s">
        <v>454</v>
      </c>
      <c r="D233" s="190" t="s">
        <v>3166</v>
      </c>
      <c r="E233" s="190" t="s">
        <v>137</v>
      </c>
      <c r="F233" s="193">
        <v>32888</v>
      </c>
      <c r="G233" s="190" t="s">
        <v>770</v>
      </c>
      <c r="H233" s="190" t="s">
        <v>692</v>
      </c>
      <c r="I233" s="190" t="s">
        <v>265</v>
      </c>
      <c r="Q233" s="190">
        <v>2000</v>
      </c>
      <c r="W233" s="190" t="s">
        <v>3181</v>
      </c>
      <c r="X233" s="190" t="s">
        <v>3183</v>
      </c>
    </row>
    <row r="234" spans="1:24" ht="17.25" customHeight="1" x14ac:dyDescent="0.3">
      <c r="A234" s="190">
        <v>807852</v>
      </c>
      <c r="B234" s="190" t="s">
        <v>2289</v>
      </c>
      <c r="C234" s="190" t="s">
        <v>115</v>
      </c>
      <c r="D234" s="190" t="s">
        <v>945</v>
      </c>
      <c r="E234" s="190" t="s">
        <v>137</v>
      </c>
      <c r="F234" s="193">
        <v>32916</v>
      </c>
      <c r="G234" s="190" t="s">
        <v>771</v>
      </c>
      <c r="H234" s="190" t="s">
        <v>693</v>
      </c>
      <c r="I234" s="190" t="s">
        <v>265</v>
      </c>
      <c r="Q234" s="190">
        <v>2000</v>
      </c>
      <c r="W234" s="190" t="s">
        <v>3181</v>
      </c>
      <c r="X234" s="190" t="s">
        <v>3183</v>
      </c>
    </row>
    <row r="235" spans="1:24" ht="17.25" customHeight="1" x14ac:dyDescent="0.3">
      <c r="A235" s="190">
        <v>804675</v>
      </c>
      <c r="B235" s="190" t="s">
        <v>2036</v>
      </c>
      <c r="C235" s="190" t="s">
        <v>63</v>
      </c>
      <c r="D235" s="190" t="s">
        <v>90</v>
      </c>
      <c r="E235" s="190" t="s">
        <v>137</v>
      </c>
      <c r="F235" s="193">
        <v>33765</v>
      </c>
      <c r="G235" s="190" t="s">
        <v>238</v>
      </c>
      <c r="H235" s="190" t="s">
        <v>692</v>
      </c>
      <c r="I235" s="190" t="s">
        <v>265</v>
      </c>
      <c r="Q235" s="190">
        <v>2000</v>
      </c>
      <c r="W235" s="190" t="s">
        <v>3181</v>
      </c>
      <c r="X235" s="190" t="s">
        <v>3183</v>
      </c>
    </row>
    <row r="236" spans="1:24" ht="17.25" customHeight="1" x14ac:dyDescent="0.3">
      <c r="A236" s="190">
        <v>803984</v>
      </c>
      <c r="B236" s="190" t="s">
        <v>2010</v>
      </c>
      <c r="C236" s="190" t="s">
        <v>888</v>
      </c>
      <c r="D236" s="190" t="s">
        <v>571</v>
      </c>
      <c r="E236" s="190" t="s">
        <v>137</v>
      </c>
      <c r="F236" s="193">
        <v>33982</v>
      </c>
      <c r="G236" s="190" t="s">
        <v>897</v>
      </c>
      <c r="H236" s="190" t="s">
        <v>692</v>
      </c>
      <c r="I236" s="190" t="s">
        <v>265</v>
      </c>
      <c r="Q236" s="190">
        <v>2000</v>
      </c>
      <c r="W236" s="190" t="s">
        <v>3181</v>
      </c>
      <c r="X236" s="190" t="s">
        <v>3183</v>
      </c>
    </row>
    <row r="237" spans="1:24" ht="17.25" customHeight="1" x14ac:dyDescent="0.3">
      <c r="A237" s="190">
        <v>807947</v>
      </c>
      <c r="B237" s="190" t="s">
        <v>2300</v>
      </c>
      <c r="C237" s="190" t="s">
        <v>329</v>
      </c>
      <c r="D237" s="190" t="s">
        <v>162</v>
      </c>
      <c r="E237" s="190" t="s">
        <v>137</v>
      </c>
      <c r="F237" s="193">
        <v>35208</v>
      </c>
      <c r="G237" s="190" t="s">
        <v>233</v>
      </c>
      <c r="H237" s="190" t="s">
        <v>692</v>
      </c>
      <c r="I237" s="190" t="s">
        <v>265</v>
      </c>
      <c r="Q237" s="190">
        <v>2000</v>
      </c>
      <c r="W237" s="190" t="s">
        <v>3181</v>
      </c>
      <c r="X237" s="190" t="s">
        <v>3183</v>
      </c>
    </row>
    <row r="238" spans="1:24" ht="17.25" customHeight="1" x14ac:dyDescent="0.3">
      <c r="A238" s="190">
        <v>807546</v>
      </c>
      <c r="B238" s="190" t="s">
        <v>2249</v>
      </c>
      <c r="C238" s="190" t="s">
        <v>562</v>
      </c>
      <c r="D238" s="190" t="s">
        <v>415</v>
      </c>
      <c r="E238" s="190" t="s">
        <v>137</v>
      </c>
      <c r="F238" s="193">
        <v>35821</v>
      </c>
      <c r="G238" s="190" t="s">
        <v>238</v>
      </c>
      <c r="H238" s="190" t="s">
        <v>692</v>
      </c>
      <c r="I238" s="190" t="s">
        <v>265</v>
      </c>
      <c r="Q238" s="190">
        <v>2000</v>
      </c>
      <c r="W238" s="190" t="s">
        <v>3181</v>
      </c>
      <c r="X238" s="190" t="s">
        <v>3183</v>
      </c>
    </row>
    <row r="239" spans="1:24" ht="17.25" customHeight="1" x14ac:dyDescent="0.3">
      <c r="A239" s="190">
        <v>807843</v>
      </c>
      <c r="B239" s="190" t="s">
        <v>2287</v>
      </c>
      <c r="C239" s="190" t="s">
        <v>299</v>
      </c>
      <c r="D239" s="190" t="s">
        <v>213</v>
      </c>
      <c r="E239" s="190" t="s">
        <v>137</v>
      </c>
      <c r="F239" s="193">
        <v>35952</v>
      </c>
      <c r="G239" s="190" t="s">
        <v>233</v>
      </c>
      <c r="H239" s="190" t="s">
        <v>692</v>
      </c>
      <c r="I239" s="190" t="s">
        <v>265</v>
      </c>
      <c r="Q239" s="190">
        <v>2000</v>
      </c>
      <c r="W239" s="190" t="s">
        <v>3181</v>
      </c>
      <c r="X239" s="190" t="s">
        <v>3183</v>
      </c>
    </row>
    <row r="240" spans="1:24" ht="17.25" customHeight="1" x14ac:dyDescent="0.3">
      <c r="A240" s="190">
        <v>808164</v>
      </c>
      <c r="B240" s="190" t="s">
        <v>2323</v>
      </c>
      <c r="C240" s="190" t="s">
        <v>110</v>
      </c>
      <c r="D240" s="190" t="s">
        <v>2877</v>
      </c>
      <c r="E240" s="190" t="s">
        <v>137</v>
      </c>
      <c r="F240" s="193">
        <v>36161</v>
      </c>
      <c r="G240" s="190" t="s">
        <v>233</v>
      </c>
      <c r="H240" s="190" t="s">
        <v>692</v>
      </c>
      <c r="I240" s="190" t="s">
        <v>265</v>
      </c>
      <c r="Q240" s="190">
        <v>2000</v>
      </c>
      <c r="W240" s="190" t="s">
        <v>3181</v>
      </c>
      <c r="X240" s="190" t="s">
        <v>3183</v>
      </c>
    </row>
    <row r="241" spans="1:24" ht="17.25" customHeight="1" x14ac:dyDescent="0.3">
      <c r="A241" s="190">
        <v>807100</v>
      </c>
      <c r="B241" s="190" t="s">
        <v>2218</v>
      </c>
      <c r="C241" s="190" t="s">
        <v>110</v>
      </c>
      <c r="D241" s="190" t="s">
        <v>185</v>
      </c>
      <c r="E241" s="190" t="s">
        <v>137</v>
      </c>
      <c r="G241" s="190" t="s">
        <v>3086</v>
      </c>
      <c r="H241" s="190" t="s">
        <v>693</v>
      </c>
      <c r="I241" s="190" t="s">
        <v>265</v>
      </c>
      <c r="Q241" s="190">
        <v>2000</v>
      </c>
      <c r="W241" s="190" t="s">
        <v>3181</v>
      </c>
      <c r="X241" s="190" t="s">
        <v>3183</v>
      </c>
    </row>
    <row r="242" spans="1:24" ht="17.25" customHeight="1" x14ac:dyDescent="0.3">
      <c r="A242" s="190">
        <v>808431</v>
      </c>
      <c r="B242" s="190" t="s">
        <v>1384</v>
      </c>
      <c r="C242" s="190" t="s">
        <v>61</v>
      </c>
      <c r="D242" s="190" t="s">
        <v>190</v>
      </c>
      <c r="E242" s="190" t="s">
        <v>137</v>
      </c>
      <c r="F242" s="193">
        <v>32608</v>
      </c>
      <c r="G242" s="190" t="s">
        <v>241</v>
      </c>
      <c r="H242" s="190" t="s">
        <v>692</v>
      </c>
      <c r="I242" s="190" t="s">
        <v>265</v>
      </c>
      <c r="Q242" s="190" t="s">
        <v>3191</v>
      </c>
      <c r="R242" s="190" t="s">
        <v>3181</v>
      </c>
      <c r="S242" s="190" t="s">
        <v>3181</v>
      </c>
      <c r="T242" s="190" t="s">
        <v>3181</v>
      </c>
      <c r="U242" s="190" t="s">
        <v>3181</v>
      </c>
      <c r="V242" s="190" t="s">
        <v>3181</v>
      </c>
      <c r="W242" s="190" t="s">
        <v>3181</v>
      </c>
      <c r="X242" s="190" t="s">
        <v>3183</v>
      </c>
    </row>
    <row r="243" spans="1:24" ht="17.25" customHeight="1" x14ac:dyDescent="0.3">
      <c r="A243" s="190">
        <v>800419</v>
      </c>
      <c r="B243" s="190" t="s">
        <v>1926</v>
      </c>
      <c r="C243" s="190" t="s">
        <v>334</v>
      </c>
      <c r="D243" s="190" t="s">
        <v>385</v>
      </c>
      <c r="E243" s="190" t="s">
        <v>137</v>
      </c>
      <c r="H243" s="190" t="s">
        <v>692</v>
      </c>
      <c r="I243" s="190" t="s">
        <v>265</v>
      </c>
      <c r="Q243" s="190" t="s">
        <v>3190</v>
      </c>
      <c r="R243" s="190" t="s">
        <v>3181</v>
      </c>
      <c r="S243" s="190" t="s">
        <v>3181</v>
      </c>
      <c r="T243" s="190" t="s">
        <v>3181</v>
      </c>
      <c r="U243" s="190" t="s">
        <v>3181</v>
      </c>
      <c r="V243" s="190" t="s">
        <v>3181</v>
      </c>
      <c r="W243" s="190" t="s">
        <v>3181</v>
      </c>
      <c r="X243" s="190" t="s">
        <v>3183</v>
      </c>
    </row>
    <row r="244" spans="1:24" ht="17.25" customHeight="1" x14ac:dyDescent="0.3">
      <c r="A244" s="190">
        <v>800431</v>
      </c>
      <c r="B244" s="190" t="s">
        <v>1927</v>
      </c>
      <c r="C244" s="190" t="s">
        <v>71</v>
      </c>
      <c r="D244" s="190" t="s">
        <v>164</v>
      </c>
      <c r="E244" s="190" t="s">
        <v>137</v>
      </c>
      <c r="F244" s="193">
        <v>28612</v>
      </c>
      <c r="G244" s="190" t="s">
        <v>2950</v>
      </c>
      <c r="H244" s="190" t="s">
        <v>692</v>
      </c>
      <c r="I244" s="190" t="s">
        <v>265</v>
      </c>
      <c r="J244" s="190" t="s">
        <v>1881</v>
      </c>
      <c r="K244" s="190">
        <v>1997</v>
      </c>
      <c r="L244" s="190" t="s">
        <v>243</v>
      </c>
      <c r="X244" s="190" t="s">
        <v>3183</v>
      </c>
    </row>
    <row r="245" spans="1:24" ht="17.25" customHeight="1" x14ac:dyDescent="0.3">
      <c r="A245" s="190">
        <v>800495</v>
      </c>
      <c r="B245" s="190" t="s">
        <v>1570</v>
      </c>
      <c r="C245" s="190" t="s">
        <v>354</v>
      </c>
      <c r="D245" s="190" t="s">
        <v>2863</v>
      </c>
      <c r="E245" s="190" t="s">
        <v>138</v>
      </c>
      <c r="F245" s="193">
        <v>31569</v>
      </c>
      <c r="G245" s="190" t="s">
        <v>233</v>
      </c>
      <c r="H245" s="190" t="s">
        <v>693</v>
      </c>
      <c r="I245" s="190" t="s">
        <v>265</v>
      </c>
      <c r="J245" s="190" t="s">
        <v>248</v>
      </c>
      <c r="K245" s="190">
        <v>2004</v>
      </c>
      <c r="L245" s="190" t="s">
        <v>238</v>
      </c>
      <c r="X245" s="190" t="s">
        <v>3183</v>
      </c>
    </row>
    <row r="246" spans="1:24" ht="17.25" customHeight="1" x14ac:dyDescent="0.3">
      <c r="A246" s="190">
        <v>800867</v>
      </c>
      <c r="B246" s="190" t="s">
        <v>1938</v>
      </c>
      <c r="C246" s="190" t="s">
        <v>3007</v>
      </c>
      <c r="D246" s="190" t="s">
        <v>847</v>
      </c>
      <c r="E246" s="190" t="s">
        <v>137</v>
      </c>
      <c r="F246" s="193">
        <v>32700</v>
      </c>
      <c r="G246" s="190" t="s">
        <v>695</v>
      </c>
      <c r="H246" s="190" t="s">
        <v>692</v>
      </c>
      <c r="I246" s="190" t="s">
        <v>265</v>
      </c>
      <c r="J246" s="190" t="s">
        <v>1881</v>
      </c>
      <c r="K246" s="190">
        <v>2009</v>
      </c>
      <c r="L246" s="190" t="s">
        <v>233</v>
      </c>
      <c r="X246" s="190" t="s">
        <v>3183</v>
      </c>
    </row>
    <row r="247" spans="1:24" ht="17.25" customHeight="1" x14ac:dyDescent="0.3">
      <c r="A247" s="190">
        <v>803705</v>
      </c>
      <c r="B247" s="190" t="s">
        <v>2003</v>
      </c>
      <c r="C247" s="190" t="s">
        <v>61</v>
      </c>
      <c r="D247" s="190" t="s">
        <v>162</v>
      </c>
      <c r="E247" s="190" t="s">
        <v>137</v>
      </c>
      <c r="F247" s="193">
        <v>33970</v>
      </c>
      <c r="G247" s="190" t="s">
        <v>709</v>
      </c>
      <c r="H247" s="190" t="s">
        <v>692</v>
      </c>
      <c r="I247" s="190" t="s">
        <v>265</v>
      </c>
      <c r="J247" s="190" t="s">
        <v>1884</v>
      </c>
      <c r="K247" s="190">
        <v>2011</v>
      </c>
      <c r="L247" s="190" t="s">
        <v>238</v>
      </c>
      <c r="X247" s="190" t="s">
        <v>3183</v>
      </c>
    </row>
    <row r="248" spans="1:24" ht="17.25" customHeight="1" x14ac:dyDescent="0.3">
      <c r="A248" s="190">
        <v>803951</v>
      </c>
      <c r="B248" s="190" t="s">
        <v>2008</v>
      </c>
      <c r="C248" s="190" t="s">
        <v>294</v>
      </c>
      <c r="D248" s="190" t="s">
        <v>90</v>
      </c>
      <c r="E248" s="190" t="s">
        <v>138</v>
      </c>
      <c r="F248" s="193">
        <v>29221</v>
      </c>
      <c r="G248" s="190" t="s">
        <v>695</v>
      </c>
      <c r="H248" s="190" t="s">
        <v>692</v>
      </c>
      <c r="I248" s="190" t="s">
        <v>265</v>
      </c>
      <c r="X248" s="190" t="s">
        <v>3183</v>
      </c>
    </row>
    <row r="249" spans="1:24" ht="17.25" customHeight="1" x14ac:dyDescent="0.3">
      <c r="A249" s="190">
        <v>804103</v>
      </c>
      <c r="B249" s="190" t="s">
        <v>2016</v>
      </c>
      <c r="C249" s="190" t="s">
        <v>2859</v>
      </c>
      <c r="D249" s="190" t="s">
        <v>2860</v>
      </c>
      <c r="E249" s="190" t="s">
        <v>137</v>
      </c>
      <c r="F249" s="193">
        <v>31783</v>
      </c>
      <c r="G249" s="190" t="s">
        <v>233</v>
      </c>
      <c r="H249" s="190" t="s">
        <v>692</v>
      </c>
      <c r="I249" s="190" t="s">
        <v>265</v>
      </c>
      <c r="J249" s="190" t="s">
        <v>1884</v>
      </c>
      <c r="K249" s="190">
        <v>2014</v>
      </c>
      <c r="L249" s="190" t="s">
        <v>233</v>
      </c>
      <c r="X249" s="190" t="s">
        <v>3183</v>
      </c>
    </row>
    <row r="250" spans="1:24" ht="17.25" customHeight="1" x14ac:dyDescent="0.3">
      <c r="A250" s="190">
        <v>804170</v>
      </c>
      <c r="B250" s="190" t="s">
        <v>2019</v>
      </c>
      <c r="C250" s="190" t="s">
        <v>61</v>
      </c>
      <c r="D250" s="190" t="s">
        <v>216</v>
      </c>
      <c r="E250" s="190" t="s">
        <v>137</v>
      </c>
      <c r="F250" s="193">
        <v>35065</v>
      </c>
      <c r="G250" s="190" t="s">
        <v>2993</v>
      </c>
      <c r="H250" s="190" t="s">
        <v>692</v>
      </c>
      <c r="I250" s="190" t="s">
        <v>265</v>
      </c>
      <c r="J250" s="190" t="s">
        <v>1884</v>
      </c>
      <c r="K250" s="190">
        <v>2013</v>
      </c>
      <c r="L250" s="190" t="s">
        <v>233</v>
      </c>
      <c r="X250" s="190" t="s">
        <v>3183</v>
      </c>
    </row>
    <row r="251" spans="1:24" ht="17.25" customHeight="1" x14ac:dyDescent="0.3">
      <c r="A251" s="190">
        <v>804359</v>
      </c>
      <c r="B251" s="190" t="s">
        <v>883</v>
      </c>
      <c r="C251" s="190" t="s">
        <v>320</v>
      </c>
      <c r="D251" s="190" t="s">
        <v>177</v>
      </c>
      <c r="E251" s="190" t="s">
        <v>137</v>
      </c>
      <c r="F251" s="193">
        <v>34413</v>
      </c>
      <c r="G251" s="190" t="s">
        <v>3023</v>
      </c>
      <c r="H251" s="190" t="s">
        <v>692</v>
      </c>
      <c r="I251" s="190" t="s">
        <v>265</v>
      </c>
      <c r="J251" s="190" t="s">
        <v>1884</v>
      </c>
      <c r="K251" s="190">
        <v>2014</v>
      </c>
      <c r="L251" s="190" t="s">
        <v>238</v>
      </c>
      <c r="X251" s="190" t="s">
        <v>3183</v>
      </c>
    </row>
    <row r="252" spans="1:24" ht="17.25" customHeight="1" x14ac:dyDescent="0.3">
      <c r="A252" s="190">
        <v>804737</v>
      </c>
      <c r="B252" s="190" t="s">
        <v>2040</v>
      </c>
      <c r="C252" s="190" t="s">
        <v>63</v>
      </c>
      <c r="D252" s="190" t="s">
        <v>2957</v>
      </c>
      <c r="E252" s="190" t="s">
        <v>137</v>
      </c>
      <c r="F252" s="193">
        <v>30317</v>
      </c>
      <c r="G252" s="190" t="s">
        <v>695</v>
      </c>
      <c r="H252" s="190" t="s">
        <v>693</v>
      </c>
      <c r="I252" s="190" t="s">
        <v>265</v>
      </c>
      <c r="J252" s="190" t="s">
        <v>1882</v>
      </c>
      <c r="K252" s="190">
        <v>2011</v>
      </c>
      <c r="L252" s="190" t="s">
        <v>233</v>
      </c>
      <c r="X252" s="190" t="s">
        <v>3183</v>
      </c>
    </row>
    <row r="253" spans="1:24" ht="17.25" customHeight="1" x14ac:dyDescent="0.3">
      <c r="A253" s="190">
        <v>805048</v>
      </c>
      <c r="B253" s="190" t="s">
        <v>2052</v>
      </c>
      <c r="C253" s="190" t="s">
        <v>429</v>
      </c>
      <c r="D253" s="190" t="s">
        <v>731</v>
      </c>
      <c r="E253" s="190" t="s">
        <v>138</v>
      </c>
      <c r="F253" s="193">
        <v>35327</v>
      </c>
      <c r="G253" s="190" t="s">
        <v>1001</v>
      </c>
      <c r="H253" s="190" t="s">
        <v>692</v>
      </c>
      <c r="I253" s="190" t="s">
        <v>265</v>
      </c>
      <c r="J253" s="190" t="s">
        <v>1881</v>
      </c>
      <c r="K253" s="190">
        <v>2015</v>
      </c>
      <c r="L253" s="190" t="s">
        <v>242</v>
      </c>
      <c r="X253" s="190" t="s">
        <v>3183</v>
      </c>
    </row>
    <row r="254" spans="1:24" ht="17.25" customHeight="1" x14ac:dyDescent="0.3">
      <c r="A254" s="190">
        <v>805285</v>
      </c>
      <c r="B254" s="190" t="s">
        <v>2071</v>
      </c>
      <c r="C254" s="190" t="s">
        <v>642</v>
      </c>
      <c r="D254" s="190" t="s">
        <v>161</v>
      </c>
      <c r="E254" s="190" t="s">
        <v>138</v>
      </c>
      <c r="F254" s="193">
        <v>34696</v>
      </c>
      <c r="G254" s="190" t="s">
        <v>233</v>
      </c>
      <c r="H254" s="190" t="s">
        <v>698</v>
      </c>
      <c r="I254" s="190" t="s">
        <v>265</v>
      </c>
      <c r="J254" s="190" t="s">
        <v>1884</v>
      </c>
      <c r="K254" s="190">
        <v>2013</v>
      </c>
      <c r="L254" s="190" t="s">
        <v>233</v>
      </c>
      <c r="X254" s="190" t="s">
        <v>3183</v>
      </c>
    </row>
    <row r="255" spans="1:24" ht="17.25" customHeight="1" x14ac:dyDescent="0.3">
      <c r="A255" s="190">
        <v>805333</v>
      </c>
      <c r="B255" s="190" t="s">
        <v>2075</v>
      </c>
      <c r="C255" s="190" t="s">
        <v>110</v>
      </c>
      <c r="D255" s="190" t="s">
        <v>192</v>
      </c>
      <c r="E255" s="190" t="s">
        <v>138</v>
      </c>
      <c r="F255" s="193">
        <v>34700</v>
      </c>
      <c r="G255" s="190" t="s">
        <v>233</v>
      </c>
      <c r="H255" s="190" t="s">
        <v>692</v>
      </c>
      <c r="I255" s="190" t="s">
        <v>265</v>
      </c>
      <c r="X255" s="190" t="s">
        <v>3183</v>
      </c>
    </row>
    <row r="256" spans="1:24" ht="17.25" customHeight="1" x14ac:dyDescent="0.3">
      <c r="A256" s="190">
        <v>805342</v>
      </c>
      <c r="B256" s="190" t="s">
        <v>2077</v>
      </c>
      <c r="C256" s="190" t="s">
        <v>2972</v>
      </c>
      <c r="D256" s="190" t="s">
        <v>163</v>
      </c>
      <c r="E256" s="190" t="s">
        <v>138</v>
      </c>
      <c r="F256" s="193">
        <v>35145</v>
      </c>
      <c r="G256" s="190" t="s">
        <v>233</v>
      </c>
      <c r="H256" s="190" t="s">
        <v>692</v>
      </c>
      <c r="I256" s="190" t="s">
        <v>265</v>
      </c>
      <c r="J256" s="190" t="s">
        <v>1884</v>
      </c>
      <c r="K256" s="190">
        <v>2012</v>
      </c>
      <c r="L256" s="190" t="s">
        <v>233</v>
      </c>
      <c r="X256" s="190" t="s">
        <v>3183</v>
      </c>
    </row>
    <row r="257" spans="1:24" ht="17.25" customHeight="1" x14ac:dyDescent="0.3">
      <c r="A257" s="190">
        <v>805461</v>
      </c>
      <c r="B257" s="190" t="s">
        <v>2088</v>
      </c>
      <c r="C257" s="190" t="s">
        <v>2529</v>
      </c>
      <c r="D257" s="190" t="s">
        <v>90</v>
      </c>
      <c r="E257" s="190" t="s">
        <v>138</v>
      </c>
      <c r="F257" s="193">
        <v>34486</v>
      </c>
      <c r="G257" s="190" t="s">
        <v>695</v>
      </c>
      <c r="H257" s="190" t="s">
        <v>692</v>
      </c>
      <c r="I257" s="190" t="s">
        <v>265</v>
      </c>
      <c r="J257" s="190" t="s">
        <v>1884</v>
      </c>
      <c r="K257" s="190">
        <v>2013</v>
      </c>
      <c r="L257" s="190" t="s">
        <v>238</v>
      </c>
      <c r="X257" s="190" t="s">
        <v>3183</v>
      </c>
    </row>
    <row r="258" spans="1:24" ht="17.25" customHeight="1" x14ac:dyDescent="0.3">
      <c r="A258" s="190">
        <v>806102</v>
      </c>
      <c r="B258" s="190" t="s">
        <v>2133</v>
      </c>
      <c r="C258" s="190" t="s">
        <v>101</v>
      </c>
      <c r="D258" s="190" t="s">
        <v>303</v>
      </c>
      <c r="E258" s="190" t="s">
        <v>137</v>
      </c>
      <c r="F258" s="193">
        <v>35697</v>
      </c>
      <c r="G258" s="190" t="s">
        <v>233</v>
      </c>
      <c r="H258" s="190" t="s">
        <v>692</v>
      </c>
      <c r="I258" s="190" t="s">
        <v>265</v>
      </c>
      <c r="J258" s="190" t="s">
        <v>1884</v>
      </c>
      <c r="K258" s="190">
        <v>2015</v>
      </c>
      <c r="L258" s="190" t="s">
        <v>233</v>
      </c>
      <c r="X258" s="190" t="s">
        <v>3183</v>
      </c>
    </row>
    <row r="259" spans="1:24" ht="17.25" customHeight="1" x14ac:dyDescent="0.3">
      <c r="A259" s="190">
        <v>806289</v>
      </c>
      <c r="B259" s="190" t="s">
        <v>2146</v>
      </c>
      <c r="C259" s="190" t="s">
        <v>2897</v>
      </c>
      <c r="D259" s="190" t="s">
        <v>2898</v>
      </c>
      <c r="E259" s="190" t="s">
        <v>138</v>
      </c>
      <c r="F259" s="193">
        <v>33836</v>
      </c>
      <c r="G259" s="190" t="s">
        <v>1847</v>
      </c>
      <c r="H259" s="190" t="s">
        <v>692</v>
      </c>
      <c r="I259" s="190" t="s">
        <v>265</v>
      </c>
      <c r="J259" s="190" t="s">
        <v>713</v>
      </c>
      <c r="K259" s="190">
        <v>2015</v>
      </c>
      <c r="L259" s="190" t="s">
        <v>238</v>
      </c>
      <c r="X259" s="190" t="s">
        <v>3183</v>
      </c>
    </row>
    <row r="260" spans="1:24" ht="17.25" customHeight="1" x14ac:dyDescent="0.3">
      <c r="A260" s="190">
        <v>806315</v>
      </c>
      <c r="B260" s="190" t="s">
        <v>2151</v>
      </c>
      <c r="C260" s="190" t="s">
        <v>582</v>
      </c>
      <c r="D260" s="190" t="s">
        <v>209</v>
      </c>
      <c r="E260" s="190" t="s">
        <v>138</v>
      </c>
      <c r="F260" s="193">
        <v>34865</v>
      </c>
      <c r="G260" s="190" t="s">
        <v>233</v>
      </c>
      <c r="H260" s="190" t="s">
        <v>692</v>
      </c>
      <c r="I260" s="190" t="s">
        <v>265</v>
      </c>
      <c r="J260" s="190" t="s">
        <v>1884</v>
      </c>
      <c r="K260" s="190">
        <v>2015</v>
      </c>
      <c r="L260" s="190" t="s">
        <v>233</v>
      </c>
      <c r="X260" s="190" t="s">
        <v>3183</v>
      </c>
    </row>
    <row r="261" spans="1:24" ht="17.25" customHeight="1" x14ac:dyDescent="0.3">
      <c r="A261" s="190">
        <v>806800</v>
      </c>
      <c r="B261" s="190" t="s">
        <v>2187</v>
      </c>
      <c r="C261" s="190" t="s">
        <v>66</v>
      </c>
      <c r="D261" s="190" t="s">
        <v>3029</v>
      </c>
      <c r="E261" s="190" t="s">
        <v>138</v>
      </c>
      <c r="F261" s="193">
        <v>32419</v>
      </c>
      <c r="G261" s="190" t="s">
        <v>235</v>
      </c>
      <c r="H261" s="190" t="s">
        <v>692</v>
      </c>
      <c r="I261" s="190" t="s">
        <v>265</v>
      </c>
      <c r="J261" s="190" t="s">
        <v>1881</v>
      </c>
      <c r="K261" s="190">
        <v>2003</v>
      </c>
      <c r="L261" s="190" t="s">
        <v>233</v>
      </c>
      <c r="X261" s="190" t="s">
        <v>3183</v>
      </c>
    </row>
    <row r="262" spans="1:24" ht="17.25" customHeight="1" x14ac:dyDescent="0.3">
      <c r="A262" s="190">
        <v>807055</v>
      </c>
      <c r="B262" s="190" t="s">
        <v>2208</v>
      </c>
      <c r="C262" s="190" t="s">
        <v>82</v>
      </c>
      <c r="D262" s="190" t="s">
        <v>384</v>
      </c>
      <c r="E262" s="190" t="s">
        <v>138</v>
      </c>
      <c r="F262" s="193">
        <v>34447</v>
      </c>
      <c r="G262" s="190" t="s">
        <v>233</v>
      </c>
      <c r="H262" s="190" t="s">
        <v>692</v>
      </c>
      <c r="I262" s="190" t="s">
        <v>265</v>
      </c>
      <c r="J262" s="190" t="s">
        <v>248</v>
      </c>
      <c r="K262" s="190">
        <v>2012</v>
      </c>
      <c r="L262" s="190" t="s">
        <v>233</v>
      </c>
      <c r="X262" s="190" t="s">
        <v>3183</v>
      </c>
    </row>
    <row r="263" spans="1:24" ht="17.25" customHeight="1" x14ac:dyDescent="0.3">
      <c r="A263" s="190">
        <v>807453</v>
      </c>
      <c r="B263" s="190" t="s">
        <v>2243</v>
      </c>
      <c r="C263" s="190" t="s">
        <v>71</v>
      </c>
      <c r="D263" s="190" t="s">
        <v>156</v>
      </c>
      <c r="E263" s="190" t="s">
        <v>137</v>
      </c>
      <c r="F263" s="193">
        <v>36084</v>
      </c>
      <c r="G263" s="190" t="s">
        <v>233</v>
      </c>
      <c r="H263" s="190" t="s">
        <v>692</v>
      </c>
      <c r="I263" s="190" t="s">
        <v>265</v>
      </c>
      <c r="J263" s="190" t="s">
        <v>1884</v>
      </c>
      <c r="K263" s="190">
        <v>2016</v>
      </c>
      <c r="L263" s="190" t="s">
        <v>233</v>
      </c>
      <c r="X263" s="190" t="s">
        <v>3183</v>
      </c>
    </row>
    <row r="264" spans="1:24" ht="17.25" customHeight="1" x14ac:dyDescent="0.3">
      <c r="A264" s="190">
        <v>807498</v>
      </c>
      <c r="B264" s="190" t="s">
        <v>2245</v>
      </c>
      <c r="C264" s="190" t="s">
        <v>118</v>
      </c>
      <c r="D264" s="190" t="s">
        <v>407</v>
      </c>
      <c r="E264" s="190" t="s">
        <v>137</v>
      </c>
      <c r="F264" s="193">
        <v>31778</v>
      </c>
      <c r="G264" s="190" t="s">
        <v>233</v>
      </c>
      <c r="H264" s="190" t="s">
        <v>692</v>
      </c>
      <c r="I264" s="190" t="s">
        <v>265</v>
      </c>
      <c r="J264" s="190" t="s">
        <v>1884</v>
      </c>
      <c r="K264" s="190">
        <v>2010</v>
      </c>
      <c r="L264" s="190" t="s">
        <v>233</v>
      </c>
      <c r="X264" s="190" t="s">
        <v>3183</v>
      </c>
    </row>
    <row r="265" spans="1:24" ht="17.25" customHeight="1" x14ac:dyDescent="0.3">
      <c r="A265" s="190">
        <v>807545</v>
      </c>
      <c r="B265" s="190" t="s">
        <v>2248</v>
      </c>
      <c r="C265" s="190" t="s">
        <v>78</v>
      </c>
      <c r="D265" s="190" t="s">
        <v>158</v>
      </c>
      <c r="E265" s="190" t="s">
        <v>137</v>
      </c>
      <c r="F265" s="193">
        <v>31375</v>
      </c>
      <c r="G265" s="190" t="s">
        <v>239</v>
      </c>
      <c r="H265" s="190" t="s">
        <v>692</v>
      </c>
      <c r="I265" s="190" t="s">
        <v>265</v>
      </c>
      <c r="J265" s="190" t="s">
        <v>1882</v>
      </c>
      <c r="K265" s="190">
        <v>2003</v>
      </c>
      <c r="L265" s="190" t="s">
        <v>239</v>
      </c>
      <c r="X265" s="190" t="s">
        <v>3183</v>
      </c>
    </row>
    <row r="266" spans="1:24" ht="17.25" customHeight="1" x14ac:dyDescent="0.3">
      <c r="A266" s="190">
        <v>807621</v>
      </c>
      <c r="B266" s="190" t="s">
        <v>2264</v>
      </c>
      <c r="C266" s="190" t="s">
        <v>661</v>
      </c>
      <c r="D266" s="190" t="s">
        <v>483</v>
      </c>
      <c r="E266" s="190" t="s">
        <v>138</v>
      </c>
      <c r="F266" s="193">
        <v>31376</v>
      </c>
      <c r="G266" s="190" t="s">
        <v>770</v>
      </c>
      <c r="H266" s="190" t="s">
        <v>692</v>
      </c>
      <c r="I266" s="190" t="s">
        <v>265</v>
      </c>
      <c r="J266" s="190" t="s">
        <v>1881</v>
      </c>
      <c r="K266" s="190">
        <v>2004</v>
      </c>
      <c r="L266" s="190" t="s">
        <v>238</v>
      </c>
      <c r="X266" s="190" t="s">
        <v>3183</v>
      </c>
    </row>
    <row r="267" spans="1:24" ht="17.25" customHeight="1" x14ac:dyDescent="0.3">
      <c r="A267" s="190">
        <v>807685</v>
      </c>
      <c r="B267" s="190" t="s">
        <v>2273</v>
      </c>
      <c r="C267" s="190" t="s">
        <v>91</v>
      </c>
      <c r="D267" s="190" t="s">
        <v>295</v>
      </c>
      <c r="E267" s="190" t="s">
        <v>137</v>
      </c>
      <c r="F267" s="193">
        <v>36019</v>
      </c>
      <c r="G267" s="190" t="s">
        <v>771</v>
      </c>
      <c r="H267" s="190" t="s">
        <v>693</v>
      </c>
      <c r="I267" s="190" t="s">
        <v>265</v>
      </c>
      <c r="J267" s="190" t="s">
        <v>1882</v>
      </c>
      <c r="K267" s="190">
        <v>2016</v>
      </c>
      <c r="L267" s="190" t="s">
        <v>233</v>
      </c>
      <c r="X267" s="190" t="s">
        <v>3183</v>
      </c>
    </row>
    <row r="268" spans="1:24" ht="17.25" customHeight="1" x14ac:dyDescent="0.3">
      <c r="A268" s="190">
        <v>807892</v>
      </c>
      <c r="B268" s="190" t="s">
        <v>2292</v>
      </c>
      <c r="C268" s="190" t="s">
        <v>66</v>
      </c>
      <c r="D268" s="190" t="s">
        <v>158</v>
      </c>
      <c r="E268" s="190" t="s">
        <v>137</v>
      </c>
      <c r="F268" s="193">
        <v>35237</v>
      </c>
      <c r="G268" s="190" t="s">
        <v>233</v>
      </c>
      <c r="H268" s="190" t="s">
        <v>692</v>
      </c>
      <c r="I268" s="190" t="s">
        <v>265</v>
      </c>
      <c r="J268" s="190" t="s">
        <v>1884</v>
      </c>
      <c r="K268" s="190">
        <v>2014</v>
      </c>
      <c r="L268" s="190" t="s">
        <v>233</v>
      </c>
      <c r="X268" s="190" t="s">
        <v>3183</v>
      </c>
    </row>
    <row r="269" spans="1:24" ht="17.25" customHeight="1" x14ac:dyDescent="0.3">
      <c r="A269" s="190">
        <v>807990</v>
      </c>
      <c r="B269" s="190" t="s">
        <v>2304</v>
      </c>
      <c r="C269" s="190" t="s">
        <v>404</v>
      </c>
      <c r="D269" s="190" t="s">
        <v>164</v>
      </c>
      <c r="E269" s="190" t="s">
        <v>138</v>
      </c>
      <c r="F269" s="193">
        <v>33604</v>
      </c>
      <c r="G269" s="190" t="s">
        <v>930</v>
      </c>
      <c r="H269" s="190" t="s">
        <v>693</v>
      </c>
      <c r="I269" s="190" t="s">
        <v>265</v>
      </c>
      <c r="J269" s="190" t="s">
        <v>248</v>
      </c>
      <c r="K269" s="190">
        <v>2010</v>
      </c>
      <c r="L269" s="190" t="s">
        <v>233</v>
      </c>
      <c r="X269" s="190" t="s">
        <v>3183</v>
      </c>
    </row>
    <row r="270" spans="1:24" ht="17.25" customHeight="1" x14ac:dyDescent="0.3">
      <c r="A270" s="190">
        <v>807997</v>
      </c>
      <c r="B270" s="190" t="s">
        <v>2305</v>
      </c>
      <c r="C270" s="190" t="s">
        <v>342</v>
      </c>
      <c r="D270" s="190" t="s">
        <v>210</v>
      </c>
      <c r="E270" s="190" t="s">
        <v>138</v>
      </c>
      <c r="F270" s="193">
        <v>35545</v>
      </c>
      <c r="G270" s="190" t="s">
        <v>233</v>
      </c>
      <c r="H270" s="190" t="s">
        <v>693</v>
      </c>
      <c r="I270" s="190" t="s">
        <v>265</v>
      </c>
      <c r="J270" s="190" t="s">
        <v>248</v>
      </c>
      <c r="K270" s="190">
        <v>2015</v>
      </c>
      <c r="L270" s="190" t="s">
        <v>233</v>
      </c>
      <c r="X270" s="190" t="s">
        <v>3183</v>
      </c>
    </row>
    <row r="271" spans="1:24" ht="17.25" customHeight="1" x14ac:dyDescent="0.3">
      <c r="A271" s="190">
        <v>808055</v>
      </c>
      <c r="B271" s="190" t="s">
        <v>2312</v>
      </c>
      <c r="C271" s="190" t="s">
        <v>2981</v>
      </c>
      <c r="D271" s="190" t="s">
        <v>223</v>
      </c>
      <c r="E271" s="190" t="s">
        <v>138</v>
      </c>
      <c r="F271" s="193">
        <v>33822</v>
      </c>
      <c r="G271" s="190" t="s">
        <v>233</v>
      </c>
      <c r="H271" s="190" t="s">
        <v>692</v>
      </c>
      <c r="I271" s="190" t="s">
        <v>265</v>
      </c>
      <c r="X271" s="190" t="s">
        <v>3183</v>
      </c>
    </row>
    <row r="272" spans="1:24" ht="17.25" customHeight="1" x14ac:dyDescent="0.3">
      <c r="A272" s="190">
        <v>808341</v>
      </c>
      <c r="B272" s="190" t="s">
        <v>2338</v>
      </c>
      <c r="C272" s="190" t="s">
        <v>91</v>
      </c>
      <c r="D272" s="190" t="s">
        <v>366</v>
      </c>
      <c r="E272" s="190" t="s">
        <v>138</v>
      </c>
      <c r="F272" s="193">
        <v>35262</v>
      </c>
      <c r="G272" s="190" t="s">
        <v>931</v>
      </c>
      <c r="H272" s="190" t="s">
        <v>692</v>
      </c>
      <c r="I272" s="190" t="s">
        <v>265</v>
      </c>
      <c r="J272" s="190" t="s">
        <v>1881</v>
      </c>
      <c r="K272" s="190">
        <v>2016</v>
      </c>
      <c r="L272" s="190" t="s">
        <v>238</v>
      </c>
      <c r="X272" s="190" t="s">
        <v>3183</v>
      </c>
    </row>
    <row r="273" spans="1:24" ht="17.25" customHeight="1" x14ac:dyDescent="0.3">
      <c r="A273" s="190">
        <v>808357</v>
      </c>
      <c r="B273" s="190" t="s">
        <v>2340</v>
      </c>
      <c r="C273" s="190" t="s">
        <v>3024</v>
      </c>
      <c r="D273" s="190" t="s">
        <v>3025</v>
      </c>
      <c r="E273" s="190" t="s">
        <v>137</v>
      </c>
      <c r="F273" s="193">
        <v>31448</v>
      </c>
      <c r="G273" s="190" t="s">
        <v>3026</v>
      </c>
      <c r="H273" s="190" t="s">
        <v>692</v>
      </c>
      <c r="I273" s="190" t="s">
        <v>265</v>
      </c>
      <c r="J273" s="190" t="s">
        <v>248</v>
      </c>
      <c r="K273" s="190">
        <v>2008</v>
      </c>
      <c r="L273" s="190" t="s">
        <v>233</v>
      </c>
      <c r="X273" s="190" t="s">
        <v>3183</v>
      </c>
    </row>
    <row r="274" spans="1:24" ht="17.25" customHeight="1" x14ac:dyDescent="0.3">
      <c r="A274" s="190">
        <v>808382</v>
      </c>
      <c r="B274" s="190" t="s">
        <v>2343</v>
      </c>
      <c r="C274" s="190" t="s">
        <v>651</v>
      </c>
      <c r="D274" s="190" t="s">
        <v>182</v>
      </c>
      <c r="E274" s="190" t="s">
        <v>137</v>
      </c>
      <c r="F274" s="193">
        <v>35373</v>
      </c>
      <c r="G274" s="190" t="s">
        <v>927</v>
      </c>
      <c r="H274" s="190" t="s">
        <v>692</v>
      </c>
      <c r="I274" s="190" t="s">
        <v>265</v>
      </c>
      <c r="K274" s="190">
        <v>2014</v>
      </c>
      <c r="L274" s="190" t="s">
        <v>234</v>
      </c>
      <c r="X274" s="190" t="s">
        <v>3183</v>
      </c>
    </row>
    <row r="275" spans="1:24" ht="17.25" customHeight="1" x14ac:dyDescent="0.3">
      <c r="A275" s="190">
        <v>808809</v>
      </c>
      <c r="B275" s="190" t="s">
        <v>2384</v>
      </c>
      <c r="C275" s="190" t="s">
        <v>72</v>
      </c>
      <c r="D275" s="190" t="s">
        <v>174</v>
      </c>
      <c r="E275" s="190" t="s">
        <v>138</v>
      </c>
      <c r="F275" s="193">
        <v>36394</v>
      </c>
      <c r="G275" s="190" t="s">
        <v>239</v>
      </c>
      <c r="H275" s="190" t="s">
        <v>692</v>
      </c>
      <c r="I275" s="190" t="s">
        <v>265</v>
      </c>
      <c r="J275" s="190" t="s">
        <v>248</v>
      </c>
      <c r="K275" s="190">
        <v>2017</v>
      </c>
      <c r="L275" s="190" t="s">
        <v>233</v>
      </c>
      <c r="X275" s="190" t="s">
        <v>3183</v>
      </c>
    </row>
    <row r="276" spans="1:24" ht="17.25" customHeight="1" x14ac:dyDescent="0.3">
      <c r="A276" s="190">
        <v>809089</v>
      </c>
      <c r="B276" s="190" t="s">
        <v>2417</v>
      </c>
      <c r="C276" s="190" t="s">
        <v>908</v>
      </c>
      <c r="D276" s="190" t="s">
        <v>126</v>
      </c>
      <c r="E276" s="190" t="s">
        <v>138</v>
      </c>
      <c r="F276" s="193">
        <v>36074</v>
      </c>
      <c r="G276" s="190" t="s">
        <v>233</v>
      </c>
      <c r="H276" s="190" t="s">
        <v>692</v>
      </c>
      <c r="I276" s="190" t="s">
        <v>265</v>
      </c>
      <c r="J276" s="190" t="s">
        <v>1884</v>
      </c>
      <c r="K276" s="190">
        <v>2015</v>
      </c>
      <c r="L276" s="190" t="s">
        <v>233</v>
      </c>
      <c r="X276" s="190" t="s">
        <v>3183</v>
      </c>
    </row>
    <row r="277" spans="1:24" ht="17.25" customHeight="1" x14ac:dyDescent="0.3">
      <c r="A277" s="190">
        <v>809215</v>
      </c>
      <c r="B277" s="190" t="s">
        <v>2436</v>
      </c>
      <c r="C277" s="190" t="s">
        <v>65</v>
      </c>
      <c r="D277" s="190" t="s">
        <v>2938</v>
      </c>
      <c r="E277" s="190" t="s">
        <v>137</v>
      </c>
      <c r="F277" s="193">
        <v>28511</v>
      </c>
      <c r="G277" s="190" t="s">
        <v>788</v>
      </c>
      <c r="H277" s="190" t="s">
        <v>692</v>
      </c>
      <c r="I277" s="190" t="s">
        <v>265</v>
      </c>
      <c r="J277" s="190" t="s">
        <v>1884</v>
      </c>
      <c r="K277" s="190">
        <v>1995</v>
      </c>
      <c r="L277" s="190" t="s">
        <v>233</v>
      </c>
      <c r="X277" s="190" t="s">
        <v>3183</v>
      </c>
    </row>
    <row r="278" spans="1:24" ht="17.25" customHeight="1" x14ac:dyDescent="0.3">
      <c r="A278" s="190">
        <v>809771</v>
      </c>
      <c r="B278" s="190" t="s">
        <v>2505</v>
      </c>
      <c r="C278" s="190" t="s">
        <v>74</v>
      </c>
      <c r="D278" s="190" t="s">
        <v>389</v>
      </c>
      <c r="E278" s="190" t="s">
        <v>137</v>
      </c>
      <c r="F278" s="193">
        <v>34589</v>
      </c>
      <c r="G278" s="190" t="s">
        <v>233</v>
      </c>
      <c r="H278" s="190" t="s">
        <v>692</v>
      </c>
      <c r="I278" s="190" t="s">
        <v>265</v>
      </c>
      <c r="J278" s="190" t="s">
        <v>1884</v>
      </c>
      <c r="K278" s="190">
        <v>2013</v>
      </c>
      <c r="L278" s="190" t="s">
        <v>233</v>
      </c>
      <c r="X278" s="190" t="s">
        <v>3183</v>
      </c>
    </row>
    <row r="279" spans="1:24" ht="17.25" customHeight="1" x14ac:dyDescent="0.3">
      <c r="A279" s="190">
        <v>810212</v>
      </c>
      <c r="B279" s="190" t="s">
        <v>2545</v>
      </c>
      <c r="C279" s="190" t="s">
        <v>532</v>
      </c>
      <c r="D279" s="190" t="s">
        <v>1604</v>
      </c>
      <c r="E279" s="190" t="s">
        <v>138</v>
      </c>
      <c r="F279" s="193">
        <v>34252</v>
      </c>
      <c r="G279" s="190" t="s">
        <v>233</v>
      </c>
      <c r="H279" s="190" t="s">
        <v>692</v>
      </c>
      <c r="I279" s="190" t="s">
        <v>265</v>
      </c>
      <c r="J279" s="190" t="s">
        <v>1884</v>
      </c>
      <c r="K279" s="190">
        <v>2011</v>
      </c>
      <c r="L279" s="190" t="s">
        <v>233</v>
      </c>
      <c r="X279" s="190" t="s">
        <v>3183</v>
      </c>
    </row>
    <row r="280" spans="1:24" ht="17.25" customHeight="1" x14ac:dyDescent="0.3">
      <c r="A280" s="190">
        <v>810313</v>
      </c>
      <c r="B280" s="190" t="s">
        <v>2557</v>
      </c>
      <c r="C280" s="190" t="s">
        <v>62</v>
      </c>
      <c r="D280" s="190" t="s">
        <v>208</v>
      </c>
      <c r="E280" s="190" t="s">
        <v>138</v>
      </c>
      <c r="F280" s="193">
        <v>29066</v>
      </c>
      <c r="G280" s="190" t="s">
        <v>233</v>
      </c>
      <c r="H280" s="190" t="s">
        <v>692</v>
      </c>
      <c r="I280" s="190" t="s">
        <v>265</v>
      </c>
      <c r="J280" s="190" t="s">
        <v>1881</v>
      </c>
      <c r="K280" s="190">
        <v>1998</v>
      </c>
      <c r="L280" s="190" t="s">
        <v>233</v>
      </c>
      <c r="X280" s="190" t="s">
        <v>3183</v>
      </c>
    </row>
    <row r="281" spans="1:24" ht="17.25" customHeight="1" x14ac:dyDescent="0.3">
      <c r="A281" s="190">
        <v>811139</v>
      </c>
      <c r="B281" s="190" t="s">
        <v>2682</v>
      </c>
      <c r="C281" s="190" t="s">
        <v>77</v>
      </c>
      <c r="D281" s="190" t="s">
        <v>158</v>
      </c>
      <c r="E281" s="190" t="s">
        <v>138</v>
      </c>
      <c r="F281" s="193">
        <v>34425</v>
      </c>
      <c r="G281" s="190" t="s">
        <v>233</v>
      </c>
      <c r="H281" s="190" t="s">
        <v>692</v>
      </c>
      <c r="I281" s="190" t="s">
        <v>265</v>
      </c>
      <c r="J281" s="190" t="s">
        <v>1884</v>
      </c>
      <c r="K281" s="190">
        <v>2013</v>
      </c>
      <c r="L281" s="190" t="s">
        <v>233</v>
      </c>
      <c r="X281" s="190" t="s">
        <v>3183</v>
      </c>
    </row>
    <row r="282" spans="1:24" ht="17.25" customHeight="1" x14ac:dyDescent="0.3">
      <c r="A282" s="190">
        <v>811844</v>
      </c>
      <c r="B282" s="190" t="s">
        <v>2796</v>
      </c>
      <c r="C282" s="190" t="s">
        <v>2914</v>
      </c>
      <c r="D282" s="190" t="s">
        <v>1902</v>
      </c>
      <c r="E282" s="190" t="s">
        <v>138</v>
      </c>
      <c r="F282" s="193">
        <v>35148</v>
      </c>
      <c r="G282" s="190" t="s">
        <v>754</v>
      </c>
      <c r="H282" s="190" t="s">
        <v>693</v>
      </c>
      <c r="I282" s="190" t="s">
        <v>265</v>
      </c>
      <c r="J282" s="190" t="s">
        <v>1884</v>
      </c>
      <c r="K282" s="190">
        <v>2014</v>
      </c>
      <c r="L282" s="190" t="s">
        <v>233</v>
      </c>
      <c r="X282" s="190" t="s">
        <v>3183</v>
      </c>
    </row>
    <row r="283" spans="1:24" ht="17.25" customHeight="1" x14ac:dyDescent="0.3">
      <c r="A283" s="190">
        <v>811853</v>
      </c>
      <c r="B283" s="190" t="s">
        <v>2799</v>
      </c>
      <c r="C283" s="190" t="s">
        <v>94</v>
      </c>
      <c r="D283" s="190" t="s">
        <v>481</v>
      </c>
      <c r="E283" s="190" t="s">
        <v>138</v>
      </c>
      <c r="F283" s="193">
        <v>32602</v>
      </c>
      <c r="G283" s="190" t="s">
        <v>233</v>
      </c>
      <c r="H283" s="190" t="s">
        <v>692</v>
      </c>
      <c r="I283" s="190" t="s">
        <v>265</v>
      </c>
      <c r="J283" s="190" t="s">
        <v>1884</v>
      </c>
      <c r="K283" s="190">
        <v>2007</v>
      </c>
      <c r="L283" s="190" t="s">
        <v>233</v>
      </c>
      <c r="X283" s="190" t="s">
        <v>3183</v>
      </c>
    </row>
    <row r="284" spans="1:24" ht="17.25" customHeight="1" x14ac:dyDescent="0.3">
      <c r="A284" s="190">
        <v>811887</v>
      </c>
      <c r="B284" s="190" t="s">
        <v>2816</v>
      </c>
      <c r="C284" s="190" t="s">
        <v>65</v>
      </c>
      <c r="D284" s="190" t="s">
        <v>202</v>
      </c>
      <c r="E284" s="190" t="s">
        <v>137</v>
      </c>
      <c r="F284" s="193">
        <v>32874</v>
      </c>
      <c r="G284" s="190" t="s">
        <v>233</v>
      </c>
      <c r="H284" s="190" t="s">
        <v>692</v>
      </c>
      <c r="I284" s="190" t="s">
        <v>265</v>
      </c>
      <c r="J284" s="190" t="s">
        <v>1884</v>
      </c>
      <c r="K284" s="190">
        <v>2007</v>
      </c>
      <c r="L284" s="190" t="s">
        <v>233</v>
      </c>
      <c r="X284" s="190" t="s">
        <v>3183</v>
      </c>
    </row>
    <row r="285" spans="1:24" ht="17.25" customHeight="1" x14ac:dyDescent="0.3">
      <c r="A285" s="190">
        <v>808208</v>
      </c>
      <c r="B285" s="190" t="s">
        <v>2329</v>
      </c>
      <c r="C285" s="190" t="s">
        <v>129</v>
      </c>
      <c r="D285" s="190" t="s">
        <v>198</v>
      </c>
      <c r="E285" s="190" t="s">
        <v>138</v>
      </c>
      <c r="F285" s="193">
        <v>35006</v>
      </c>
      <c r="G285" s="190" t="s">
        <v>234</v>
      </c>
      <c r="H285" s="190" t="s">
        <v>692</v>
      </c>
      <c r="I285" s="190" t="s">
        <v>265</v>
      </c>
      <c r="Q285" s="190">
        <v>2000</v>
      </c>
      <c r="R285" s="190" t="s">
        <v>3181</v>
      </c>
      <c r="S285" s="190" t="s">
        <v>3181</v>
      </c>
      <c r="U285" s="190" t="s">
        <v>3181</v>
      </c>
      <c r="V285" s="190" t="s">
        <v>3181</v>
      </c>
      <c r="X285" s="190" t="s">
        <v>3184</v>
      </c>
    </row>
    <row r="286" spans="1:24" ht="17.25" customHeight="1" x14ac:dyDescent="0.3">
      <c r="A286" s="190">
        <v>810679</v>
      </c>
      <c r="B286" s="190" t="s">
        <v>2604</v>
      </c>
      <c r="C286" s="190" t="s">
        <v>64</v>
      </c>
      <c r="D286" s="190" t="s">
        <v>506</v>
      </c>
      <c r="E286" s="190" t="s">
        <v>138</v>
      </c>
      <c r="F286" s="193">
        <v>30317</v>
      </c>
      <c r="G286" s="190" t="s">
        <v>803</v>
      </c>
      <c r="H286" s="190" t="s">
        <v>692</v>
      </c>
      <c r="I286" s="190" t="s">
        <v>265</v>
      </c>
      <c r="Q286" s="190">
        <v>2000</v>
      </c>
      <c r="R286" s="190" t="s">
        <v>3181</v>
      </c>
      <c r="U286" s="190" t="s">
        <v>3181</v>
      </c>
      <c r="V286" s="190" t="s">
        <v>3181</v>
      </c>
      <c r="X286" s="190" t="s">
        <v>3184</v>
      </c>
    </row>
    <row r="287" spans="1:24" ht="17.25" customHeight="1" x14ac:dyDescent="0.3">
      <c r="A287" s="190">
        <v>806812</v>
      </c>
      <c r="B287" s="190" t="s">
        <v>2188</v>
      </c>
      <c r="C287" s="190" t="s">
        <v>996</v>
      </c>
      <c r="D287" s="190" t="s">
        <v>1739</v>
      </c>
      <c r="E287" s="190" t="s">
        <v>137</v>
      </c>
      <c r="F287" s="193">
        <v>35827</v>
      </c>
      <c r="G287" s="190" t="s">
        <v>233</v>
      </c>
      <c r="H287" s="190" t="s">
        <v>692</v>
      </c>
      <c r="I287" s="190" t="s">
        <v>265</v>
      </c>
      <c r="Q287" s="190">
        <v>2000</v>
      </c>
      <c r="R287" s="190" t="s">
        <v>3181</v>
      </c>
      <c r="U287" s="190" t="s">
        <v>3181</v>
      </c>
      <c r="V287" s="190" t="s">
        <v>3181</v>
      </c>
      <c r="X287" s="190" t="s">
        <v>3184</v>
      </c>
    </row>
    <row r="288" spans="1:24" ht="17.25" customHeight="1" x14ac:dyDescent="0.3">
      <c r="A288" s="190">
        <v>810709</v>
      </c>
      <c r="B288" s="190" t="s">
        <v>2607</v>
      </c>
      <c r="C288" s="190" t="s">
        <v>320</v>
      </c>
      <c r="D288" s="190" t="s">
        <v>180</v>
      </c>
      <c r="E288" s="190" t="s">
        <v>137</v>
      </c>
      <c r="F288" s="193">
        <v>34335</v>
      </c>
      <c r="G288" s="190" t="s">
        <v>233</v>
      </c>
      <c r="H288" s="190" t="s">
        <v>693</v>
      </c>
      <c r="I288" s="190" t="s">
        <v>265</v>
      </c>
      <c r="Q288" s="190">
        <v>2000</v>
      </c>
      <c r="R288" s="190" t="s">
        <v>3181</v>
      </c>
      <c r="V288" s="190" t="s">
        <v>3181</v>
      </c>
      <c r="X288" s="190" t="s">
        <v>3184</v>
      </c>
    </row>
    <row r="289" spans="1:24" ht="17.25" customHeight="1" x14ac:dyDescent="0.3">
      <c r="A289" s="190">
        <v>805648</v>
      </c>
      <c r="B289" s="190" t="s">
        <v>2104</v>
      </c>
      <c r="C289" s="190" t="s">
        <v>63</v>
      </c>
      <c r="D289" s="190" t="s">
        <v>470</v>
      </c>
      <c r="E289" s="190" t="s">
        <v>137</v>
      </c>
      <c r="F289" s="193">
        <v>35118</v>
      </c>
      <c r="G289" s="190" t="s">
        <v>233</v>
      </c>
      <c r="H289" s="190" t="s">
        <v>692</v>
      </c>
      <c r="I289" s="190" t="s">
        <v>265</v>
      </c>
      <c r="Q289" s="190">
        <v>2000</v>
      </c>
      <c r="R289" s="190" t="s">
        <v>3181</v>
      </c>
      <c r="V289" s="190" t="s">
        <v>3181</v>
      </c>
      <c r="X289" s="190" t="s">
        <v>3184</v>
      </c>
    </row>
    <row r="290" spans="1:24" ht="17.25" customHeight="1" x14ac:dyDescent="0.3">
      <c r="A290" s="190">
        <v>810774</v>
      </c>
      <c r="B290" s="190" t="s">
        <v>2620</v>
      </c>
      <c r="C290" s="190" t="s">
        <v>1812</v>
      </c>
      <c r="D290" s="190" t="s">
        <v>3151</v>
      </c>
      <c r="E290" s="190" t="s">
        <v>138</v>
      </c>
      <c r="F290" s="193">
        <v>34061</v>
      </c>
      <c r="G290" s="190" t="s">
        <v>862</v>
      </c>
      <c r="H290" s="190" t="s">
        <v>692</v>
      </c>
      <c r="I290" s="190" t="s">
        <v>265</v>
      </c>
      <c r="Q290" s="190">
        <v>2000</v>
      </c>
      <c r="S290" s="190" t="s">
        <v>3181</v>
      </c>
      <c r="U290" s="190" t="s">
        <v>3181</v>
      </c>
      <c r="V290" s="190" t="s">
        <v>3181</v>
      </c>
      <c r="X290" s="190" t="s">
        <v>3184</v>
      </c>
    </row>
    <row r="291" spans="1:24" ht="17.25" customHeight="1" x14ac:dyDescent="0.3">
      <c r="A291" s="190">
        <v>811840</v>
      </c>
      <c r="B291" s="190" t="s">
        <v>2794</v>
      </c>
      <c r="C291" s="190" t="s">
        <v>528</v>
      </c>
      <c r="D291" s="190" t="s">
        <v>197</v>
      </c>
      <c r="E291" s="190" t="s">
        <v>137</v>
      </c>
      <c r="F291" s="193">
        <v>35796</v>
      </c>
      <c r="G291" s="190" t="s">
        <v>233</v>
      </c>
      <c r="H291" s="190" t="s">
        <v>692</v>
      </c>
      <c r="I291" s="190" t="s">
        <v>265</v>
      </c>
      <c r="Q291" s="190">
        <v>2000</v>
      </c>
      <c r="S291" s="190" t="s">
        <v>3181</v>
      </c>
      <c r="U291" s="190" t="s">
        <v>3181</v>
      </c>
      <c r="V291" s="190" t="s">
        <v>3181</v>
      </c>
      <c r="X291" s="190" t="s">
        <v>3184</v>
      </c>
    </row>
    <row r="292" spans="1:24" ht="17.25" customHeight="1" x14ac:dyDescent="0.3">
      <c r="A292" s="190">
        <v>801462</v>
      </c>
      <c r="B292" s="190" t="s">
        <v>1945</v>
      </c>
      <c r="C292" s="190" t="s">
        <v>91</v>
      </c>
      <c r="D292" s="190" t="s">
        <v>153</v>
      </c>
      <c r="E292" s="190" t="s">
        <v>138</v>
      </c>
      <c r="F292" s="193">
        <v>34045</v>
      </c>
      <c r="G292" s="190" t="s">
        <v>238</v>
      </c>
      <c r="H292" s="190" t="s">
        <v>692</v>
      </c>
      <c r="I292" s="190" t="s">
        <v>265</v>
      </c>
      <c r="Q292" s="190">
        <v>2000</v>
      </c>
      <c r="S292" s="190" t="s">
        <v>3181</v>
      </c>
      <c r="V292" s="190" t="s">
        <v>3181</v>
      </c>
      <c r="X292" s="190" t="s">
        <v>3184</v>
      </c>
    </row>
    <row r="293" spans="1:24" ht="17.25" customHeight="1" x14ac:dyDescent="0.3">
      <c r="A293" s="190">
        <v>808098</v>
      </c>
      <c r="B293" s="190" t="s">
        <v>2318</v>
      </c>
      <c r="C293" s="190" t="s">
        <v>91</v>
      </c>
      <c r="D293" s="190" t="s">
        <v>373</v>
      </c>
      <c r="E293" s="190" t="s">
        <v>138</v>
      </c>
      <c r="H293" s="190" t="s">
        <v>692</v>
      </c>
      <c r="I293" s="190" t="s">
        <v>265</v>
      </c>
      <c r="Q293" s="190">
        <v>2000</v>
      </c>
      <c r="T293" s="190" t="s">
        <v>3181</v>
      </c>
      <c r="U293" s="190" t="s">
        <v>3181</v>
      </c>
      <c r="V293" s="190" t="s">
        <v>3181</v>
      </c>
      <c r="X293" s="190" t="s">
        <v>3184</v>
      </c>
    </row>
    <row r="294" spans="1:24" ht="17.25" customHeight="1" x14ac:dyDescent="0.3">
      <c r="A294" s="190">
        <v>810373</v>
      </c>
      <c r="B294" s="190" t="s">
        <v>2567</v>
      </c>
      <c r="C294" s="190" t="s">
        <v>296</v>
      </c>
      <c r="D294" s="190" t="s">
        <v>157</v>
      </c>
      <c r="E294" s="190" t="s">
        <v>138</v>
      </c>
      <c r="F294" s="193">
        <v>30957</v>
      </c>
      <c r="G294" s="190" t="s">
        <v>238</v>
      </c>
      <c r="H294" s="190" t="s">
        <v>692</v>
      </c>
      <c r="I294" s="190" t="s">
        <v>265</v>
      </c>
      <c r="Q294" s="190">
        <v>2000</v>
      </c>
      <c r="U294" s="190" t="s">
        <v>3181</v>
      </c>
      <c r="V294" s="190" t="s">
        <v>3181</v>
      </c>
      <c r="X294" s="190" t="s">
        <v>3184</v>
      </c>
    </row>
    <row r="295" spans="1:24" ht="17.25" customHeight="1" x14ac:dyDescent="0.3">
      <c r="A295" s="190">
        <v>805871</v>
      </c>
      <c r="B295" s="190" t="s">
        <v>2121</v>
      </c>
      <c r="C295" s="190" t="s">
        <v>321</v>
      </c>
      <c r="D295" s="190" t="s">
        <v>174</v>
      </c>
      <c r="E295" s="190" t="s">
        <v>138</v>
      </c>
      <c r="F295" s="193">
        <v>33686</v>
      </c>
      <c r="G295" s="190" t="s">
        <v>233</v>
      </c>
      <c r="H295" s="190" t="s">
        <v>692</v>
      </c>
      <c r="I295" s="190" t="s">
        <v>265</v>
      </c>
      <c r="Q295" s="190">
        <v>2000</v>
      </c>
      <c r="U295" s="190" t="s">
        <v>3181</v>
      </c>
      <c r="V295" s="190" t="s">
        <v>3181</v>
      </c>
      <c r="X295" s="190" t="s">
        <v>3184</v>
      </c>
    </row>
    <row r="296" spans="1:24" ht="17.25" customHeight="1" x14ac:dyDescent="0.3">
      <c r="A296" s="190">
        <v>805484</v>
      </c>
      <c r="B296" s="190" t="s">
        <v>2090</v>
      </c>
      <c r="C296" s="190" t="s">
        <v>3060</v>
      </c>
      <c r="D296" s="190" t="s">
        <v>585</v>
      </c>
      <c r="E296" s="190" t="s">
        <v>138</v>
      </c>
      <c r="F296" s="193">
        <v>34391</v>
      </c>
      <c r="G296" s="190" t="s">
        <v>3061</v>
      </c>
      <c r="H296" s="190" t="s">
        <v>698</v>
      </c>
      <c r="I296" s="190" t="s">
        <v>265</v>
      </c>
      <c r="Q296" s="190">
        <v>2000</v>
      </c>
      <c r="U296" s="190" t="s">
        <v>3181</v>
      </c>
      <c r="V296" s="190" t="s">
        <v>3181</v>
      </c>
      <c r="X296" s="190" t="s">
        <v>3184</v>
      </c>
    </row>
    <row r="297" spans="1:24" ht="17.25" customHeight="1" x14ac:dyDescent="0.3">
      <c r="A297" s="190">
        <v>806540</v>
      </c>
      <c r="B297" s="190" t="s">
        <v>2162</v>
      </c>
      <c r="C297" s="190" t="s">
        <v>3077</v>
      </c>
      <c r="D297" s="190" t="s">
        <v>189</v>
      </c>
      <c r="E297" s="190" t="s">
        <v>138</v>
      </c>
      <c r="F297" s="193">
        <v>34700</v>
      </c>
      <c r="G297" s="190" t="s">
        <v>233</v>
      </c>
      <c r="H297" s="190" t="s">
        <v>692</v>
      </c>
      <c r="I297" s="190" t="s">
        <v>265</v>
      </c>
      <c r="Q297" s="190">
        <v>2000</v>
      </c>
      <c r="U297" s="190" t="s">
        <v>3181</v>
      </c>
      <c r="V297" s="190" t="s">
        <v>3181</v>
      </c>
      <c r="X297" s="190" t="s">
        <v>3184</v>
      </c>
    </row>
    <row r="298" spans="1:24" ht="17.25" customHeight="1" x14ac:dyDescent="0.3">
      <c r="A298" s="190">
        <v>805439</v>
      </c>
      <c r="B298" s="190" t="s">
        <v>2083</v>
      </c>
      <c r="C298" s="190" t="s">
        <v>3057</v>
      </c>
      <c r="D298" s="190" t="s">
        <v>1804</v>
      </c>
      <c r="E298" s="190" t="s">
        <v>138</v>
      </c>
      <c r="F298" s="193">
        <v>35431</v>
      </c>
      <c r="G298" s="190" t="s">
        <v>3058</v>
      </c>
      <c r="H298" s="190" t="s">
        <v>692</v>
      </c>
      <c r="I298" s="190" t="s">
        <v>265</v>
      </c>
      <c r="Q298" s="190">
        <v>2000</v>
      </c>
      <c r="U298" s="190" t="s">
        <v>3181</v>
      </c>
      <c r="V298" s="190" t="s">
        <v>3181</v>
      </c>
      <c r="X298" s="190" t="s">
        <v>3184</v>
      </c>
    </row>
    <row r="299" spans="1:24" ht="17.25" customHeight="1" x14ac:dyDescent="0.3">
      <c r="A299" s="190">
        <v>807036</v>
      </c>
      <c r="B299" s="190" t="s">
        <v>2206</v>
      </c>
      <c r="C299" s="190" t="s">
        <v>2348</v>
      </c>
      <c r="D299" s="190" t="s">
        <v>456</v>
      </c>
      <c r="E299" s="190" t="s">
        <v>138</v>
      </c>
      <c r="H299" s="190" t="s">
        <v>692</v>
      </c>
      <c r="I299" s="190" t="s">
        <v>265</v>
      </c>
      <c r="Q299" s="190">
        <v>2000</v>
      </c>
      <c r="U299" s="190" t="s">
        <v>3181</v>
      </c>
      <c r="V299" s="190" t="s">
        <v>3181</v>
      </c>
      <c r="X299" s="190" t="s">
        <v>3184</v>
      </c>
    </row>
    <row r="300" spans="1:24" ht="17.25" customHeight="1" x14ac:dyDescent="0.3">
      <c r="A300" s="190">
        <v>801182</v>
      </c>
      <c r="B300" s="190" t="s">
        <v>1940</v>
      </c>
      <c r="C300" s="190" t="s">
        <v>963</v>
      </c>
      <c r="D300" s="190" t="s">
        <v>1592</v>
      </c>
      <c r="E300" s="190" t="s">
        <v>137</v>
      </c>
      <c r="F300" s="193">
        <v>34301</v>
      </c>
      <c r="G300" s="190" t="s">
        <v>695</v>
      </c>
      <c r="H300" s="190" t="s">
        <v>692</v>
      </c>
      <c r="I300" s="190" t="s">
        <v>265</v>
      </c>
      <c r="Q300" s="190">
        <v>2000</v>
      </c>
      <c r="U300" s="190" t="s">
        <v>3181</v>
      </c>
      <c r="V300" s="190" t="s">
        <v>3181</v>
      </c>
      <c r="X300" s="190" t="s">
        <v>3184</v>
      </c>
    </row>
    <row r="301" spans="1:24" ht="17.25" customHeight="1" x14ac:dyDescent="0.3">
      <c r="A301" s="190">
        <v>807765</v>
      </c>
      <c r="B301" s="190" t="s">
        <v>2278</v>
      </c>
      <c r="C301" s="190" t="s">
        <v>106</v>
      </c>
      <c r="D301" s="190" t="s">
        <v>1807</v>
      </c>
      <c r="E301" s="190" t="s">
        <v>137</v>
      </c>
      <c r="F301" s="193">
        <v>35526</v>
      </c>
      <c r="G301" s="190" t="s">
        <v>233</v>
      </c>
      <c r="H301" s="190" t="s">
        <v>692</v>
      </c>
      <c r="I301" s="190" t="s">
        <v>265</v>
      </c>
      <c r="Q301" s="190">
        <v>2000</v>
      </c>
      <c r="U301" s="190" t="s">
        <v>3181</v>
      </c>
      <c r="V301" s="190" t="s">
        <v>3181</v>
      </c>
      <c r="X301" s="190" t="s">
        <v>3184</v>
      </c>
    </row>
    <row r="302" spans="1:24" ht="17.25" customHeight="1" x14ac:dyDescent="0.3">
      <c r="A302" s="190">
        <v>807387</v>
      </c>
      <c r="B302" s="190" t="s">
        <v>2240</v>
      </c>
      <c r="C302" s="190" t="s">
        <v>826</v>
      </c>
      <c r="D302" s="190" t="s">
        <v>158</v>
      </c>
      <c r="E302" s="190" t="s">
        <v>137</v>
      </c>
      <c r="F302" s="193">
        <v>35878</v>
      </c>
      <c r="G302" s="190" t="s">
        <v>233</v>
      </c>
      <c r="H302" s="190" t="s">
        <v>692</v>
      </c>
      <c r="I302" s="190" t="s">
        <v>265</v>
      </c>
      <c r="Q302" s="190">
        <v>2000</v>
      </c>
      <c r="U302" s="190" t="s">
        <v>3181</v>
      </c>
      <c r="V302" s="190" t="s">
        <v>3181</v>
      </c>
      <c r="X302" s="190" t="s">
        <v>3184</v>
      </c>
    </row>
    <row r="303" spans="1:24" ht="17.25" customHeight="1" x14ac:dyDescent="0.3">
      <c r="A303" s="190">
        <v>807632</v>
      </c>
      <c r="B303" s="190" t="s">
        <v>2266</v>
      </c>
      <c r="C303" s="190" t="s">
        <v>376</v>
      </c>
      <c r="D303" s="190" t="s">
        <v>359</v>
      </c>
      <c r="E303" s="190" t="s">
        <v>138</v>
      </c>
      <c r="F303" s="193">
        <v>31778</v>
      </c>
      <c r="H303" s="190" t="s">
        <v>692</v>
      </c>
      <c r="I303" s="190" t="s">
        <v>265</v>
      </c>
      <c r="Q303" s="190">
        <v>2000</v>
      </c>
      <c r="V303" s="190" t="s">
        <v>3181</v>
      </c>
      <c r="X303" s="190" t="s">
        <v>3184</v>
      </c>
    </row>
    <row r="304" spans="1:24" ht="17.25" customHeight="1" x14ac:dyDescent="0.3">
      <c r="A304" s="190">
        <v>806708</v>
      </c>
      <c r="B304" s="190" t="s">
        <v>2178</v>
      </c>
      <c r="C304" s="190" t="s">
        <v>127</v>
      </c>
      <c r="D304" s="190" t="s">
        <v>171</v>
      </c>
      <c r="E304" s="190" t="s">
        <v>138</v>
      </c>
      <c r="F304" s="193">
        <v>33101</v>
      </c>
      <c r="G304" s="190" t="s">
        <v>233</v>
      </c>
      <c r="H304" s="190" t="s">
        <v>692</v>
      </c>
      <c r="I304" s="190" t="s">
        <v>265</v>
      </c>
      <c r="Q304" s="190">
        <v>2000</v>
      </c>
      <c r="V304" s="190" t="s">
        <v>3181</v>
      </c>
      <c r="X304" s="190" t="s">
        <v>3184</v>
      </c>
    </row>
    <row r="305" spans="1:24" ht="17.25" customHeight="1" x14ac:dyDescent="0.3">
      <c r="A305" s="190">
        <v>810219</v>
      </c>
      <c r="B305" s="190" t="s">
        <v>2547</v>
      </c>
      <c r="C305" s="190" t="s">
        <v>91</v>
      </c>
      <c r="D305" s="190" t="s">
        <v>517</v>
      </c>
      <c r="E305" s="190" t="s">
        <v>138</v>
      </c>
      <c r="F305" s="193">
        <v>33747</v>
      </c>
      <c r="G305" s="190" t="s">
        <v>844</v>
      </c>
      <c r="H305" s="190" t="s">
        <v>692</v>
      </c>
      <c r="I305" s="190" t="s">
        <v>265</v>
      </c>
      <c r="Q305" s="190">
        <v>2000</v>
      </c>
      <c r="V305" s="190" t="s">
        <v>3181</v>
      </c>
      <c r="X305" s="190" t="s">
        <v>3184</v>
      </c>
    </row>
    <row r="306" spans="1:24" ht="17.25" customHeight="1" x14ac:dyDescent="0.3">
      <c r="A306" s="190">
        <v>805571</v>
      </c>
      <c r="B306" s="190" t="s">
        <v>2096</v>
      </c>
      <c r="C306" s="190" t="s">
        <v>63</v>
      </c>
      <c r="D306" s="190" t="s">
        <v>3062</v>
      </c>
      <c r="E306" s="190" t="s">
        <v>138</v>
      </c>
      <c r="F306" s="193">
        <v>33848</v>
      </c>
      <c r="G306" s="190" t="s">
        <v>695</v>
      </c>
      <c r="H306" s="190" t="s">
        <v>692</v>
      </c>
      <c r="I306" s="190" t="s">
        <v>265</v>
      </c>
      <c r="Q306" s="190">
        <v>2000</v>
      </c>
      <c r="V306" s="190" t="s">
        <v>3181</v>
      </c>
      <c r="X306" s="190" t="s">
        <v>3184</v>
      </c>
    </row>
    <row r="307" spans="1:24" ht="17.25" customHeight="1" x14ac:dyDescent="0.3">
      <c r="A307" s="190">
        <v>806579</v>
      </c>
      <c r="B307" s="190" t="s">
        <v>2168</v>
      </c>
      <c r="C307" s="190" t="s">
        <v>3078</v>
      </c>
      <c r="D307" s="190" t="s">
        <v>178</v>
      </c>
      <c r="E307" s="190" t="s">
        <v>138</v>
      </c>
      <c r="F307" s="193">
        <v>34257</v>
      </c>
      <c r="G307" s="190" t="s">
        <v>233</v>
      </c>
      <c r="H307" s="190" t="s">
        <v>692</v>
      </c>
      <c r="I307" s="190" t="s">
        <v>265</v>
      </c>
      <c r="Q307" s="190">
        <v>2000</v>
      </c>
      <c r="V307" s="190" t="s">
        <v>3181</v>
      </c>
      <c r="X307" s="190" t="s">
        <v>3184</v>
      </c>
    </row>
    <row r="308" spans="1:24" ht="17.25" customHeight="1" x14ac:dyDescent="0.3">
      <c r="A308" s="190">
        <v>811801</v>
      </c>
      <c r="B308" s="190" t="s">
        <v>2774</v>
      </c>
      <c r="C308" s="190" t="s">
        <v>91</v>
      </c>
      <c r="D308" s="190" t="s">
        <v>500</v>
      </c>
      <c r="E308" s="190" t="s">
        <v>138</v>
      </c>
      <c r="F308" s="193">
        <v>34703</v>
      </c>
      <c r="G308" s="190" t="s">
        <v>3165</v>
      </c>
      <c r="H308" s="190" t="s">
        <v>692</v>
      </c>
      <c r="I308" s="190" t="s">
        <v>265</v>
      </c>
      <c r="Q308" s="190">
        <v>2000</v>
      </c>
      <c r="V308" s="190" t="s">
        <v>3181</v>
      </c>
      <c r="X308" s="190" t="s">
        <v>3184</v>
      </c>
    </row>
    <row r="309" spans="1:24" ht="17.25" customHeight="1" x14ac:dyDescent="0.3">
      <c r="A309" s="190">
        <v>805454</v>
      </c>
      <c r="B309" s="190" t="s">
        <v>2086</v>
      </c>
      <c r="C309" s="190" t="s">
        <v>323</v>
      </c>
      <c r="D309" s="190" t="s">
        <v>184</v>
      </c>
      <c r="E309" s="190" t="s">
        <v>138</v>
      </c>
      <c r="F309" s="193">
        <v>34834</v>
      </c>
      <c r="G309" s="190" t="s">
        <v>233</v>
      </c>
      <c r="H309" s="190" t="s">
        <v>692</v>
      </c>
      <c r="I309" s="190" t="s">
        <v>265</v>
      </c>
      <c r="Q309" s="190">
        <v>2000</v>
      </c>
      <c r="V309" s="190" t="s">
        <v>3181</v>
      </c>
      <c r="X309" s="190" t="s">
        <v>3184</v>
      </c>
    </row>
    <row r="310" spans="1:24" ht="17.25" customHeight="1" x14ac:dyDescent="0.3">
      <c r="A310" s="190">
        <v>811866</v>
      </c>
      <c r="B310" s="190" t="s">
        <v>2804</v>
      </c>
      <c r="C310" s="190" t="s">
        <v>872</v>
      </c>
      <c r="D310" s="190" t="s">
        <v>173</v>
      </c>
      <c r="E310" s="190" t="s">
        <v>138</v>
      </c>
      <c r="F310" s="193">
        <v>34995</v>
      </c>
      <c r="G310" s="190" t="s">
        <v>3171</v>
      </c>
      <c r="H310" s="190" t="s">
        <v>692</v>
      </c>
      <c r="I310" s="190" t="s">
        <v>265</v>
      </c>
      <c r="Q310" s="190">
        <v>2000</v>
      </c>
      <c r="V310" s="190" t="s">
        <v>3181</v>
      </c>
      <c r="X310" s="190" t="s">
        <v>3184</v>
      </c>
    </row>
    <row r="311" spans="1:24" ht="17.25" customHeight="1" x14ac:dyDescent="0.3">
      <c r="A311" s="190">
        <v>806284</v>
      </c>
      <c r="B311" s="190" t="s">
        <v>2145</v>
      </c>
      <c r="C311" s="190" t="s">
        <v>528</v>
      </c>
      <c r="D311" s="190" t="s">
        <v>551</v>
      </c>
      <c r="E311" s="190" t="s">
        <v>138</v>
      </c>
      <c r="F311" s="193">
        <v>35097</v>
      </c>
      <c r="G311" s="190" t="s">
        <v>233</v>
      </c>
      <c r="H311" s="190" t="s">
        <v>692</v>
      </c>
      <c r="I311" s="190" t="s">
        <v>265</v>
      </c>
      <c r="Q311" s="190">
        <v>2000</v>
      </c>
      <c r="V311" s="190" t="s">
        <v>3181</v>
      </c>
      <c r="X311" s="190" t="s">
        <v>3184</v>
      </c>
    </row>
    <row r="312" spans="1:24" ht="17.25" customHeight="1" x14ac:dyDescent="0.3">
      <c r="A312" s="190">
        <v>804670</v>
      </c>
      <c r="B312" s="190" t="s">
        <v>2034</v>
      </c>
      <c r="C312" s="190" t="s">
        <v>66</v>
      </c>
      <c r="D312" s="190" t="s">
        <v>1639</v>
      </c>
      <c r="E312" s="190" t="s">
        <v>138</v>
      </c>
      <c r="F312" s="193">
        <v>35309</v>
      </c>
      <c r="G312" s="190" t="s">
        <v>1730</v>
      </c>
      <c r="H312" s="190" t="s">
        <v>692</v>
      </c>
      <c r="I312" s="190" t="s">
        <v>265</v>
      </c>
      <c r="Q312" s="190">
        <v>2000</v>
      </c>
      <c r="V312" s="190" t="s">
        <v>3181</v>
      </c>
      <c r="X312" s="190" t="s">
        <v>3184</v>
      </c>
    </row>
    <row r="313" spans="1:24" ht="17.25" customHeight="1" x14ac:dyDescent="0.3">
      <c r="A313" s="190">
        <v>806670</v>
      </c>
      <c r="B313" s="190" t="s">
        <v>2175</v>
      </c>
      <c r="C313" s="190" t="s">
        <v>2915</v>
      </c>
      <c r="D313" s="190" t="s">
        <v>1614</v>
      </c>
      <c r="E313" s="190" t="s">
        <v>137</v>
      </c>
      <c r="F313" s="193">
        <v>34157</v>
      </c>
      <c r="G313" s="190" t="s">
        <v>695</v>
      </c>
      <c r="H313" s="190" t="s">
        <v>710</v>
      </c>
      <c r="I313" s="190" t="s">
        <v>265</v>
      </c>
      <c r="Q313" s="190">
        <v>2000</v>
      </c>
      <c r="V313" s="190" t="s">
        <v>3181</v>
      </c>
      <c r="X313" s="190" t="s">
        <v>3184</v>
      </c>
    </row>
    <row r="314" spans="1:24" ht="17.25" customHeight="1" x14ac:dyDescent="0.3">
      <c r="A314" s="190">
        <v>804751</v>
      </c>
      <c r="B314" s="190" t="s">
        <v>2041</v>
      </c>
      <c r="C314" s="190" t="s">
        <v>428</v>
      </c>
      <c r="D314" s="190" t="s">
        <v>317</v>
      </c>
      <c r="E314" s="190" t="s">
        <v>137</v>
      </c>
      <c r="F314" s="193">
        <v>34349</v>
      </c>
      <c r="G314" s="190" t="s">
        <v>233</v>
      </c>
      <c r="H314" s="190" t="s">
        <v>692</v>
      </c>
      <c r="I314" s="190" t="s">
        <v>265</v>
      </c>
      <c r="Q314" s="190">
        <v>2000</v>
      </c>
      <c r="V314" s="190" t="s">
        <v>3181</v>
      </c>
      <c r="X314" s="190" t="s">
        <v>3184</v>
      </c>
    </row>
    <row r="315" spans="1:24" ht="17.25" customHeight="1" x14ac:dyDescent="0.3">
      <c r="A315" s="190">
        <v>805751</v>
      </c>
      <c r="B315" s="190" t="s">
        <v>2112</v>
      </c>
      <c r="C315" s="190" t="s">
        <v>471</v>
      </c>
      <c r="D315" s="190" t="s">
        <v>499</v>
      </c>
      <c r="E315" s="190" t="s">
        <v>137</v>
      </c>
      <c r="F315" s="193">
        <v>34549</v>
      </c>
      <c r="G315" s="190" t="s">
        <v>233</v>
      </c>
      <c r="H315" s="190" t="s">
        <v>692</v>
      </c>
      <c r="I315" s="190" t="s">
        <v>265</v>
      </c>
      <c r="Q315" s="190">
        <v>2000</v>
      </c>
      <c r="V315" s="190" t="s">
        <v>3181</v>
      </c>
      <c r="X315" s="190" t="s">
        <v>3184</v>
      </c>
    </row>
    <row r="316" spans="1:24" ht="17.25" customHeight="1" x14ac:dyDescent="0.3">
      <c r="A316" s="190">
        <v>807828</v>
      </c>
      <c r="B316" s="190" t="s">
        <v>2286</v>
      </c>
      <c r="C316" s="190" t="s">
        <v>3104</v>
      </c>
      <c r="D316" s="190" t="s">
        <v>3034</v>
      </c>
      <c r="E316" s="190" t="s">
        <v>137</v>
      </c>
      <c r="F316" s="193">
        <v>34700</v>
      </c>
      <c r="G316" s="190" t="s">
        <v>233</v>
      </c>
      <c r="H316" s="190" t="s">
        <v>692</v>
      </c>
      <c r="I316" s="190" t="s">
        <v>265</v>
      </c>
      <c r="Q316" s="190">
        <v>2000</v>
      </c>
      <c r="V316" s="190" t="s">
        <v>3181</v>
      </c>
      <c r="X316" s="190" t="s">
        <v>3184</v>
      </c>
    </row>
    <row r="317" spans="1:24" ht="17.25" customHeight="1" x14ac:dyDescent="0.3">
      <c r="A317" s="190">
        <v>805650</v>
      </c>
      <c r="B317" s="190" t="s">
        <v>2105</v>
      </c>
      <c r="C317" s="190" t="s">
        <v>330</v>
      </c>
      <c r="D317" s="190" t="s">
        <v>126</v>
      </c>
      <c r="E317" s="190" t="s">
        <v>137</v>
      </c>
      <c r="F317" s="193">
        <v>34970</v>
      </c>
      <c r="G317" s="190" t="s">
        <v>233</v>
      </c>
      <c r="H317" s="190" t="s">
        <v>692</v>
      </c>
      <c r="I317" s="190" t="s">
        <v>265</v>
      </c>
      <c r="Q317" s="190">
        <v>2000</v>
      </c>
      <c r="V317" s="190" t="s">
        <v>3181</v>
      </c>
      <c r="X317" s="190" t="s">
        <v>3184</v>
      </c>
    </row>
    <row r="318" spans="1:24" ht="17.25" customHeight="1" x14ac:dyDescent="0.3">
      <c r="A318" s="190">
        <v>811810</v>
      </c>
      <c r="B318" s="190" t="s">
        <v>2778</v>
      </c>
      <c r="C318" s="190" t="s">
        <v>63</v>
      </c>
      <c r="D318" s="190" t="s">
        <v>164</v>
      </c>
      <c r="E318" s="190" t="s">
        <v>137</v>
      </c>
      <c r="F318" s="193">
        <v>35065</v>
      </c>
      <c r="G318" s="190" t="s">
        <v>233</v>
      </c>
      <c r="H318" s="190" t="s">
        <v>692</v>
      </c>
      <c r="I318" s="190" t="s">
        <v>265</v>
      </c>
      <c r="Q318" s="190">
        <v>2000</v>
      </c>
      <c r="V318" s="190" t="s">
        <v>3181</v>
      </c>
      <c r="X318" s="190" t="s">
        <v>3184</v>
      </c>
    </row>
    <row r="319" spans="1:24" ht="17.25" customHeight="1" x14ac:dyDescent="0.3">
      <c r="A319" s="190">
        <v>805740</v>
      </c>
      <c r="B319" s="190" t="s">
        <v>1224</v>
      </c>
      <c r="C319" s="190" t="s">
        <v>589</v>
      </c>
      <c r="D319" s="190" t="s">
        <v>192</v>
      </c>
      <c r="E319" s="190" t="s">
        <v>137</v>
      </c>
      <c r="F319" s="193">
        <v>35823</v>
      </c>
      <c r="G319" s="190" t="s">
        <v>243</v>
      </c>
      <c r="H319" s="190" t="s">
        <v>692</v>
      </c>
      <c r="I319" s="190" t="s">
        <v>265</v>
      </c>
      <c r="Q319" s="190">
        <v>2000</v>
      </c>
      <c r="V319" s="190" t="s">
        <v>3181</v>
      </c>
      <c r="X319" s="190" t="s">
        <v>3184</v>
      </c>
    </row>
    <row r="320" spans="1:24" ht="17.25" customHeight="1" x14ac:dyDescent="0.3">
      <c r="A320" s="190">
        <v>801346</v>
      </c>
      <c r="B320" s="190" t="s">
        <v>1944</v>
      </c>
      <c r="C320" s="190" t="s">
        <v>66</v>
      </c>
      <c r="D320" s="190" t="s">
        <v>521</v>
      </c>
      <c r="E320" s="190" t="s">
        <v>137</v>
      </c>
      <c r="H320" s="190" t="s">
        <v>692</v>
      </c>
      <c r="I320" s="190" t="s">
        <v>265</v>
      </c>
      <c r="Q320" s="190">
        <v>2000</v>
      </c>
      <c r="V320" s="190" t="s">
        <v>3181</v>
      </c>
      <c r="X320" s="190" t="s">
        <v>3184</v>
      </c>
    </row>
    <row r="321" spans="1:24" ht="17.25" customHeight="1" x14ac:dyDescent="0.3">
      <c r="A321" s="190">
        <v>805448</v>
      </c>
      <c r="B321" s="190" t="s">
        <v>2084</v>
      </c>
      <c r="C321" s="190" t="s">
        <v>323</v>
      </c>
      <c r="D321" s="190" t="s">
        <v>157</v>
      </c>
      <c r="E321" s="190" t="s">
        <v>138</v>
      </c>
      <c r="F321" s="193">
        <v>29952</v>
      </c>
      <c r="G321" s="190" t="s">
        <v>239</v>
      </c>
      <c r="H321" s="190" t="s">
        <v>692</v>
      </c>
      <c r="I321" s="190" t="s">
        <v>265</v>
      </c>
      <c r="Q321" s="190">
        <v>2000</v>
      </c>
      <c r="X321" s="190" t="s">
        <v>3184</v>
      </c>
    </row>
    <row r="322" spans="1:24" ht="17.25" customHeight="1" x14ac:dyDescent="0.3">
      <c r="A322" s="190">
        <v>807560</v>
      </c>
      <c r="B322" s="190" t="s">
        <v>2251</v>
      </c>
      <c r="C322" s="190" t="s">
        <v>63</v>
      </c>
      <c r="D322" s="190" t="s">
        <v>297</v>
      </c>
      <c r="E322" s="190" t="s">
        <v>138</v>
      </c>
      <c r="F322" s="193">
        <v>29967</v>
      </c>
      <c r="G322" s="190" t="s">
        <v>233</v>
      </c>
      <c r="H322" s="190" t="s">
        <v>692</v>
      </c>
      <c r="I322" s="190" t="s">
        <v>265</v>
      </c>
      <c r="Q322" s="190">
        <v>2000</v>
      </c>
      <c r="X322" s="190" t="s">
        <v>3184</v>
      </c>
    </row>
    <row r="323" spans="1:24" ht="17.25" customHeight="1" x14ac:dyDescent="0.3">
      <c r="A323" s="190">
        <v>811847</v>
      </c>
      <c r="B323" s="190" t="s">
        <v>2798</v>
      </c>
      <c r="C323" s="190" t="s">
        <v>74</v>
      </c>
      <c r="D323" s="190" t="s">
        <v>524</v>
      </c>
      <c r="E323" s="190" t="s">
        <v>138</v>
      </c>
      <c r="F323" s="193">
        <v>30590</v>
      </c>
      <c r="G323" s="190" t="s">
        <v>233</v>
      </c>
      <c r="H323" s="190" t="s">
        <v>692</v>
      </c>
      <c r="I323" s="190" t="s">
        <v>265</v>
      </c>
      <c r="Q323" s="190">
        <v>2000</v>
      </c>
      <c r="X323" s="190" t="s">
        <v>3184</v>
      </c>
    </row>
    <row r="324" spans="1:24" ht="17.25" customHeight="1" x14ac:dyDescent="0.3">
      <c r="A324" s="190">
        <v>807321</v>
      </c>
      <c r="B324" s="190" t="s">
        <v>2234</v>
      </c>
      <c r="C324" s="190" t="s">
        <v>296</v>
      </c>
      <c r="D324" s="190" t="s">
        <v>1610</v>
      </c>
      <c r="E324" s="190" t="s">
        <v>138</v>
      </c>
      <c r="F324" s="193">
        <v>31048</v>
      </c>
      <c r="G324" s="190" t="s">
        <v>876</v>
      </c>
      <c r="H324" s="190" t="s">
        <v>692</v>
      </c>
      <c r="I324" s="190" t="s">
        <v>265</v>
      </c>
      <c r="Q324" s="190">
        <v>2000</v>
      </c>
      <c r="X324" s="190" t="s">
        <v>3184</v>
      </c>
    </row>
    <row r="325" spans="1:24" ht="17.25" customHeight="1" x14ac:dyDescent="0.3">
      <c r="A325" s="190">
        <v>806357</v>
      </c>
      <c r="B325" s="190" t="s">
        <v>2154</v>
      </c>
      <c r="C325" s="190" t="s">
        <v>3075</v>
      </c>
      <c r="D325" s="190" t="s">
        <v>387</v>
      </c>
      <c r="E325" s="190" t="s">
        <v>138</v>
      </c>
      <c r="F325" s="193">
        <v>31079</v>
      </c>
      <c r="G325" s="190" t="s">
        <v>233</v>
      </c>
      <c r="H325" s="190" t="s">
        <v>692</v>
      </c>
      <c r="I325" s="190" t="s">
        <v>265</v>
      </c>
      <c r="Q325" s="190">
        <v>2000</v>
      </c>
      <c r="X325" s="190" t="s">
        <v>3184</v>
      </c>
    </row>
    <row r="326" spans="1:24" ht="17.25" customHeight="1" x14ac:dyDescent="0.3">
      <c r="A326" s="190">
        <v>810908</v>
      </c>
      <c r="B326" s="190" t="s">
        <v>2640</v>
      </c>
      <c r="C326" s="190" t="s">
        <v>82</v>
      </c>
      <c r="D326" s="190" t="s">
        <v>317</v>
      </c>
      <c r="E326" s="190" t="s">
        <v>138</v>
      </c>
      <c r="F326" s="193">
        <v>32509</v>
      </c>
      <c r="G326" s="190" t="s">
        <v>238</v>
      </c>
      <c r="H326" s="190" t="s">
        <v>692</v>
      </c>
      <c r="I326" s="190" t="s">
        <v>265</v>
      </c>
      <c r="Q326" s="190">
        <v>2000</v>
      </c>
      <c r="X326" s="190" t="s">
        <v>3184</v>
      </c>
    </row>
    <row r="327" spans="1:24" ht="17.25" customHeight="1" x14ac:dyDescent="0.3">
      <c r="A327" s="190">
        <v>800558</v>
      </c>
      <c r="B327" s="190" t="s">
        <v>1929</v>
      </c>
      <c r="C327" s="190" t="s">
        <v>486</v>
      </c>
      <c r="D327" s="190" t="s">
        <v>192</v>
      </c>
      <c r="E327" s="190" t="s">
        <v>138</v>
      </c>
      <c r="F327" s="193">
        <v>32898</v>
      </c>
      <c r="G327" s="190" t="s">
        <v>751</v>
      </c>
      <c r="H327" s="190" t="s">
        <v>692</v>
      </c>
      <c r="I327" s="190" t="s">
        <v>265</v>
      </c>
      <c r="Q327" s="190">
        <v>2000</v>
      </c>
      <c r="X327" s="190" t="s">
        <v>3184</v>
      </c>
    </row>
    <row r="328" spans="1:24" ht="17.25" customHeight="1" x14ac:dyDescent="0.3">
      <c r="A328" s="190">
        <v>811065</v>
      </c>
      <c r="B328" s="190" t="s">
        <v>2664</v>
      </c>
      <c r="C328" s="190" t="s">
        <v>3156</v>
      </c>
      <c r="D328" s="190" t="s">
        <v>980</v>
      </c>
      <c r="E328" s="190" t="s">
        <v>138</v>
      </c>
      <c r="F328" s="193">
        <v>33453</v>
      </c>
      <c r="G328" s="190" t="s">
        <v>794</v>
      </c>
      <c r="H328" s="190" t="s">
        <v>692</v>
      </c>
      <c r="I328" s="190" t="s">
        <v>265</v>
      </c>
      <c r="Q328" s="190">
        <v>2000</v>
      </c>
      <c r="X328" s="190" t="s">
        <v>3184</v>
      </c>
    </row>
    <row r="329" spans="1:24" ht="17.25" customHeight="1" x14ac:dyDescent="0.3">
      <c r="A329" s="190">
        <v>808130</v>
      </c>
      <c r="B329" s="190" t="s">
        <v>2321</v>
      </c>
      <c r="C329" s="190" t="s">
        <v>94</v>
      </c>
      <c r="D329" s="190" t="s">
        <v>817</v>
      </c>
      <c r="E329" s="190" t="s">
        <v>138</v>
      </c>
      <c r="F329" s="193">
        <v>34129</v>
      </c>
      <c r="G329" s="190" t="s">
        <v>233</v>
      </c>
      <c r="H329" s="190" t="s">
        <v>692</v>
      </c>
      <c r="I329" s="190" t="s">
        <v>265</v>
      </c>
      <c r="Q329" s="190">
        <v>2000</v>
      </c>
      <c r="X329" s="190" t="s">
        <v>3184</v>
      </c>
    </row>
    <row r="330" spans="1:24" ht="17.25" customHeight="1" x14ac:dyDescent="0.3">
      <c r="A330" s="190">
        <v>809107</v>
      </c>
      <c r="B330" s="190" t="s">
        <v>2419</v>
      </c>
      <c r="C330" s="190" t="s">
        <v>65</v>
      </c>
      <c r="D330" s="190" t="s">
        <v>978</v>
      </c>
      <c r="E330" s="190" t="s">
        <v>138</v>
      </c>
      <c r="F330" s="193">
        <v>34335</v>
      </c>
      <c r="G330" s="190" t="s">
        <v>948</v>
      </c>
      <c r="H330" s="190" t="s">
        <v>692</v>
      </c>
      <c r="I330" s="190" t="s">
        <v>265</v>
      </c>
      <c r="Q330" s="190">
        <v>2000</v>
      </c>
      <c r="X330" s="190" t="s">
        <v>3184</v>
      </c>
    </row>
    <row r="331" spans="1:24" ht="17.25" customHeight="1" x14ac:dyDescent="0.3">
      <c r="A331" s="190">
        <v>807232</v>
      </c>
      <c r="B331" s="190" t="s">
        <v>1977</v>
      </c>
      <c r="C331" s="190" t="s">
        <v>494</v>
      </c>
      <c r="D331" s="190" t="s">
        <v>541</v>
      </c>
      <c r="E331" s="190" t="s">
        <v>138</v>
      </c>
      <c r="F331" s="193">
        <v>34388</v>
      </c>
      <c r="G331" s="190" t="s">
        <v>233</v>
      </c>
      <c r="H331" s="190" t="s">
        <v>692</v>
      </c>
      <c r="I331" s="190" t="s">
        <v>265</v>
      </c>
      <c r="Q331" s="190">
        <v>2000</v>
      </c>
      <c r="X331" s="190" t="s">
        <v>3184</v>
      </c>
    </row>
    <row r="332" spans="1:24" ht="17.25" customHeight="1" x14ac:dyDescent="0.3">
      <c r="A332" s="190">
        <v>809158</v>
      </c>
      <c r="B332" s="190" t="s">
        <v>824</v>
      </c>
      <c r="C332" s="190" t="s">
        <v>64</v>
      </c>
      <c r="D332" s="190" t="s">
        <v>295</v>
      </c>
      <c r="E332" s="190" t="s">
        <v>138</v>
      </c>
      <c r="F332" s="193">
        <v>34477</v>
      </c>
      <c r="G332" s="190" t="s">
        <v>3123</v>
      </c>
      <c r="H332" s="190" t="s">
        <v>692</v>
      </c>
      <c r="I332" s="190" t="s">
        <v>265</v>
      </c>
      <c r="Q332" s="190">
        <v>2000</v>
      </c>
      <c r="X332" s="190" t="s">
        <v>3184</v>
      </c>
    </row>
    <row r="333" spans="1:24" ht="17.25" customHeight="1" x14ac:dyDescent="0.3">
      <c r="A333" s="190">
        <v>805873</v>
      </c>
      <c r="B333" s="190" t="s">
        <v>2122</v>
      </c>
      <c r="C333" s="190" t="s">
        <v>3066</v>
      </c>
      <c r="D333" s="190" t="s">
        <v>167</v>
      </c>
      <c r="E333" s="190" t="s">
        <v>138</v>
      </c>
      <c r="F333" s="193">
        <v>34508</v>
      </c>
      <c r="G333" s="190" t="s">
        <v>233</v>
      </c>
      <c r="H333" s="190" t="s">
        <v>692</v>
      </c>
      <c r="I333" s="190" t="s">
        <v>265</v>
      </c>
      <c r="Q333" s="190">
        <v>2000</v>
      </c>
      <c r="X333" s="190" t="s">
        <v>3184</v>
      </c>
    </row>
    <row r="334" spans="1:24" ht="17.25" customHeight="1" x14ac:dyDescent="0.3">
      <c r="A334" s="190">
        <v>806174</v>
      </c>
      <c r="B334" s="190" t="s">
        <v>2136</v>
      </c>
      <c r="C334" s="190" t="s">
        <v>793</v>
      </c>
      <c r="D334" s="190" t="s">
        <v>515</v>
      </c>
      <c r="E334" s="190" t="s">
        <v>138</v>
      </c>
      <c r="F334" s="193">
        <v>34728</v>
      </c>
      <c r="G334" s="190" t="s">
        <v>695</v>
      </c>
      <c r="H334" s="190" t="s">
        <v>692</v>
      </c>
      <c r="I334" s="190" t="s">
        <v>265</v>
      </c>
      <c r="Q334" s="190">
        <v>2000</v>
      </c>
      <c r="X334" s="190" t="s">
        <v>3184</v>
      </c>
    </row>
    <row r="335" spans="1:24" ht="17.25" customHeight="1" x14ac:dyDescent="0.3">
      <c r="A335" s="190">
        <v>805486</v>
      </c>
      <c r="B335" s="190" t="s">
        <v>2092</v>
      </c>
      <c r="C335" s="190" t="s">
        <v>934</v>
      </c>
      <c r="D335" s="190" t="s">
        <v>207</v>
      </c>
      <c r="E335" s="190" t="s">
        <v>138</v>
      </c>
      <c r="F335" s="193">
        <v>34871</v>
      </c>
      <c r="G335" s="190" t="s">
        <v>233</v>
      </c>
      <c r="H335" s="190" t="s">
        <v>692</v>
      </c>
      <c r="I335" s="190" t="s">
        <v>265</v>
      </c>
      <c r="Q335" s="190">
        <v>2000</v>
      </c>
      <c r="X335" s="190" t="s">
        <v>3184</v>
      </c>
    </row>
    <row r="336" spans="1:24" ht="17.25" customHeight="1" x14ac:dyDescent="0.3">
      <c r="A336" s="190">
        <v>805485</v>
      </c>
      <c r="B336" s="190" t="s">
        <v>2091</v>
      </c>
      <c r="C336" s="190" t="s">
        <v>356</v>
      </c>
      <c r="D336" s="190" t="s">
        <v>170</v>
      </c>
      <c r="E336" s="190" t="s">
        <v>138</v>
      </c>
      <c r="F336" s="193">
        <v>35065</v>
      </c>
      <c r="G336" s="190" t="s">
        <v>233</v>
      </c>
      <c r="H336" s="190" t="s">
        <v>692</v>
      </c>
      <c r="I336" s="190" t="s">
        <v>265</v>
      </c>
      <c r="Q336" s="190">
        <v>2000</v>
      </c>
      <c r="X336" s="190" t="s">
        <v>3184</v>
      </c>
    </row>
    <row r="337" spans="1:24" ht="17.25" customHeight="1" x14ac:dyDescent="0.3">
      <c r="A337" s="190">
        <v>805170</v>
      </c>
      <c r="B337" s="190" t="s">
        <v>2061</v>
      </c>
      <c r="C337" s="190" t="s">
        <v>530</v>
      </c>
      <c r="D337" s="190" t="s">
        <v>1917</v>
      </c>
      <c r="E337" s="190" t="s">
        <v>138</v>
      </c>
      <c r="F337" s="193">
        <v>35431</v>
      </c>
      <c r="G337" s="190" t="s">
        <v>695</v>
      </c>
      <c r="H337" s="190" t="s">
        <v>692</v>
      </c>
      <c r="I337" s="190" t="s">
        <v>265</v>
      </c>
      <c r="Q337" s="190">
        <v>2000</v>
      </c>
      <c r="X337" s="190" t="s">
        <v>3184</v>
      </c>
    </row>
    <row r="338" spans="1:24" ht="17.25" customHeight="1" x14ac:dyDescent="0.3">
      <c r="A338" s="190">
        <v>811882</v>
      </c>
      <c r="B338" s="190" t="s">
        <v>2813</v>
      </c>
      <c r="C338" s="190" t="s">
        <v>296</v>
      </c>
      <c r="D338" s="190" t="s">
        <v>156</v>
      </c>
      <c r="E338" s="190" t="s">
        <v>138</v>
      </c>
      <c r="F338" s="193">
        <v>35491</v>
      </c>
      <c r="G338" s="190" t="s">
        <v>233</v>
      </c>
      <c r="H338" s="190" t="s">
        <v>693</v>
      </c>
      <c r="I338" s="190" t="s">
        <v>265</v>
      </c>
      <c r="Q338" s="190">
        <v>2000</v>
      </c>
      <c r="X338" s="190" t="s">
        <v>3184</v>
      </c>
    </row>
    <row r="339" spans="1:24" ht="17.25" customHeight="1" x14ac:dyDescent="0.3">
      <c r="A339" s="190">
        <v>808124</v>
      </c>
      <c r="B339" s="190" t="s">
        <v>2320</v>
      </c>
      <c r="C339" s="190" t="s">
        <v>94</v>
      </c>
      <c r="D339" s="190" t="s">
        <v>168</v>
      </c>
      <c r="E339" s="190" t="s">
        <v>138</v>
      </c>
      <c r="F339" s="193">
        <v>35525</v>
      </c>
      <c r="G339" s="190" t="s">
        <v>243</v>
      </c>
      <c r="H339" s="190" t="s">
        <v>692</v>
      </c>
      <c r="I339" s="190" t="s">
        <v>265</v>
      </c>
      <c r="Q339" s="190">
        <v>2000</v>
      </c>
      <c r="X339" s="190" t="s">
        <v>3184</v>
      </c>
    </row>
    <row r="340" spans="1:24" ht="17.25" customHeight="1" x14ac:dyDescent="0.3">
      <c r="A340" s="190">
        <v>811816</v>
      </c>
      <c r="B340" s="190" t="s">
        <v>2781</v>
      </c>
      <c r="C340" s="190" t="s">
        <v>57</v>
      </c>
      <c r="D340" s="190" t="s">
        <v>2877</v>
      </c>
      <c r="E340" s="190" t="s">
        <v>138</v>
      </c>
      <c r="F340" s="193">
        <v>35796</v>
      </c>
      <c r="G340" s="190" t="s">
        <v>695</v>
      </c>
      <c r="H340" s="190" t="s">
        <v>692</v>
      </c>
      <c r="I340" s="190" t="s">
        <v>265</v>
      </c>
      <c r="Q340" s="190">
        <v>2000</v>
      </c>
      <c r="X340" s="190" t="s">
        <v>3184</v>
      </c>
    </row>
    <row r="341" spans="1:24" ht="17.25" customHeight="1" x14ac:dyDescent="0.3">
      <c r="A341" s="190">
        <v>807166</v>
      </c>
      <c r="B341" s="190" t="s">
        <v>2223</v>
      </c>
      <c r="C341" s="190" t="s">
        <v>65</v>
      </c>
      <c r="D341" s="190" t="s">
        <v>3088</v>
      </c>
      <c r="E341" s="190" t="s">
        <v>138</v>
      </c>
      <c r="F341" s="193">
        <v>35918</v>
      </c>
      <c r="G341" s="190" t="s">
        <v>233</v>
      </c>
      <c r="H341" s="190" t="s">
        <v>692</v>
      </c>
      <c r="I341" s="190" t="s">
        <v>265</v>
      </c>
      <c r="Q341" s="190">
        <v>2000</v>
      </c>
      <c r="X341" s="190" t="s">
        <v>3184</v>
      </c>
    </row>
    <row r="342" spans="1:24" ht="17.25" customHeight="1" x14ac:dyDescent="0.3">
      <c r="A342" s="190">
        <v>811845</v>
      </c>
      <c r="B342" s="190" t="s">
        <v>2797</v>
      </c>
      <c r="C342" s="190" t="s">
        <v>400</v>
      </c>
      <c r="D342" s="190" t="s">
        <v>176</v>
      </c>
      <c r="E342" s="190" t="s">
        <v>138</v>
      </c>
      <c r="F342" s="193">
        <v>35939</v>
      </c>
      <c r="G342" s="190" t="s">
        <v>233</v>
      </c>
      <c r="H342" s="190" t="s">
        <v>693</v>
      </c>
      <c r="I342" s="190" t="s">
        <v>265</v>
      </c>
      <c r="Q342" s="190">
        <v>2000</v>
      </c>
      <c r="X342" s="190" t="s">
        <v>3184</v>
      </c>
    </row>
    <row r="343" spans="1:24" ht="17.25" customHeight="1" x14ac:dyDescent="0.3">
      <c r="A343" s="190">
        <v>807658</v>
      </c>
      <c r="B343" s="190" t="s">
        <v>2271</v>
      </c>
      <c r="C343" s="190" t="s">
        <v>815</v>
      </c>
      <c r="D343" s="190" t="s">
        <v>657</v>
      </c>
      <c r="E343" s="190" t="s">
        <v>138</v>
      </c>
      <c r="F343" s="193">
        <v>35953</v>
      </c>
      <c r="G343" s="190" t="s">
        <v>233</v>
      </c>
      <c r="H343" s="190" t="s">
        <v>692</v>
      </c>
      <c r="I343" s="190" t="s">
        <v>265</v>
      </c>
      <c r="Q343" s="190">
        <v>2000</v>
      </c>
      <c r="X343" s="190" t="s">
        <v>3184</v>
      </c>
    </row>
    <row r="344" spans="1:24" ht="17.25" customHeight="1" x14ac:dyDescent="0.3">
      <c r="A344" s="190">
        <v>807079</v>
      </c>
      <c r="B344" s="190" t="s">
        <v>2213</v>
      </c>
      <c r="C344" s="190" t="s">
        <v>86</v>
      </c>
      <c r="D344" s="190" t="s">
        <v>616</v>
      </c>
      <c r="E344" s="190" t="s">
        <v>138</v>
      </c>
      <c r="F344" s="193">
        <v>36161</v>
      </c>
      <c r="G344" s="190" t="s">
        <v>233</v>
      </c>
      <c r="H344" s="190" t="s">
        <v>692</v>
      </c>
      <c r="I344" s="190" t="s">
        <v>265</v>
      </c>
      <c r="Q344" s="190">
        <v>2000</v>
      </c>
      <c r="X344" s="190" t="s">
        <v>3184</v>
      </c>
    </row>
    <row r="345" spans="1:24" ht="17.25" customHeight="1" x14ac:dyDescent="0.3">
      <c r="A345" s="190">
        <v>803940</v>
      </c>
      <c r="B345" s="190" t="s">
        <v>2007</v>
      </c>
      <c r="C345" s="190" t="s">
        <v>519</v>
      </c>
      <c r="D345" s="190" t="s">
        <v>484</v>
      </c>
      <c r="E345" s="190" t="s">
        <v>138</v>
      </c>
      <c r="H345" s="190" t="s">
        <v>692</v>
      </c>
      <c r="I345" s="190" t="s">
        <v>265</v>
      </c>
      <c r="Q345" s="190">
        <v>2000</v>
      </c>
      <c r="X345" s="190" t="s">
        <v>3184</v>
      </c>
    </row>
    <row r="346" spans="1:24" ht="17.25" customHeight="1" x14ac:dyDescent="0.3">
      <c r="A346" s="190">
        <v>807611</v>
      </c>
      <c r="B346" s="190" t="s">
        <v>2260</v>
      </c>
      <c r="C346" s="190" t="s">
        <v>63</v>
      </c>
      <c r="D346" s="190" t="s">
        <v>310</v>
      </c>
      <c r="E346" s="190" t="s">
        <v>138</v>
      </c>
      <c r="H346" s="190" t="s">
        <v>692</v>
      </c>
      <c r="I346" s="190" t="s">
        <v>265</v>
      </c>
      <c r="Q346" s="190">
        <v>2000</v>
      </c>
      <c r="X346" s="190" t="s">
        <v>3184</v>
      </c>
    </row>
    <row r="347" spans="1:24" ht="17.25" customHeight="1" x14ac:dyDescent="0.3">
      <c r="A347" s="190">
        <v>807577</v>
      </c>
      <c r="B347" s="190" t="s">
        <v>2255</v>
      </c>
      <c r="C347" s="190" t="s">
        <v>3066</v>
      </c>
      <c r="D347" s="190" t="s">
        <v>213</v>
      </c>
      <c r="E347" s="190" t="s">
        <v>138</v>
      </c>
      <c r="H347" s="190" t="s">
        <v>692</v>
      </c>
      <c r="I347" s="190" t="s">
        <v>265</v>
      </c>
      <c r="Q347" s="190">
        <v>2000</v>
      </c>
      <c r="X347" s="190" t="s">
        <v>3184</v>
      </c>
    </row>
    <row r="348" spans="1:24" ht="17.25" customHeight="1" x14ac:dyDescent="0.3">
      <c r="A348" s="190">
        <v>805078</v>
      </c>
      <c r="B348" s="190" t="s">
        <v>2053</v>
      </c>
      <c r="C348" s="190" t="s">
        <v>469</v>
      </c>
      <c r="D348" s="190" t="s">
        <v>189</v>
      </c>
      <c r="E348" s="190" t="s">
        <v>137</v>
      </c>
      <c r="F348" s="193">
        <v>27975</v>
      </c>
      <c r="G348" s="190" t="s">
        <v>239</v>
      </c>
      <c r="H348" s="190" t="s">
        <v>692</v>
      </c>
      <c r="I348" s="190" t="s">
        <v>265</v>
      </c>
      <c r="Q348" s="190">
        <v>2000</v>
      </c>
      <c r="X348" s="190" t="s">
        <v>3184</v>
      </c>
    </row>
    <row r="349" spans="1:24" ht="17.25" customHeight="1" x14ac:dyDescent="0.3">
      <c r="A349" s="190">
        <v>800215</v>
      </c>
      <c r="B349" s="190" t="s">
        <v>1925</v>
      </c>
      <c r="C349" s="190" t="s">
        <v>460</v>
      </c>
      <c r="D349" s="190" t="s">
        <v>412</v>
      </c>
      <c r="E349" s="190" t="s">
        <v>137</v>
      </c>
      <c r="F349" s="193">
        <v>28581</v>
      </c>
      <c r="G349" s="190" t="s">
        <v>1778</v>
      </c>
      <c r="H349" s="190" t="s">
        <v>692</v>
      </c>
      <c r="I349" s="190" t="s">
        <v>265</v>
      </c>
      <c r="Q349" s="190">
        <v>2000</v>
      </c>
      <c r="X349" s="190" t="s">
        <v>3184</v>
      </c>
    </row>
    <row r="350" spans="1:24" ht="17.25" customHeight="1" x14ac:dyDescent="0.3">
      <c r="A350" s="190">
        <v>804009</v>
      </c>
      <c r="B350" s="190" t="s">
        <v>2012</v>
      </c>
      <c r="C350" s="190" t="s">
        <v>339</v>
      </c>
      <c r="D350" s="190" t="s">
        <v>174</v>
      </c>
      <c r="E350" s="190" t="s">
        <v>137</v>
      </c>
      <c r="F350" s="193">
        <v>29526</v>
      </c>
      <c r="G350" s="190" t="s">
        <v>233</v>
      </c>
      <c r="H350" s="190" t="s">
        <v>692</v>
      </c>
      <c r="I350" s="190" t="s">
        <v>265</v>
      </c>
      <c r="Q350" s="190">
        <v>2000</v>
      </c>
      <c r="X350" s="190" t="s">
        <v>3184</v>
      </c>
    </row>
    <row r="351" spans="1:24" ht="17.25" customHeight="1" x14ac:dyDescent="0.3">
      <c r="A351" s="190">
        <v>807714</v>
      </c>
      <c r="B351" s="190" t="s">
        <v>2275</v>
      </c>
      <c r="C351" s="190" t="s">
        <v>928</v>
      </c>
      <c r="D351" s="190" t="s">
        <v>1815</v>
      </c>
      <c r="E351" s="190" t="s">
        <v>137</v>
      </c>
      <c r="F351" s="193">
        <v>31184</v>
      </c>
      <c r="G351" s="190" t="s">
        <v>238</v>
      </c>
      <c r="H351" s="190" t="s">
        <v>692</v>
      </c>
      <c r="I351" s="190" t="s">
        <v>265</v>
      </c>
      <c r="Q351" s="190">
        <v>2000</v>
      </c>
      <c r="X351" s="190" t="s">
        <v>3184</v>
      </c>
    </row>
    <row r="352" spans="1:24" ht="17.25" customHeight="1" x14ac:dyDescent="0.3">
      <c r="A352" s="190">
        <v>802373</v>
      </c>
      <c r="B352" s="190" t="s">
        <v>1966</v>
      </c>
      <c r="C352" s="190" t="s">
        <v>334</v>
      </c>
      <c r="D352" s="190" t="s">
        <v>156</v>
      </c>
      <c r="E352" s="190" t="s">
        <v>137</v>
      </c>
      <c r="F352" s="193">
        <v>32878</v>
      </c>
      <c r="G352" s="190" t="s">
        <v>235</v>
      </c>
      <c r="H352" s="190" t="s">
        <v>692</v>
      </c>
      <c r="I352" s="190" t="s">
        <v>265</v>
      </c>
      <c r="Q352" s="190">
        <v>2000</v>
      </c>
      <c r="X352" s="190" t="s">
        <v>3184</v>
      </c>
    </row>
    <row r="353" spans="1:24" ht="17.25" customHeight="1" x14ac:dyDescent="0.3">
      <c r="A353" s="190">
        <v>806010</v>
      </c>
      <c r="B353" s="190" t="s">
        <v>2129</v>
      </c>
      <c r="C353" s="190" t="s">
        <v>2927</v>
      </c>
      <c r="D353" s="190" t="s">
        <v>1004</v>
      </c>
      <c r="E353" s="190" t="s">
        <v>137</v>
      </c>
      <c r="F353" s="193">
        <v>33351</v>
      </c>
      <c r="G353" s="190" t="s">
        <v>233</v>
      </c>
      <c r="H353" s="190" t="s">
        <v>692</v>
      </c>
      <c r="I353" s="190" t="s">
        <v>265</v>
      </c>
      <c r="Q353" s="190">
        <v>2000</v>
      </c>
      <c r="X353" s="190" t="s">
        <v>3184</v>
      </c>
    </row>
    <row r="354" spans="1:24" ht="17.25" customHeight="1" x14ac:dyDescent="0.3">
      <c r="A354" s="190">
        <v>811956</v>
      </c>
      <c r="B354" s="190" t="s">
        <v>1062</v>
      </c>
      <c r="C354" s="190" t="s">
        <v>63</v>
      </c>
      <c r="D354" s="190" t="s">
        <v>1576</v>
      </c>
      <c r="E354" s="190" t="s">
        <v>137</v>
      </c>
      <c r="F354" s="193">
        <v>33405</v>
      </c>
      <c r="G354" s="190" t="s">
        <v>233</v>
      </c>
      <c r="H354" s="190" t="s">
        <v>692</v>
      </c>
      <c r="I354" s="190" t="s">
        <v>265</v>
      </c>
      <c r="Q354" s="190">
        <v>2000</v>
      </c>
      <c r="X354" s="190" t="s">
        <v>3184</v>
      </c>
    </row>
    <row r="355" spans="1:24" ht="17.25" customHeight="1" x14ac:dyDescent="0.3">
      <c r="A355" s="190">
        <v>805199</v>
      </c>
      <c r="B355" s="190" t="s">
        <v>2065</v>
      </c>
      <c r="C355" s="190" t="s">
        <v>342</v>
      </c>
      <c r="D355" s="190" t="s">
        <v>212</v>
      </c>
      <c r="E355" s="190" t="s">
        <v>137</v>
      </c>
      <c r="F355" s="193">
        <v>33717</v>
      </c>
      <c r="G355" s="190" t="s">
        <v>233</v>
      </c>
      <c r="H355" s="190" t="s">
        <v>692</v>
      </c>
      <c r="I355" s="190" t="s">
        <v>265</v>
      </c>
      <c r="Q355" s="190">
        <v>2000</v>
      </c>
      <c r="X355" s="190" t="s">
        <v>3184</v>
      </c>
    </row>
    <row r="356" spans="1:24" ht="17.25" customHeight="1" x14ac:dyDescent="0.3">
      <c r="A356" s="190">
        <v>800796</v>
      </c>
      <c r="B356" s="190" t="s">
        <v>1936</v>
      </c>
      <c r="C356" s="190" t="s">
        <v>78</v>
      </c>
      <c r="D356" s="190" t="s">
        <v>188</v>
      </c>
      <c r="E356" s="190" t="s">
        <v>137</v>
      </c>
      <c r="F356" s="193">
        <v>33970</v>
      </c>
      <c r="G356" s="190" t="s">
        <v>807</v>
      </c>
      <c r="H356" s="190" t="s">
        <v>692</v>
      </c>
      <c r="I356" s="190" t="s">
        <v>265</v>
      </c>
      <c r="Q356" s="190">
        <v>2000</v>
      </c>
      <c r="X356" s="190" t="s">
        <v>3184</v>
      </c>
    </row>
    <row r="357" spans="1:24" ht="17.25" customHeight="1" x14ac:dyDescent="0.3">
      <c r="A357" s="190">
        <v>811874</v>
      </c>
      <c r="B357" s="190" t="s">
        <v>2808</v>
      </c>
      <c r="C357" s="190" t="s">
        <v>91</v>
      </c>
      <c r="D357" s="190" t="s">
        <v>653</v>
      </c>
      <c r="E357" s="190" t="s">
        <v>137</v>
      </c>
      <c r="F357" s="193">
        <v>34340</v>
      </c>
      <c r="G357" s="190" t="s">
        <v>1582</v>
      </c>
      <c r="H357" s="190" t="s">
        <v>692</v>
      </c>
      <c r="I357" s="190" t="s">
        <v>265</v>
      </c>
      <c r="Q357" s="190">
        <v>2000</v>
      </c>
      <c r="X357" s="190" t="s">
        <v>3184</v>
      </c>
    </row>
    <row r="358" spans="1:24" ht="17.25" customHeight="1" x14ac:dyDescent="0.3">
      <c r="A358" s="190">
        <v>802074</v>
      </c>
      <c r="B358" s="190" t="s">
        <v>1955</v>
      </c>
      <c r="C358" s="190" t="s">
        <v>116</v>
      </c>
      <c r="D358" s="190" t="s">
        <v>170</v>
      </c>
      <c r="E358" s="190" t="s">
        <v>137</v>
      </c>
      <c r="F358" s="193">
        <v>34713</v>
      </c>
      <c r="G358" s="190" t="s">
        <v>233</v>
      </c>
      <c r="H358" s="190" t="s">
        <v>692</v>
      </c>
      <c r="I358" s="190" t="s">
        <v>265</v>
      </c>
      <c r="Q358" s="190">
        <v>2000</v>
      </c>
      <c r="X358" s="190" t="s">
        <v>3184</v>
      </c>
    </row>
    <row r="359" spans="1:24" ht="17.25" customHeight="1" x14ac:dyDescent="0.3">
      <c r="A359" s="190">
        <v>806879</v>
      </c>
      <c r="B359" s="190" t="s">
        <v>2195</v>
      </c>
      <c r="C359" s="190" t="s">
        <v>1761</v>
      </c>
      <c r="D359" s="190" t="s">
        <v>966</v>
      </c>
      <c r="E359" s="190" t="s">
        <v>137</v>
      </c>
      <c r="F359" s="193">
        <v>34763</v>
      </c>
      <c r="G359" s="190" t="s">
        <v>940</v>
      </c>
      <c r="H359" s="190" t="s">
        <v>692</v>
      </c>
      <c r="I359" s="190" t="s">
        <v>265</v>
      </c>
      <c r="Q359" s="190">
        <v>2000</v>
      </c>
      <c r="X359" s="190" t="s">
        <v>3184</v>
      </c>
    </row>
    <row r="360" spans="1:24" ht="17.25" customHeight="1" x14ac:dyDescent="0.3">
      <c r="A360" s="190">
        <v>805618</v>
      </c>
      <c r="B360" s="190" t="s">
        <v>2101</v>
      </c>
      <c r="C360" s="190" t="s">
        <v>78</v>
      </c>
      <c r="D360" s="190" t="s">
        <v>951</v>
      </c>
      <c r="E360" s="190" t="s">
        <v>137</v>
      </c>
      <c r="F360" s="193">
        <v>34867</v>
      </c>
      <c r="G360" s="190" t="s">
        <v>3063</v>
      </c>
      <c r="H360" s="190" t="s">
        <v>692</v>
      </c>
      <c r="I360" s="190" t="s">
        <v>265</v>
      </c>
      <c r="Q360" s="190">
        <v>2000</v>
      </c>
      <c r="X360" s="190" t="s">
        <v>3184</v>
      </c>
    </row>
    <row r="361" spans="1:24" ht="17.25" customHeight="1" x14ac:dyDescent="0.3">
      <c r="A361" s="190">
        <v>810699</v>
      </c>
      <c r="B361" s="190" t="s">
        <v>2605</v>
      </c>
      <c r="C361" s="190" t="s">
        <v>63</v>
      </c>
      <c r="D361" s="190" t="s">
        <v>157</v>
      </c>
      <c r="E361" s="190" t="s">
        <v>137</v>
      </c>
      <c r="F361" s="193">
        <v>34989</v>
      </c>
      <c r="G361" s="190" t="s">
        <v>238</v>
      </c>
      <c r="H361" s="190" t="s">
        <v>693</v>
      </c>
      <c r="I361" s="190" t="s">
        <v>265</v>
      </c>
      <c r="Q361" s="190">
        <v>2000</v>
      </c>
      <c r="X361" s="190" t="s">
        <v>3184</v>
      </c>
    </row>
    <row r="362" spans="1:24" ht="17.25" customHeight="1" x14ac:dyDescent="0.3">
      <c r="A362" s="190">
        <v>811799</v>
      </c>
      <c r="B362" s="190" t="s">
        <v>850</v>
      </c>
      <c r="C362" s="190" t="s">
        <v>61</v>
      </c>
      <c r="D362" s="190" t="s">
        <v>158</v>
      </c>
      <c r="E362" s="190" t="s">
        <v>137</v>
      </c>
      <c r="F362" s="193">
        <v>35073</v>
      </c>
      <c r="G362" s="190" t="s">
        <v>233</v>
      </c>
      <c r="H362" s="190" t="s">
        <v>692</v>
      </c>
      <c r="I362" s="190" t="s">
        <v>265</v>
      </c>
      <c r="Q362" s="190">
        <v>2000</v>
      </c>
      <c r="X362" s="190" t="s">
        <v>3184</v>
      </c>
    </row>
    <row r="363" spans="1:24" ht="17.25" customHeight="1" x14ac:dyDescent="0.3">
      <c r="A363" s="190">
        <v>807585</v>
      </c>
      <c r="B363" s="190" t="s">
        <v>2256</v>
      </c>
      <c r="C363" s="190" t="s">
        <v>418</v>
      </c>
      <c r="D363" s="190" t="s">
        <v>163</v>
      </c>
      <c r="E363" s="190" t="s">
        <v>137</v>
      </c>
      <c r="F363" s="193">
        <v>35324</v>
      </c>
      <c r="G363" s="190" t="s">
        <v>233</v>
      </c>
      <c r="H363" s="190" t="s">
        <v>692</v>
      </c>
      <c r="I363" s="190" t="s">
        <v>265</v>
      </c>
      <c r="Q363" s="190">
        <v>2000</v>
      </c>
      <c r="X363" s="190" t="s">
        <v>3184</v>
      </c>
    </row>
    <row r="364" spans="1:24" ht="17.25" customHeight="1" x14ac:dyDescent="0.3">
      <c r="A364" s="190">
        <v>809210</v>
      </c>
      <c r="B364" s="190" t="s">
        <v>2434</v>
      </c>
      <c r="C364" s="190" t="s">
        <v>732</v>
      </c>
      <c r="D364" s="190" t="s">
        <v>188</v>
      </c>
      <c r="E364" s="190" t="s">
        <v>137</v>
      </c>
      <c r="F364" s="193">
        <v>35330</v>
      </c>
      <c r="G364" s="190" t="s">
        <v>233</v>
      </c>
      <c r="H364" s="190" t="s">
        <v>692</v>
      </c>
      <c r="I364" s="190" t="s">
        <v>265</v>
      </c>
      <c r="Q364" s="190">
        <v>2000</v>
      </c>
      <c r="X364" s="190" t="s">
        <v>3184</v>
      </c>
    </row>
    <row r="365" spans="1:24" ht="17.25" customHeight="1" x14ac:dyDescent="0.3">
      <c r="A365" s="190">
        <v>805712</v>
      </c>
      <c r="B365" s="190" t="s">
        <v>2111</v>
      </c>
      <c r="C365" s="190" t="s">
        <v>1626</v>
      </c>
      <c r="D365" s="190" t="s">
        <v>182</v>
      </c>
      <c r="E365" s="190" t="s">
        <v>137</v>
      </c>
      <c r="F365" s="193">
        <v>35431</v>
      </c>
      <c r="G365" s="190" t="s">
        <v>1891</v>
      </c>
      <c r="H365" s="190" t="s">
        <v>692</v>
      </c>
      <c r="I365" s="190" t="s">
        <v>265</v>
      </c>
      <c r="Q365" s="190">
        <v>2000</v>
      </c>
      <c r="X365" s="190" t="s">
        <v>3184</v>
      </c>
    </row>
    <row r="366" spans="1:24" ht="17.25" customHeight="1" x14ac:dyDescent="0.3">
      <c r="A366" s="190">
        <v>811800</v>
      </c>
      <c r="B366" s="190" t="s">
        <v>2773</v>
      </c>
      <c r="C366" s="190" t="s">
        <v>296</v>
      </c>
      <c r="D366" s="190" t="s">
        <v>501</v>
      </c>
      <c r="E366" s="190" t="s">
        <v>137</v>
      </c>
      <c r="F366" s="193">
        <v>35559</v>
      </c>
      <c r="G366" s="190" t="s">
        <v>754</v>
      </c>
      <c r="H366" s="190" t="s">
        <v>693</v>
      </c>
      <c r="I366" s="190" t="s">
        <v>265</v>
      </c>
      <c r="Q366" s="190">
        <v>2000</v>
      </c>
      <c r="X366" s="190" t="s">
        <v>3184</v>
      </c>
    </row>
    <row r="367" spans="1:24" ht="17.25" customHeight="1" x14ac:dyDescent="0.3">
      <c r="A367" s="190">
        <v>807386</v>
      </c>
      <c r="B367" s="190" t="s">
        <v>2239</v>
      </c>
      <c r="C367" s="190" t="s">
        <v>68</v>
      </c>
      <c r="D367" s="190" t="s">
        <v>568</v>
      </c>
      <c r="E367" s="190" t="s">
        <v>137</v>
      </c>
      <c r="F367" s="193">
        <v>35587</v>
      </c>
      <c r="G367" s="190" t="s">
        <v>233</v>
      </c>
      <c r="H367" s="190" t="s">
        <v>692</v>
      </c>
      <c r="I367" s="190" t="s">
        <v>265</v>
      </c>
      <c r="Q367" s="190">
        <v>2000</v>
      </c>
      <c r="X367" s="190" t="s">
        <v>3184</v>
      </c>
    </row>
    <row r="368" spans="1:24" ht="17.25" customHeight="1" x14ac:dyDescent="0.3">
      <c r="A368" s="190">
        <v>811895</v>
      </c>
      <c r="B368" s="190" t="s">
        <v>2820</v>
      </c>
      <c r="C368" s="190" t="s">
        <v>3176</v>
      </c>
      <c r="D368" s="190" t="s">
        <v>338</v>
      </c>
      <c r="E368" s="190" t="s">
        <v>137</v>
      </c>
      <c r="F368" s="193">
        <v>35643</v>
      </c>
      <c r="G368" s="190" t="s">
        <v>236</v>
      </c>
      <c r="H368" s="190" t="s">
        <v>692</v>
      </c>
      <c r="I368" s="190" t="s">
        <v>265</v>
      </c>
      <c r="Q368" s="190">
        <v>2000</v>
      </c>
      <c r="X368" s="190" t="s">
        <v>3184</v>
      </c>
    </row>
    <row r="369" spans="1:24" ht="17.25" customHeight="1" x14ac:dyDescent="0.3">
      <c r="A369" s="190">
        <v>807647</v>
      </c>
      <c r="B369" s="190" t="s">
        <v>2269</v>
      </c>
      <c r="C369" s="190" t="s">
        <v>409</v>
      </c>
      <c r="D369" s="190" t="s">
        <v>3100</v>
      </c>
      <c r="E369" s="190" t="s">
        <v>137</v>
      </c>
      <c r="F369" s="193">
        <v>35952</v>
      </c>
      <c r="G369" s="190" t="s">
        <v>233</v>
      </c>
      <c r="H369" s="190" t="s">
        <v>692</v>
      </c>
      <c r="I369" s="190" t="s">
        <v>265</v>
      </c>
      <c r="Q369" s="190">
        <v>2000</v>
      </c>
      <c r="X369" s="190" t="s">
        <v>3184</v>
      </c>
    </row>
    <row r="370" spans="1:24" ht="17.25" customHeight="1" x14ac:dyDescent="0.3">
      <c r="A370" s="190">
        <v>807768</v>
      </c>
      <c r="B370" s="190" t="s">
        <v>2279</v>
      </c>
      <c r="C370" s="190" t="s">
        <v>3101</v>
      </c>
      <c r="D370" s="190" t="s">
        <v>3102</v>
      </c>
      <c r="E370" s="190" t="s">
        <v>137</v>
      </c>
      <c r="F370" s="193">
        <v>35973</v>
      </c>
      <c r="G370" s="190" t="s">
        <v>233</v>
      </c>
      <c r="H370" s="190" t="s">
        <v>692</v>
      </c>
      <c r="I370" s="190" t="s">
        <v>265</v>
      </c>
      <c r="Q370" s="190">
        <v>2000</v>
      </c>
      <c r="X370" s="190" t="s">
        <v>3184</v>
      </c>
    </row>
    <row r="371" spans="1:24" ht="17.25" customHeight="1" x14ac:dyDescent="0.3">
      <c r="A371" s="190">
        <v>807369</v>
      </c>
      <c r="B371" s="190" t="s">
        <v>2237</v>
      </c>
      <c r="C371" s="190" t="s">
        <v>95</v>
      </c>
      <c r="D371" s="190" t="s">
        <v>892</v>
      </c>
      <c r="E371" s="190" t="s">
        <v>137</v>
      </c>
      <c r="F371" s="193">
        <v>35976</v>
      </c>
      <c r="G371" s="190" t="s">
        <v>233</v>
      </c>
      <c r="H371" s="190" t="s">
        <v>692</v>
      </c>
      <c r="I371" s="190" t="s">
        <v>265</v>
      </c>
      <c r="Q371" s="190">
        <v>2000</v>
      </c>
      <c r="X371" s="190" t="s">
        <v>3184</v>
      </c>
    </row>
    <row r="372" spans="1:24" ht="17.25" customHeight="1" x14ac:dyDescent="0.3">
      <c r="A372" s="190">
        <v>807255</v>
      </c>
      <c r="B372" s="190" t="s">
        <v>2229</v>
      </c>
      <c r="C372" s="190" t="s">
        <v>81</v>
      </c>
      <c r="D372" s="190" t="s">
        <v>3092</v>
      </c>
      <c r="E372" s="190" t="s">
        <v>137</v>
      </c>
      <c r="F372" s="193">
        <v>35994</v>
      </c>
      <c r="G372" s="190" t="s">
        <v>743</v>
      </c>
      <c r="H372" s="190" t="s">
        <v>692</v>
      </c>
      <c r="I372" s="190" t="s">
        <v>265</v>
      </c>
      <c r="Q372" s="190">
        <v>2000</v>
      </c>
      <c r="X372" s="190" t="s">
        <v>3184</v>
      </c>
    </row>
    <row r="373" spans="1:24" ht="17.25" customHeight="1" x14ac:dyDescent="0.3">
      <c r="A373" s="190">
        <v>808300</v>
      </c>
      <c r="B373" s="190" t="s">
        <v>2333</v>
      </c>
      <c r="C373" s="190" t="s">
        <v>65</v>
      </c>
      <c r="D373" s="190" t="s">
        <v>992</v>
      </c>
      <c r="E373" s="190" t="s">
        <v>137</v>
      </c>
      <c r="F373" s="193">
        <v>36031</v>
      </c>
      <c r="G373" s="190" t="s">
        <v>233</v>
      </c>
      <c r="H373" s="190" t="s">
        <v>692</v>
      </c>
      <c r="I373" s="190" t="s">
        <v>265</v>
      </c>
      <c r="Q373" s="190">
        <v>2000</v>
      </c>
      <c r="X373" s="190" t="s">
        <v>3184</v>
      </c>
    </row>
    <row r="374" spans="1:24" ht="17.25" customHeight="1" x14ac:dyDescent="0.3">
      <c r="A374" s="190">
        <v>807924</v>
      </c>
      <c r="B374" s="190" t="s">
        <v>2298</v>
      </c>
      <c r="C374" s="190" t="s">
        <v>344</v>
      </c>
      <c r="D374" s="190" t="s">
        <v>470</v>
      </c>
      <c r="E374" s="190" t="s">
        <v>137</v>
      </c>
      <c r="F374" s="193">
        <v>36220</v>
      </c>
      <c r="G374" s="190" t="s">
        <v>233</v>
      </c>
      <c r="H374" s="190" t="s">
        <v>692</v>
      </c>
      <c r="I374" s="190" t="s">
        <v>265</v>
      </c>
      <c r="Q374" s="190">
        <v>2000</v>
      </c>
      <c r="X374" s="190" t="s">
        <v>3184</v>
      </c>
    </row>
    <row r="375" spans="1:24" ht="17.25" customHeight="1" x14ac:dyDescent="0.3">
      <c r="A375" s="190">
        <v>802221</v>
      </c>
      <c r="B375" s="190" t="s">
        <v>1960</v>
      </c>
      <c r="C375" s="190" t="s">
        <v>78</v>
      </c>
      <c r="D375" s="190" t="s">
        <v>322</v>
      </c>
      <c r="E375" s="190" t="s">
        <v>137</v>
      </c>
      <c r="F375" s="193">
        <v>34016</v>
      </c>
      <c r="G375" s="190" t="s">
        <v>233</v>
      </c>
      <c r="H375" s="190" t="s">
        <v>692</v>
      </c>
      <c r="I375" s="190" t="s">
        <v>1060</v>
      </c>
      <c r="J375" s="190" t="s">
        <v>1883</v>
      </c>
      <c r="K375" s="190">
        <v>2012</v>
      </c>
      <c r="L375" s="190" t="s">
        <v>233</v>
      </c>
    </row>
    <row r="376" spans="1:24" ht="17.25" customHeight="1" x14ac:dyDescent="0.3">
      <c r="A376" s="190">
        <v>804872</v>
      </c>
      <c r="B376" s="190" t="s">
        <v>1005</v>
      </c>
      <c r="C376" s="190" t="s">
        <v>1768</v>
      </c>
      <c r="D376" s="190" t="s">
        <v>620</v>
      </c>
      <c r="E376" s="190" t="s">
        <v>138</v>
      </c>
      <c r="F376" s="193">
        <v>30682</v>
      </c>
      <c r="G376" s="190" t="s">
        <v>233</v>
      </c>
      <c r="H376" s="190" t="s">
        <v>692</v>
      </c>
      <c r="I376" s="190" t="s">
        <v>1060</v>
      </c>
      <c r="J376" s="190" t="s">
        <v>1883</v>
      </c>
      <c r="K376" s="190">
        <v>2012</v>
      </c>
      <c r="L376" s="190" t="s">
        <v>233</v>
      </c>
    </row>
    <row r="377" spans="1:24" ht="17.25" customHeight="1" x14ac:dyDescent="0.3">
      <c r="A377" s="190">
        <v>808602</v>
      </c>
      <c r="B377" s="190" t="s">
        <v>2368</v>
      </c>
      <c r="C377" s="190" t="s">
        <v>2923</v>
      </c>
      <c r="D377" s="190" t="s">
        <v>2924</v>
      </c>
      <c r="E377" s="190" t="s">
        <v>138</v>
      </c>
      <c r="F377" s="193">
        <v>36267</v>
      </c>
      <c r="G377" s="190" t="s">
        <v>938</v>
      </c>
      <c r="H377" s="190" t="s">
        <v>692</v>
      </c>
      <c r="I377" s="190" t="s">
        <v>1060</v>
      </c>
    </row>
    <row r="378" spans="1:24" ht="17.25" customHeight="1" x14ac:dyDescent="0.3">
      <c r="A378" s="190">
        <v>808981</v>
      </c>
      <c r="B378" s="190" t="s">
        <v>2403</v>
      </c>
      <c r="C378" s="190" t="s">
        <v>66</v>
      </c>
      <c r="D378" s="190" t="s">
        <v>731</v>
      </c>
      <c r="E378" s="190" t="s">
        <v>138</v>
      </c>
      <c r="F378" s="193">
        <v>30317</v>
      </c>
      <c r="G378" s="190" t="s">
        <v>233</v>
      </c>
      <c r="H378" s="190" t="s">
        <v>692</v>
      </c>
      <c r="I378" s="190" t="s">
        <v>1060</v>
      </c>
    </row>
    <row r="379" spans="1:24" ht="17.25" customHeight="1" x14ac:dyDescent="0.3">
      <c r="A379" s="190">
        <v>810904</v>
      </c>
      <c r="B379" s="190" t="s">
        <v>2639</v>
      </c>
      <c r="C379" s="190" t="s">
        <v>68</v>
      </c>
      <c r="D379" s="190" t="s">
        <v>1727</v>
      </c>
      <c r="E379" s="190" t="s">
        <v>138</v>
      </c>
      <c r="F379" s="193">
        <v>33200</v>
      </c>
      <c r="G379" s="190" t="s">
        <v>243</v>
      </c>
      <c r="H379" s="190" t="s">
        <v>692</v>
      </c>
      <c r="I379" s="190" t="s">
        <v>1060</v>
      </c>
      <c r="J379" s="190" t="s">
        <v>1884</v>
      </c>
      <c r="K379" s="190">
        <v>2010</v>
      </c>
      <c r="L379" s="190" t="s">
        <v>243</v>
      </c>
    </row>
    <row r="380" spans="1:24" ht="17.25" customHeight="1" x14ac:dyDescent="0.3">
      <c r="A380" s="190">
        <v>811020</v>
      </c>
      <c r="B380" s="190" t="s">
        <v>2654</v>
      </c>
      <c r="C380" s="190" t="s">
        <v>59</v>
      </c>
      <c r="D380" s="190" t="s">
        <v>2909</v>
      </c>
      <c r="E380" s="190" t="s">
        <v>137</v>
      </c>
      <c r="F380" s="193">
        <v>35142</v>
      </c>
      <c r="G380" s="190" t="s">
        <v>2910</v>
      </c>
      <c r="H380" s="190" t="s">
        <v>692</v>
      </c>
      <c r="I380" s="190" t="s">
        <v>1060</v>
      </c>
      <c r="J380" s="190" t="s">
        <v>1883</v>
      </c>
      <c r="K380" s="190">
        <v>2015</v>
      </c>
      <c r="L380" s="190" t="s">
        <v>236</v>
      </c>
    </row>
    <row r="381" spans="1:24" ht="17.25" customHeight="1" x14ac:dyDescent="0.3">
      <c r="A381" s="190">
        <v>811083</v>
      </c>
      <c r="B381" s="190" t="s">
        <v>2667</v>
      </c>
      <c r="C381" s="190" t="s">
        <v>75</v>
      </c>
      <c r="D381" s="190" t="s">
        <v>197</v>
      </c>
      <c r="E381" s="190" t="s">
        <v>137</v>
      </c>
      <c r="F381" s="193">
        <v>36130</v>
      </c>
      <c r="G381" s="190" t="s">
        <v>233</v>
      </c>
      <c r="H381" s="190" t="s">
        <v>692</v>
      </c>
      <c r="I381" s="190" t="s">
        <v>1060</v>
      </c>
      <c r="J381" s="190" t="s">
        <v>1883</v>
      </c>
      <c r="K381" s="190">
        <v>2016</v>
      </c>
      <c r="L381" s="190" t="s">
        <v>233</v>
      </c>
    </row>
    <row r="382" spans="1:24" ht="17.25" customHeight="1" x14ac:dyDescent="0.3">
      <c r="A382" s="190">
        <v>811258</v>
      </c>
      <c r="B382" s="190" t="s">
        <v>2706</v>
      </c>
      <c r="C382" s="190" t="s">
        <v>1585</v>
      </c>
      <c r="D382" s="190" t="s">
        <v>387</v>
      </c>
      <c r="E382" s="190" t="s">
        <v>137</v>
      </c>
      <c r="F382" s="193">
        <v>35974</v>
      </c>
      <c r="G382" s="190" t="s">
        <v>238</v>
      </c>
      <c r="H382" s="190" t="s">
        <v>692</v>
      </c>
      <c r="I382" s="190" t="s">
        <v>1060</v>
      </c>
      <c r="J382" s="190" t="s">
        <v>248</v>
      </c>
      <c r="K382" s="190">
        <v>2016</v>
      </c>
      <c r="L382" s="190" t="s">
        <v>233</v>
      </c>
    </row>
    <row r="383" spans="1:24" ht="17.25" customHeight="1" x14ac:dyDescent="0.3">
      <c r="A383" s="190">
        <v>811615</v>
      </c>
      <c r="B383" s="190" t="s">
        <v>2757</v>
      </c>
      <c r="C383" s="190" t="s">
        <v>493</v>
      </c>
      <c r="D383" s="190" t="s">
        <v>2992</v>
      </c>
      <c r="E383" s="190" t="s">
        <v>138</v>
      </c>
      <c r="F383" s="193">
        <v>33629</v>
      </c>
      <c r="G383" s="190" t="s">
        <v>695</v>
      </c>
      <c r="H383" s="190" t="s">
        <v>692</v>
      </c>
      <c r="I383" s="190" t="s">
        <v>1060</v>
      </c>
      <c r="J383" s="190" t="s">
        <v>1884</v>
      </c>
      <c r="K383" s="190">
        <v>2017</v>
      </c>
      <c r="L383" s="190" t="s">
        <v>233</v>
      </c>
    </row>
    <row r="384" spans="1:24" ht="17.25" customHeight="1" x14ac:dyDescent="0.3">
      <c r="A384" s="190">
        <v>811730</v>
      </c>
      <c r="B384" s="190" t="s">
        <v>2764</v>
      </c>
      <c r="C384" s="190" t="s">
        <v>103</v>
      </c>
      <c r="D384" s="190" t="s">
        <v>2903</v>
      </c>
      <c r="E384" s="190" t="s">
        <v>138</v>
      </c>
      <c r="F384" s="193">
        <v>30962</v>
      </c>
      <c r="G384" s="190" t="s">
        <v>233</v>
      </c>
      <c r="H384" s="190" t="s">
        <v>692</v>
      </c>
      <c r="I384" s="190" t="s">
        <v>1060</v>
      </c>
      <c r="J384" s="190" t="s">
        <v>1881</v>
      </c>
      <c r="K384" s="190">
        <v>2002</v>
      </c>
      <c r="L384" s="190" t="s">
        <v>233</v>
      </c>
    </row>
    <row r="385" spans="1:12" ht="17.25" customHeight="1" x14ac:dyDescent="0.3">
      <c r="A385" s="190">
        <v>812003</v>
      </c>
      <c r="B385" s="190" t="s">
        <v>1073</v>
      </c>
      <c r="C385" s="190" t="s">
        <v>87</v>
      </c>
      <c r="D385" s="190" t="s">
        <v>201</v>
      </c>
      <c r="E385" s="190" t="s">
        <v>137</v>
      </c>
      <c r="F385" s="193">
        <v>35798</v>
      </c>
      <c r="G385" s="190" t="s">
        <v>233</v>
      </c>
      <c r="H385" s="190" t="s">
        <v>692</v>
      </c>
      <c r="I385" s="190" t="s">
        <v>1060</v>
      </c>
      <c r="J385" s="190" t="s">
        <v>1881</v>
      </c>
      <c r="K385" s="190">
        <v>2017</v>
      </c>
      <c r="L385" s="190" t="s">
        <v>233</v>
      </c>
    </row>
    <row r="386" spans="1:12" ht="17.25" customHeight="1" x14ac:dyDescent="0.3">
      <c r="A386" s="190">
        <v>812180</v>
      </c>
      <c r="B386" s="190" t="s">
        <v>1102</v>
      </c>
      <c r="C386" s="190" t="s">
        <v>91</v>
      </c>
      <c r="D386" s="190" t="s">
        <v>653</v>
      </c>
      <c r="E386" s="190" t="s">
        <v>137</v>
      </c>
      <c r="F386" s="193">
        <v>35034</v>
      </c>
      <c r="G386" s="190" t="s">
        <v>758</v>
      </c>
      <c r="H386" s="190" t="s">
        <v>692</v>
      </c>
      <c r="I386" s="190" t="s">
        <v>1060</v>
      </c>
      <c r="J386" s="190" t="s">
        <v>1881</v>
      </c>
      <c r="K386" s="190">
        <v>2014</v>
      </c>
      <c r="L386" s="190" t="s">
        <v>238</v>
      </c>
    </row>
    <row r="387" spans="1:12" ht="17.25" customHeight="1" x14ac:dyDescent="0.3">
      <c r="A387" s="190">
        <v>812192</v>
      </c>
      <c r="B387" s="190" t="s">
        <v>1103</v>
      </c>
      <c r="C387" s="190" t="s">
        <v>82</v>
      </c>
      <c r="D387" s="190" t="s">
        <v>761</v>
      </c>
      <c r="E387" s="190" t="s">
        <v>138</v>
      </c>
      <c r="F387" s="193">
        <v>35445</v>
      </c>
      <c r="G387" s="190" t="s">
        <v>1618</v>
      </c>
      <c r="H387" s="190" t="s">
        <v>692</v>
      </c>
      <c r="I387" s="190" t="s">
        <v>1060</v>
      </c>
      <c r="J387" s="190" t="s">
        <v>248</v>
      </c>
      <c r="K387" s="190">
        <v>2015</v>
      </c>
      <c r="L387" s="190" t="s">
        <v>233</v>
      </c>
    </row>
    <row r="388" spans="1:12" ht="17.25" customHeight="1" x14ac:dyDescent="0.3">
      <c r="A388" s="190">
        <v>812232</v>
      </c>
      <c r="B388" s="190" t="s">
        <v>1110</v>
      </c>
      <c r="C388" s="190" t="s">
        <v>1625</v>
      </c>
      <c r="D388" s="190" t="s">
        <v>186</v>
      </c>
      <c r="E388" s="190" t="s">
        <v>138</v>
      </c>
      <c r="F388" s="193">
        <v>35796</v>
      </c>
      <c r="G388" s="190" t="s">
        <v>233</v>
      </c>
      <c r="H388" s="190" t="s">
        <v>692</v>
      </c>
      <c r="I388" s="190" t="s">
        <v>1060</v>
      </c>
      <c r="J388" s="190" t="s">
        <v>713</v>
      </c>
      <c r="K388" s="190">
        <v>2015</v>
      </c>
      <c r="L388" s="190" t="s">
        <v>244</v>
      </c>
    </row>
    <row r="389" spans="1:12" ht="17.25" customHeight="1" x14ac:dyDescent="0.3">
      <c r="A389" s="190">
        <v>812416</v>
      </c>
      <c r="B389" s="190" t="s">
        <v>1156</v>
      </c>
      <c r="C389" s="190" t="s">
        <v>65</v>
      </c>
      <c r="D389" s="190" t="s">
        <v>191</v>
      </c>
      <c r="E389" s="190" t="s">
        <v>138</v>
      </c>
      <c r="F389" s="193">
        <v>36105</v>
      </c>
      <c r="G389" s="190" t="s">
        <v>233</v>
      </c>
      <c r="H389" s="190" t="s">
        <v>692</v>
      </c>
      <c r="I389" s="190" t="s">
        <v>1060</v>
      </c>
      <c r="J389" s="190" t="s">
        <v>1884</v>
      </c>
      <c r="K389" s="190">
        <v>2017</v>
      </c>
      <c r="L389" s="190" t="s">
        <v>233</v>
      </c>
    </row>
    <row r="390" spans="1:12" ht="17.25" customHeight="1" x14ac:dyDescent="0.3">
      <c r="A390" s="190">
        <v>812545</v>
      </c>
      <c r="B390" s="190" t="s">
        <v>1186</v>
      </c>
      <c r="C390" s="190" t="s">
        <v>1679</v>
      </c>
      <c r="D390" s="190" t="s">
        <v>184</v>
      </c>
      <c r="E390" s="190" t="s">
        <v>138</v>
      </c>
      <c r="F390" s="193">
        <v>36162</v>
      </c>
      <c r="G390" s="190" t="s">
        <v>941</v>
      </c>
      <c r="H390" s="190" t="s">
        <v>692</v>
      </c>
      <c r="I390" s="190" t="s">
        <v>1060</v>
      </c>
      <c r="J390" s="190" t="s">
        <v>1884</v>
      </c>
      <c r="K390" s="190">
        <v>2017</v>
      </c>
      <c r="L390" s="190" t="s">
        <v>238</v>
      </c>
    </row>
    <row r="391" spans="1:12" ht="17.25" customHeight="1" x14ac:dyDescent="0.3">
      <c r="A391" s="190">
        <v>812606</v>
      </c>
      <c r="B391" s="190" t="s">
        <v>1201</v>
      </c>
      <c r="C391" s="190" t="s">
        <v>80</v>
      </c>
      <c r="D391" s="190" t="s">
        <v>1687</v>
      </c>
      <c r="E391" s="190" t="s">
        <v>138</v>
      </c>
      <c r="F391" s="193">
        <v>30991</v>
      </c>
      <c r="G391" s="190" t="s">
        <v>697</v>
      </c>
      <c r="H391" s="190" t="s">
        <v>692</v>
      </c>
      <c r="I391" s="190" t="s">
        <v>1060</v>
      </c>
    </row>
    <row r="392" spans="1:12" ht="17.25" customHeight="1" x14ac:dyDescent="0.3">
      <c r="A392" s="190">
        <v>812709</v>
      </c>
      <c r="B392" s="190" t="s">
        <v>1217</v>
      </c>
      <c r="C392" s="190" t="s">
        <v>1697</v>
      </c>
      <c r="D392" s="190" t="s">
        <v>209</v>
      </c>
      <c r="E392" s="190" t="s">
        <v>137</v>
      </c>
      <c r="F392" s="193">
        <v>34615</v>
      </c>
      <c r="G392" s="190" t="s">
        <v>775</v>
      </c>
      <c r="H392" s="190" t="s">
        <v>692</v>
      </c>
      <c r="I392" s="190" t="s">
        <v>1060</v>
      </c>
      <c r="J392" s="190" t="s">
        <v>248</v>
      </c>
      <c r="K392" s="190">
        <v>2014</v>
      </c>
      <c r="L392" s="190" t="s">
        <v>238</v>
      </c>
    </row>
    <row r="393" spans="1:12" ht="17.25" customHeight="1" x14ac:dyDescent="0.3">
      <c r="A393" s="190">
        <v>812814</v>
      </c>
      <c r="B393" s="190" t="s">
        <v>1235</v>
      </c>
      <c r="C393" s="190" t="s">
        <v>103</v>
      </c>
      <c r="D393" s="190" t="s">
        <v>1715</v>
      </c>
      <c r="E393" s="190" t="s">
        <v>138</v>
      </c>
      <c r="F393" s="193">
        <v>35864</v>
      </c>
      <c r="G393" s="190" t="s">
        <v>234</v>
      </c>
      <c r="H393" s="190" t="s">
        <v>692</v>
      </c>
      <c r="I393" s="190" t="s">
        <v>1060</v>
      </c>
      <c r="J393" s="190" t="s">
        <v>248</v>
      </c>
      <c r="K393" s="190">
        <v>2017</v>
      </c>
      <c r="L393" s="190" t="s">
        <v>234</v>
      </c>
    </row>
    <row r="394" spans="1:12" ht="17.25" customHeight="1" x14ac:dyDescent="0.3">
      <c r="A394" s="190">
        <v>812817</v>
      </c>
      <c r="B394" s="190" t="s">
        <v>1237</v>
      </c>
      <c r="C394" s="190" t="s">
        <v>854</v>
      </c>
      <c r="D394" s="190" t="s">
        <v>1716</v>
      </c>
      <c r="E394" s="190" t="s">
        <v>138</v>
      </c>
      <c r="F394" s="193">
        <v>32524</v>
      </c>
      <c r="G394" s="190" t="s">
        <v>233</v>
      </c>
      <c r="H394" s="190" t="s">
        <v>692</v>
      </c>
      <c r="I394" s="190" t="s">
        <v>1060</v>
      </c>
      <c r="J394" s="190" t="s">
        <v>1883</v>
      </c>
      <c r="K394" s="190">
        <v>2006</v>
      </c>
      <c r="L394" s="190" t="s">
        <v>233</v>
      </c>
    </row>
    <row r="395" spans="1:12" ht="17.25" customHeight="1" x14ac:dyDescent="0.3">
      <c r="A395" s="190">
        <v>812822</v>
      </c>
      <c r="B395" s="190" t="s">
        <v>1239</v>
      </c>
      <c r="C395" s="190" t="s">
        <v>1366</v>
      </c>
      <c r="D395" s="190" t="s">
        <v>389</v>
      </c>
      <c r="E395" s="190" t="s">
        <v>138</v>
      </c>
      <c r="F395" s="193">
        <v>34337</v>
      </c>
      <c r="G395" s="190" t="s">
        <v>233</v>
      </c>
      <c r="H395" s="190" t="s">
        <v>692</v>
      </c>
      <c r="I395" s="190" t="s">
        <v>1060</v>
      </c>
      <c r="J395" s="190" t="s">
        <v>1884</v>
      </c>
      <c r="K395" s="190">
        <v>2013</v>
      </c>
      <c r="L395" s="190" t="s">
        <v>233</v>
      </c>
    </row>
    <row r="396" spans="1:12" ht="17.25" customHeight="1" x14ac:dyDescent="0.3">
      <c r="A396" s="190">
        <v>812849</v>
      </c>
      <c r="B396" s="190" t="s">
        <v>1245</v>
      </c>
      <c r="C396" s="190" t="s">
        <v>62</v>
      </c>
      <c r="D396" s="190" t="s">
        <v>161</v>
      </c>
      <c r="E396" s="190" t="s">
        <v>138</v>
      </c>
      <c r="F396" s="193">
        <v>34170</v>
      </c>
      <c r="G396" s="190" t="s">
        <v>788</v>
      </c>
      <c r="H396" s="190" t="s">
        <v>692</v>
      </c>
      <c r="I396" s="190" t="s">
        <v>1060</v>
      </c>
      <c r="J396" s="190" t="s">
        <v>248</v>
      </c>
      <c r="K396" s="190">
        <v>2011</v>
      </c>
      <c r="L396" s="190" t="s">
        <v>238</v>
      </c>
    </row>
    <row r="397" spans="1:12" ht="17.25" customHeight="1" x14ac:dyDescent="0.3">
      <c r="A397" s="190">
        <v>812858</v>
      </c>
      <c r="B397" s="190" t="s">
        <v>1246</v>
      </c>
      <c r="C397" s="190" t="s">
        <v>647</v>
      </c>
      <c r="D397" s="190" t="s">
        <v>157</v>
      </c>
      <c r="E397" s="190" t="s">
        <v>138</v>
      </c>
      <c r="F397" s="193">
        <v>32817</v>
      </c>
      <c r="G397" s="190" t="s">
        <v>240</v>
      </c>
      <c r="H397" s="190" t="s">
        <v>692</v>
      </c>
      <c r="I397" s="190" t="s">
        <v>1060</v>
      </c>
      <c r="J397" s="190" t="s">
        <v>248</v>
      </c>
      <c r="K397" s="190">
        <v>2009</v>
      </c>
      <c r="L397" s="190" t="s">
        <v>238</v>
      </c>
    </row>
    <row r="398" spans="1:12" ht="17.25" customHeight="1" x14ac:dyDescent="0.3">
      <c r="A398" s="190">
        <v>812945</v>
      </c>
      <c r="B398" s="190" t="s">
        <v>1256</v>
      </c>
      <c r="C398" s="190" t="s">
        <v>93</v>
      </c>
      <c r="D398" s="190" t="s">
        <v>571</v>
      </c>
      <c r="E398" s="190" t="s">
        <v>137</v>
      </c>
      <c r="F398" s="193">
        <v>35796</v>
      </c>
      <c r="G398" s="190" t="s">
        <v>1729</v>
      </c>
      <c r="H398" s="190" t="s">
        <v>692</v>
      </c>
      <c r="I398" s="190" t="s">
        <v>1060</v>
      </c>
      <c r="J398" s="190" t="s">
        <v>248</v>
      </c>
      <c r="K398" s="190">
        <v>2015</v>
      </c>
      <c r="L398" s="190" t="s">
        <v>235</v>
      </c>
    </row>
    <row r="399" spans="1:12" ht="17.25" customHeight="1" x14ac:dyDescent="0.3">
      <c r="A399" s="190">
        <v>813017</v>
      </c>
      <c r="B399" s="190" t="s">
        <v>617</v>
      </c>
      <c r="C399" s="190" t="s">
        <v>65</v>
      </c>
      <c r="D399" s="190" t="s">
        <v>1736</v>
      </c>
      <c r="E399" s="190" t="s">
        <v>137</v>
      </c>
      <c r="F399" s="193">
        <v>31782</v>
      </c>
      <c r="G399" s="190" t="s">
        <v>1735</v>
      </c>
      <c r="H399" s="190" t="s">
        <v>692</v>
      </c>
      <c r="I399" s="190" t="s">
        <v>1060</v>
      </c>
      <c r="J399" s="190" t="s">
        <v>1883</v>
      </c>
      <c r="K399" s="190">
        <v>2005</v>
      </c>
      <c r="L399" s="190" t="s">
        <v>238</v>
      </c>
    </row>
    <row r="400" spans="1:12" ht="17.25" customHeight="1" x14ac:dyDescent="0.3">
      <c r="A400" s="190">
        <v>813064</v>
      </c>
      <c r="B400" s="190" t="s">
        <v>1280</v>
      </c>
      <c r="C400" s="190" t="s">
        <v>1740</v>
      </c>
      <c r="D400" s="190" t="s">
        <v>209</v>
      </c>
      <c r="E400" s="190" t="s">
        <v>137</v>
      </c>
      <c r="F400" s="193">
        <v>35948</v>
      </c>
      <c r="G400" s="190" t="s">
        <v>233</v>
      </c>
      <c r="H400" s="190" t="s">
        <v>692</v>
      </c>
      <c r="I400" s="190" t="s">
        <v>1060</v>
      </c>
      <c r="J400" s="190" t="s">
        <v>1884</v>
      </c>
      <c r="K400" s="190">
        <v>2016</v>
      </c>
      <c r="L400" s="190" t="s">
        <v>233</v>
      </c>
    </row>
    <row r="401" spans="1:12" ht="17.25" customHeight="1" x14ac:dyDescent="0.3">
      <c r="A401" s="190">
        <v>813158</v>
      </c>
      <c r="B401" s="190" t="s">
        <v>1299</v>
      </c>
      <c r="C401" s="190" t="s">
        <v>68</v>
      </c>
      <c r="D401" s="190" t="s">
        <v>153</v>
      </c>
      <c r="E401" s="190" t="s">
        <v>138</v>
      </c>
      <c r="F401" s="193">
        <v>36453</v>
      </c>
      <c r="G401" s="190" t="s">
        <v>775</v>
      </c>
      <c r="H401" s="190" t="s">
        <v>692</v>
      </c>
      <c r="I401" s="190" t="s">
        <v>1060</v>
      </c>
      <c r="J401" s="190" t="s">
        <v>1883</v>
      </c>
      <c r="K401" s="190">
        <v>2017</v>
      </c>
      <c r="L401" s="190" t="s">
        <v>1885</v>
      </c>
    </row>
    <row r="402" spans="1:12" ht="17.25" customHeight="1" x14ac:dyDescent="0.3">
      <c r="A402" s="190">
        <v>813215</v>
      </c>
      <c r="B402" s="190" t="s">
        <v>1311</v>
      </c>
      <c r="C402" s="190" t="s">
        <v>1763</v>
      </c>
      <c r="D402" s="190" t="s">
        <v>379</v>
      </c>
      <c r="E402" s="190" t="s">
        <v>138</v>
      </c>
      <c r="F402" s="193">
        <v>30437</v>
      </c>
      <c r="G402" s="190" t="s">
        <v>726</v>
      </c>
      <c r="H402" s="190" t="s">
        <v>692</v>
      </c>
      <c r="I402" s="190" t="s">
        <v>1060</v>
      </c>
      <c r="J402" s="190" t="s">
        <v>1883</v>
      </c>
      <c r="K402" s="190">
        <v>2003</v>
      </c>
      <c r="L402" s="190" t="s">
        <v>238</v>
      </c>
    </row>
    <row r="403" spans="1:12" ht="17.25" customHeight="1" x14ac:dyDescent="0.3">
      <c r="A403" s="190">
        <v>813256</v>
      </c>
      <c r="B403" s="190" t="s">
        <v>1323</v>
      </c>
      <c r="C403" s="190" t="s">
        <v>372</v>
      </c>
      <c r="D403" s="190" t="s">
        <v>881</v>
      </c>
      <c r="E403" s="190" t="s">
        <v>138</v>
      </c>
      <c r="F403" s="193">
        <v>31986</v>
      </c>
      <c r="G403" s="190" t="s">
        <v>233</v>
      </c>
      <c r="H403" s="190" t="s">
        <v>692</v>
      </c>
      <c r="I403" s="190" t="s">
        <v>1060</v>
      </c>
      <c r="J403" s="190" t="s">
        <v>1884</v>
      </c>
      <c r="K403" s="190">
        <v>2006</v>
      </c>
      <c r="L403" s="190" t="s">
        <v>238</v>
      </c>
    </row>
    <row r="404" spans="1:12" ht="17.25" customHeight="1" x14ac:dyDescent="0.3">
      <c r="A404" s="190">
        <v>813267</v>
      </c>
      <c r="B404" s="190" t="s">
        <v>1324</v>
      </c>
      <c r="C404" s="190" t="s">
        <v>1700</v>
      </c>
      <c r="D404" s="190" t="s">
        <v>1769</v>
      </c>
      <c r="E404" s="190" t="s">
        <v>138</v>
      </c>
      <c r="F404" s="193">
        <v>36039</v>
      </c>
      <c r="G404" s="190" t="s">
        <v>1770</v>
      </c>
      <c r="H404" s="190" t="s">
        <v>692</v>
      </c>
      <c r="I404" s="190" t="s">
        <v>1060</v>
      </c>
      <c r="J404" s="190" t="s">
        <v>248</v>
      </c>
      <c r="K404" s="190">
        <v>2016</v>
      </c>
      <c r="L404" s="190" t="s">
        <v>233</v>
      </c>
    </row>
    <row r="405" spans="1:12" ht="17.25" customHeight="1" x14ac:dyDescent="0.3">
      <c r="A405" s="190">
        <v>813480</v>
      </c>
      <c r="B405" s="190" t="s">
        <v>1065</v>
      </c>
      <c r="C405" s="190" t="s">
        <v>114</v>
      </c>
      <c r="D405" s="190" t="s">
        <v>522</v>
      </c>
      <c r="E405" s="190" t="s">
        <v>137</v>
      </c>
      <c r="F405" s="193">
        <v>36982</v>
      </c>
      <c r="G405" s="190" t="s">
        <v>233</v>
      </c>
      <c r="H405" s="190" t="s">
        <v>692</v>
      </c>
      <c r="I405" s="190" t="s">
        <v>1060</v>
      </c>
      <c r="J405" s="190" t="s">
        <v>248</v>
      </c>
      <c r="K405" s="190">
        <v>2018</v>
      </c>
      <c r="L405" s="190" t="s">
        <v>238</v>
      </c>
    </row>
    <row r="406" spans="1:12" ht="17.25" customHeight="1" x14ac:dyDescent="0.3">
      <c r="A406" s="190">
        <v>813508</v>
      </c>
      <c r="B406" s="190" t="s">
        <v>1383</v>
      </c>
      <c r="C406" s="190" t="s">
        <v>65</v>
      </c>
      <c r="D406" s="190" t="s">
        <v>524</v>
      </c>
      <c r="E406" s="190" t="s">
        <v>137</v>
      </c>
      <c r="F406" s="193">
        <v>36484</v>
      </c>
      <c r="G406" s="190" t="s">
        <v>944</v>
      </c>
      <c r="H406" s="190" t="s">
        <v>692</v>
      </c>
      <c r="I406" s="190" t="s">
        <v>1060</v>
      </c>
      <c r="J406" s="190" t="s">
        <v>1881</v>
      </c>
      <c r="K406" s="190">
        <v>2018</v>
      </c>
      <c r="L406" s="190" t="s">
        <v>238</v>
      </c>
    </row>
    <row r="407" spans="1:12" ht="17.25" customHeight="1" x14ac:dyDescent="0.3">
      <c r="A407" s="190">
        <v>813522</v>
      </c>
      <c r="B407" s="190" t="s">
        <v>1387</v>
      </c>
      <c r="C407" s="190" t="s">
        <v>339</v>
      </c>
      <c r="D407" s="190" t="s">
        <v>1797</v>
      </c>
      <c r="E407" s="190" t="s">
        <v>138</v>
      </c>
      <c r="F407" s="193">
        <v>34368</v>
      </c>
      <c r="G407" s="190" t="s">
        <v>755</v>
      </c>
      <c r="H407" s="190" t="s">
        <v>692</v>
      </c>
      <c r="I407" s="190" t="s">
        <v>1060</v>
      </c>
      <c r="J407" s="190" t="s">
        <v>1883</v>
      </c>
      <c r="K407" s="190">
        <v>2013</v>
      </c>
      <c r="L407" s="190" t="s">
        <v>235</v>
      </c>
    </row>
    <row r="408" spans="1:12" ht="17.25" customHeight="1" x14ac:dyDescent="0.3">
      <c r="A408" s="190">
        <v>813526</v>
      </c>
      <c r="B408" s="190" t="s">
        <v>1388</v>
      </c>
      <c r="C408" s="190" t="s">
        <v>65</v>
      </c>
      <c r="D408" s="190" t="s">
        <v>1798</v>
      </c>
      <c r="E408" s="190" t="s">
        <v>137</v>
      </c>
      <c r="F408" s="193">
        <v>29697</v>
      </c>
      <c r="G408" s="190" t="s">
        <v>233</v>
      </c>
      <c r="H408" s="190" t="s">
        <v>692</v>
      </c>
      <c r="I408" s="190" t="s">
        <v>1060</v>
      </c>
      <c r="J408" s="190" t="s">
        <v>1881</v>
      </c>
      <c r="K408" s="190">
        <v>2000</v>
      </c>
      <c r="L408" s="190" t="s">
        <v>233</v>
      </c>
    </row>
    <row r="409" spans="1:12" ht="17.25" customHeight="1" x14ac:dyDescent="0.3">
      <c r="A409" s="190">
        <v>813540</v>
      </c>
      <c r="B409" s="190" t="s">
        <v>1392</v>
      </c>
      <c r="C409" s="190" t="s">
        <v>57</v>
      </c>
      <c r="D409" s="190" t="s">
        <v>218</v>
      </c>
      <c r="E409" s="190" t="s">
        <v>137</v>
      </c>
      <c r="F409" s="193">
        <v>36279</v>
      </c>
      <c r="G409" s="190" t="s">
        <v>233</v>
      </c>
      <c r="H409" s="190" t="s">
        <v>692</v>
      </c>
      <c r="I409" s="190" t="s">
        <v>1060</v>
      </c>
      <c r="J409" s="190" t="s">
        <v>1881</v>
      </c>
      <c r="K409" s="190">
        <v>2019</v>
      </c>
      <c r="L409" s="190" t="s">
        <v>238</v>
      </c>
    </row>
    <row r="410" spans="1:12" ht="17.25" customHeight="1" x14ac:dyDescent="0.3">
      <c r="A410" s="190">
        <v>813542</v>
      </c>
      <c r="B410" s="190" t="s">
        <v>1393</v>
      </c>
      <c r="C410" s="190" t="s">
        <v>1801</v>
      </c>
      <c r="D410" s="190" t="s">
        <v>449</v>
      </c>
      <c r="E410" s="190" t="s">
        <v>138</v>
      </c>
      <c r="F410" s="193">
        <v>33100</v>
      </c>
      <c r="G410" s="190" t="s">
        <v>844</v>
      </c>
      <c r="H410" s="190" t="s">
        <v>692</v>
      </c>
      <c r="I410" s="190" t="s">
        <v>1060</v>
      </c>
      <c r="J410" s="190" t="s">
        <v>248</v>
      </c>
      <c r="K410" s="190">
        <v>2008</v>
      </c>
      <c r="L410" s="190" t="s">
        <v>238</v>
      </c>
    </row>
    <row r="411" spans="1:12" ht="17.25" customHeight="1" x14ac:dyDescent="0.3">
      <c r="A411" s="190">
        <v>813545</v>
      </c>
      <c r="B411" s="190" t="s">
        <v>1395</v>
      </c>
      <c r="C411" s="190" t="s">
        <v>63</v>
      </c>
      <c r="D411" s="190" t="s">
        <v>514</v>
      </c>
      <c r="E411" s="190" t="s">
        <v>138</v>
      </c>
      <c r="F411" s="193">
        <v>36923</v>
      </c>
      <c r="G411" s="190" t="s">
        <v>844</v>
      </c>
      <c r="H411" s="190" t="s">
        <v>692</v>
      </c>
      <c r="I411" s="190" t="s">
        <v>1060</v>
      </c>
      <c r="J411" s="190" t="s">
        <v>1881</v>
      </c>
      <c r="K411" s="190">
        <v>2018</v>
      </c>
      <c r="L411" s="190" t="s">
        <v>238</v>
      </c>
    </row>
    <row r="412" spans="1:12" ht="17.25" customHeight="1" x14ac:dyDescent="0.3">
      <c r="A412" s="190">
        <v>813549</v>
      </c>
      <c r="B412" s="190" t="s">
        <v>1397</v>
      </c>
      <c r="C412" s="190" t="s">
        <v>66</v>
      </c>
      <c r="D412" s="190" t="s">
        <v>218</v>
      </c>
      <c r="E412" s="190" t="s">
        <v>138</v>
      </c>
      <c r="F412" s="193">
        <v>35068</v>
      </c>
      <c r="G412" s="190" t="s">
        <v>235</v>
      </c>
      <c r="H412" s="190" t="s">
        <v>692</v>
      </c>
      <c r="I412" s="190" t="s">
        <v>1060</v>
      </c>
      <c r="J412" s="190" t="s">
        <v>1884</v>
      </c>
      <c r="K412" s="190">
        <v>2013</v>
      </c>
      <c r="L412" s="190" t="s">
        <v>244</v>
      </c>
    </row>
    <row r="413" spans="1:12" ht="17.25" customHeight="1" x14ac:dyDescent="0.3">
      <c r="A413" s="190">
        <v>813554</v>
      </c>
      <c r="B413" s="190" t="s">
        <v>1399</v>
      </c>
      <c r="C413" s="190" t="s">
        <v>976</v>
      </c>
      <c r="D413" s="190" t="s">
        <v>188</v>
      </c>
      <c r="E413" s="190" t="s">
        <v>138</v>
      </c>
      <c r="F413" s="193">
        <v>32781</v>
      </c>
      <c r="G413" s="190" t="s">
        <v>803</v>
      </c>
      <c r="H413" s="190" t="s">
        <v>692</v>
      </c>
      <c r="I413" s="190" t="s">
        <v>1060</v>
      </c>
      <c r="J413" s="190" t="s">
        <v>248</v>
      </c>
      <c r="K413" s="190">
        <v>2007</v>
      </c>
      <c r="L413" s="190" t="s">
        <v>241</v>
      </c>
    </row>
    <row r="414" spans="1:12" ht="17.25" customHeight="1" x14ac:dyDescent="0.3">
      <c r="A414" s="190">
        <v>813568</v>
      </c>
      <c r="B414" s="190" t="s">
        <v>1400</v>
      </c>
      <c r="C414" s="190" t="s">
        <v>890</v>
      </c>
      <c r="D414" s="190" t="s">
        <v>416</v>
      </c>
      <c r="E414" s="190" t="s">
        <v>138</v>
      </c>
      <c r="F414" s="193">
        <v>36413</v>
      </c>
      <c r="G414" s="190" t="s">
        <v>233</v>
      </c>
      <c r="H414" s="190" t="s">
        <v>692</v>
      </c>
      <c r="I414" s="190" t="s">
        <v>1060</v>
      </c>
    </row>
    <row r="415" spans="1:12" ht="17.25" customHeight="1" x14ac:dyDescent="0.3">
      <c r="A415" s="190">
        <v>813575</v>
      </c>
      <c r="B415" s="190" t="s">
        <v>1401</v>
      </c>
      <c r="C415" s="190" t="s">
        <v>1626</v>
      </c>
      <c r="D415" s="190" t="s">
        <v>412</v>
      </c>
      <c r="E415" s="190" t="s">
        <v>137</v>
      </c>
      <c r="F415" s="193">
        <v>35796</v>
      </c>
      <c r="G415" s="190" t="s">
        <v>1805</v>
      </c>
      <c r="H415" s="190" t="s">
        <v>692</v>
      </c>
      <c r="I415" s="190" t="s">
        <v>1060</v>
      </c>
      <c r="J415" s="190" t="s">
        <v>1883</v>
      </c>
      <c r="K415" s="190">
        <v>2018</v>
      </c>
      <c r="L415" s="190" t="s">
        <v>245</v>
      </c>
    </row>
    <row r="416" spans="1:12" ht="17.25" customHeight="1" x14ac:dyDescent="0.3">
      <c r="A416" s="190">
        <v>813585</v>
      </c>
      <c r="B416" s="190" t="s">
        <v>1403</v>
      </c>
      <c r="C416" s="190" t="s">
        <v>63</v>
      </c>
      <c r="D416" s="190" t="s">
        <v>1806</v>
      </c>
      <c r="E416" s="190" t="s">
        <v>137</v>
      </c>
      <c r="F416" s="193">
        <v>31352</v>
      </c>
      <c r="G416" s="190" t="s">
        <v>233</v>
      </c>
      <c r="H416" s="190" t="s">
        <v>692</v>
      </c>
      <c r="I416" s="190" t="s">
        <v>1060</v>
      </c>
      <c r="J416" s="190" t="s">
        <v>1883</v>
      </c>
      <c r="K416" s="190">
        <v>2003</v>
      </c>
      <c r="L416" s="190" t="s">
        <v>238</v>
      </c>
    </row>
    <row r="417" spans="1:12" ht="17.25" customHeight="1" x14ac:dyDescent="0.3">
      <c r="A417" s="190">
        <v>813590</v>
      </c>
      <c r="B417" s="190" t="s">
        <v>1405</v>
      </c>
      <c r="C417" s="190" t="s">
        <v>125</v>
      </c>
      <c r="D417" s="190" t="s">
        <v>371</v>
      </c>
      <c r="E417" s="190" t="s">
        <v>138</v>
      </c>
      <c r="F417" s="193">
        <v>35607</v>
      </c>
      <c r="G417" s="190" t="s">
        <v>233</v>
      </c>
      <c r="H417" s="190" t="s">
        <v>692</v>
      </c>
      <c r="I417" s="190" t="s">
        <v>1060</v>
      </c>
      <c r="J417" s="190" t="s">
        <v>1883</v>
      </c>
      <c r="K417" s="190">
        <v>2018</v>
      </c>
      <c r="L417" s="190" t="s">
        <v>233</v>
      </c>
    </row>
    <row r="418" spans="1:12" ht="17.25" customHeight="1" x14ac:dyDescent="0.3">
      <c r="A418" s="190">
        <v>813592</v>
      </c>
      <c r="B418" s="190" t="s">
        <v>1406</v>
      </c>
      <c r="C418" s="190" t="s">
        <v>93</v>
      </c>
      <c r="D418" s="190" t="s">
        <v>1807</v>
      </c>
      <c r="E418" s="190" t="s">
        <v>137</v>
      </c>
      <c r="F418" s="193">
        <v>32518</v>
      </c>
      <c r="G418" s="190" t="s">
        <v>233</v>
      </c>
      <c r="H418" s="190" t="s">
        <v>692</v>
      </c>
      <c r="I418" s="190" t="s">
        <v>1060</v>
      </c>
      <c r="J418" s="190" t="s">
        <v>1881</v>
      </c>
      <c r="K418" s="190">
        <v>2007</v>
      </c>
      <c r="L418" s="190" t="s">
        <v>233</v>
      </c>
    </row>
    <row r="419" spans="1:12" ht="17.25" customHeight="1" x14ac:dyDescent="0.3">
      <c r="A419" s="190">
        <v>813595</v>
      </c>
      <c r="B419" s="190" t="s">
        <v>1407</v>
      </c>
      <c r="C419" s="190" t="s">
        <v>124</v>
      </c>
      <c r="D419" s="190" t="s">
        <v>1808</v>
      </c>
      <c r="E419" s="190" t="s">
        <v>138</v>
      </c>
      <c r="F419" s="193">
        <v>28277</v>
      </c>
      <c r="G419" s="190" t="s">
        <v>233</v>
      </c>
      <c r="H419" s="190" t="s">
        <v>692</v>
      </c>
      <c r="I419" s="190" t="s">
        <v>1060</v>
      </c>
      <c r="J419" s="190" t="s">
        <v>248</v>
      </c>
      <c r="K419" s="190">
        <v>2000</v>
      </c>
      <c r="L419" s="190" t="s">
        <v>233</v>
      </c>
    </row>
    <row r="420" spans="1:12" ht="17.25" customHeight="1" x14ac:dyDescent="0.3">
      <c r="A420" s="190">
        <v>813643</v>
      </c>
      <c r="B420" s="190" t="s">
        <v>1414</v>
      </c>
      <c r="C420" s="190" t="s">
        <v>583</v>
      </c>
      <c r="D420" s="190" t="s">
        <v>472</v>
      </c>
      <c r="E420" s="190" t="s">
        <v>137</v>
      </c>
      <c r="F420" s="193">
        <v>35617</v>
      </c>
      <c r="G420" s="190" t="s">
        <v>242</v>
      </c>
      <c r="H420" s="190" t="s">
        <v>692</v>
      </c>
      <c r="I420" s="190" t="s">
        <v>1060</v>
      </c>
      <c r="J420" s="190" t="s">
        <v>248</v>
      </c>
      <c r="K420" s="190">
        <v>2015</v>
      </c>
      <c r="L420" s="190" t="s">
        <v>242</v>
      </c>
    </row>
    <row r="421" spans="1:12" ht="17.25" customHeight="1" x14ac:dyDescent="0.3">
      <c r="A421" s="190">
        <v>813667</v>
      </c>
      <c r="B421" s="190" t="s">
        <v>1420</v>
      </c>
      <c r="C421" s="190" t="s">
        <v>479</v>
      </c>
      <c r="D421" s="190" t="s">
        <v>470</v>
      </c>
      <c r="E421" s="190" t="s">
        <v>138</v>
      </c>
      <c r="F421" s="193">
        <v>29123</v>
      </c>
      <c r="G421" s="190" t="s">
        <v>844</v>
      </c>
      <c r="H421" s="190" t="s">
        <v>692</v>
      </c>
      <c r="I421" s="190" t="s">
        <v>1060</v>
      </c>
      <c r="J421" s="190" t="s">
        <v>1884</v>
      </c>
      <c r="K421" s="190">
        <v>2003</v>
      </c>
      <c r="L421" s="190" t="s">
        <v>238</v>
      </c>
    </row>
    <row r="422" spans="1:12" ht="17.25" customHeight="1" x14ac:dyDescent="0.3">
      <c r="A422" s="190">
        <v>813669</v>
      </c>
      <c r="B422" s="190" t="s">
        <v>1422</v>
      </c>
      <c r="C422" s="190" t="s">
        <v>720</v>
      </c>
      <c r="D422" s="190" t="s">
        <v>345</v>
      </c>
      <c r="E422" s="190" t="s">
        <v>138</v>
      </c>
      <c r="F422" s="193">
        <v>36535</v>
      </c>
      <c r="G422" s="190" t="s">
        <v>1818</v>
      </c>
      <c r="H422" s="190" t="s">
        <v>692</v>
      </c>
      <c r="I422" s="190" t="s">
        <v>1060</v>
      </c>
      <c r="J422" s="190" t="s">
        <v>1884</v>
      </c>
      <c r="K422" s="190">
        <v>2018</v>
      </c>
      <c r="L422" s="190" t="s">
        <v>238</v>
      </c>
    </row>
    <row r="423" spans="1:12" ht="17.25" customHeight="1" x14ac:dyDescent="0.3">
      <c r="A423" s="190">
        <v>813687</v>
      </c>
      <c r="B423" s="190" t="s">
        <v>1428</v>
      </c>
      <c r="C423" s="190" t="s">
        <v>1823</v>
      </c>
      <c r="D423" s="190" t="s">
        <v>537</v>
      </c>
      <c r="E423" s="190" t="s">
        <v>138</v>
      </c>
      <c r="F423" s="193">
        <v>36892</v>
      </c>
      <c r="G423" s="190" t="s">
        <v>233</v>
      </c>
      <c r="H423" s="190" t="s">
        <v>692</v>
      </c>
      <c r="I423" s="190" t="s">
        <v>1060</v>
      </c>
      <c r="J423" s="190" t="s">
        <v>1881</v>
      </c>
      <c r="K423" s="190">
        <v>2018</v>
      </c>
      <c r="L423" s="190" t="s">
        <v>233</v>
      </c>
    </row>
    <row r="424" spans="1:12" ht="17.25" customHeight="1" x14ac:dyDescent="0.3">
      <c r="A424" s="190">
        <v>813692</v>
      </c>
      <c r="B424" s="190" t="s">
        <v>1430</v>
      </c>
      <c r="C424" s="190" t="s">
        <v>1825</v>
      </c>
      <c r="D424" s="190" t="s">
        <v>157</v>
      </c>
      <c r="E424" s="190" t="s">
        <v>137</v>
      </c>
      <c r="F424" s="193">
        <v>30664</v>
      </c>
      <c r="G424" s="190" t="s">
        <v>739</v>
      </c>
      <c r="H424" s="190" t="s">
        <v>692</v>
      </c>
      <c r="I424" s="190" t="s">
        <v>1060</v>
      </c>
      <c r="J424" s="190" t="s">
        <v>1881</v>
      </c>
      <c r="K424" s="190">
        <v>2002</v>
      </c>
      <c r="L424" s="190" t="s">
        <v>236</v>
      </c>
    </row>
    <row r="425" spans="1:12" ht="17.25" customHeight="1" x14ac:dyDescent="0.3">
      <c r="A425" s="190">
        <v>813713</v>
      </c>
      <c r="B425" s="190" t="s">
        <v>1434</v>
      </c>
      <c r="C425" s="190" t="s">
        <v>63</v>
      </c>
      <c r="D425" s="190" t="s">
        <v>577</v>
      </c>
      <c r="E425" s="190" t="s">
        <v>138</v>
      </c>
      <c r="F425" s="193">
        <v>34447</v>
      </c>
      <c r="G425" s="190" t="s">
        <v>954</v>
      </c>
      <c r="H425" s="190" t="s">
        <v>692</v>
      </c>
      <c r="I425" s="190" t="s">
        <v>1060</v>
      </c>
      <c r="J425" s="190" t="s">
        <v>248</v>
      </c>
      <c r="K425" s="190">
        <v>2013</v>
      </c>
      <c r="L425" s="190" t="s">
        <v>238</v>
      </c>
    </row>
    <row r="426" spans="1:12" ht="17.25" customHeight="1" x14ac:dyDescent="0.3">
      <c r="A426" s="190">
        <v>813719</v>
      </c>
      <c r="B426" s="190" t="s">
        <v>1436</v>
      </c>
      <c r="C426" s="190" t="s">
        <v>63</v>
      </c>
      <c r="D426" s="190" t="s">
        <v>470</v>
      </c>
      <c r="E426" s="190" t="s">
        <v>138</v>
      </c>
      <c r="F426" s="193">
        <v>37321</v>
      </c>
      <c r="G426" s="190" t="s">
        <v>754</v>
      </c>
      <c r="H426" s="190" t="s">
        <v>692</v>
      </c>
      <c r="I426" s="190" t="s">
        <v>1060</v>
      </c>
      <c r="J426" s="190" t="s">
        <v>1881</v>
      </c>
      <c r="K426" s="190">
        <v>2020</v>
      </c>
      <c r="L426" s="190" t="s">
        <v>244</v>
      </c>
    </row>
    <row r="427" spans="1:12" ht="17.25" customHeight="1" x14ac:dyDescent="0.3">
      <c r="A427" s="190">
        <v>813730</v>
      </c>
      <c r="B427" s="190" t="s">
        <v>1440</v>
      </c>
      <c r="C427" s="190" t="s">
        <v>530</v>
      </c>
      <c r="D427" s="190" t="s">
        <v>1829</v>
      </c>
      <c r="E427" s="190" t="s">
        <v>138</v>
      </c>
      <c r="F427" s="193">
        <v>29281</v>
      </c>
      <c r="G427" s="190" t="s">
        <v>1830</v>
      </c>
      <c r="H427" s="190" t="s">
        <v>692</v>
      </c>
      <c r="I427" s="190" t="s">
        <v>1060</v>
      </c>
      <c r="J427" s="190" t="s">
        <v>248</v>
      </c>
      <c r="K427" s="190">
        <v>2000</v>
      </c>
      <c r="L427" s="190" t="s">
        <v>236</v>
      </c>
    </row>
    <row r="428" spans="1:12" ht="17.25" customHeight="1" x14ac:dyDescent="0.3">
      <c r="A428" s="190">
        <v>813742</v>
      </c>
      <c r="B428" s="190" t="s">
        <v>1442</v>
      </c>
      <c r="C428" s="190" t="s">
        <v>492</v>
      </c>
      <c r="D428" s="190" t="s">
        <v>650</v>
      </c>
      <c r="E428" s="190" t="s">
        <v>138</v>
      </c>
      <c r="F428" s="193">
        <v>36892</v>
      </c>
      <c r="G428" s="190" t="s">
        <v>233</v>
      </c>
      <c r="H428" s="190" t="s">
        <v>692</v>
      </c>
      <c r="I428" s="190" t="s">
        <v>1060</v>
      </c>
      <c r="J428" s="190" t="s">
        <v>1881</v>
      </c>
      <c r="K428" s="190">
        <v>2017</v>
      </c>
      <c r="L428" s="190" t="s">
        <v>233</v>
      </c>
    </row>
    <row r="429" spans="1:12" ht="17.25" customHeight="1" x14ac:dyDescent="0.3">
      <c r="A429" s="190">
        <v>813748</v>
      </c>
      <c r="B429" s="190" t="s">
        <v>1443</v>
      </c>
      <c r="C429" s="190" t="s">
        <v>65</v>
      </c>
      <c r="D429" s="190" t="s">
        <v>1831</v>
      </c>
      <c r="E429" s="190" t="s">
        <v>138</v>
      </c>
      <c r="F429" s="193">
        <v>36643</v>
      </c>
      <c r="G429" s="190" t="s">
        <v>776</v>
      </c>
      <c r="H429" s="190" t="s">
        <v>692</v>
      </c>
      <c r="I429" s="190" t="s">
        <v>1060</v>
      </c>
      <c r="J429" s="190" t="s">
        <v>1881</v>
      </c>
      <c r="K429" s="190">
        <v>2018</v>
      </c>
      <c r="L429" s="190" t="s">
        <v>236</v>
      </c>
    </row>
    <row r="430" spans="1:12" ht="17.25" customHeight="1" x14ac:dyDescent="0.3">
      <c r="A430" s="190">
        <v>813804</v>
      </c>
      <c r="B430" s="190" t="s">
        <v>1457</v>
      </c>
      <c r="C430" s="190" t="s">
        <v>409</v>
      </c>
      <c r="D430" s="190" t="s">
        <v>158</v>
      </c>
      <c r="E430" s="190" t="s">
        <v>138</v>
      </c>
      <c r="F430" s="193">
        <v>30443</v>
      </c>
      <c r="G430" s="190" t="s">
        <v>233</v>
      </c>
      <c r="H430" s="190" t="s">
        <v>692</v>
      </c>
      <c r="I430" s="190" t="s">
        <v>1060</v>
      </c>
      <c r="J430" s="190" t="s">
        <v>1884</v>
      </c>
      <c r="K430" s="190">
        <v>2010</v>
      </c>
      <c r="L430" s="190" t="s">
        <v>233</v>
      </c>
    </row>
    <row r="431" spans="1:12" ht="17.25" customHeight="1" x14ac:dyDescent="0.3">
      <c r="A431" s="190">
        <v>813814</v>
      </c>
      <c r="B431" s="190" t="s">
        <v>1459</v>
      </c>
      <c r="C431" s="190" t="s">
        <v>344</v>
      </c>
      <c r="D431" s="190" t="s">
        <v>156</v>
      </c>
      <c r="E431" s="190" t="s">
        <v>138</v>
      </c>
      <c r="F431" s="193">
        <v>36763</v>
      </c>
      <c r="G431" s="190" t="s">
        <v>233</v>
      </c>
      <c r="H431" s="190" t="s">
        <v>692</v>
      </c>
      <c r="I431" s="190" t="s">
        <v>1060</v>
      </c>
      <c r="J431" s="190" t="s">
        <v>248</v>
      </c>
      <c r="K431" s="190">
        <v>2018</v>
      </c>
      <c r="L431" s="190" t="s">
        <v>244</v>
      </c>
    </row>
    <row r="432" spans="1:12" ht="17.25" customHeight="1" x14ac:dyDescent="0.3">
      <c r="A432" s="190">
        <v>813820</v>
      </c>
      <c r="B432" s="190" t="s">
        <v>1461</v>
      </c>
      <c r="C432" s="190" t="s">
        <v>639</v>
      </c>
      <c r="D432" s="190" t="s">
        <v>795</v>
      </c>
      <c r="E432" s="190" t="s">
        <v>138</v>
      </c>
      <c r="F432" s="193">
        <v>28857</v>
      </c>
      <c r="G432" s="190" t="s">
        <v>233</v>
      </c>
      <c r="H432" s="190" t="s">
        <v>692</v>
      </c>
      <c r="I432" s="190" t="s">
        <v>1060</v>
      </c>
      <c r="J432" s="190" t="s">
        <v>1884</v>
      </c>
      <c r="K432" s="190">
        <v>1997</v>
      </c>
      <c r="L432" s="190" t="s">
        <v>233</v>
      </c>
    </row>
    <row r="433" spans="1:12" ht="17.25" customHeight="1" x14ac:dyDescent="0.3">
      <c r="A433" s="190">
        <v>813825</v>
      </c>
      <c r="B433" s="190" t="s">
        <v>1463</v>
      </c>
      <c r="C433" s="190" t="s">
        <v>503</v>
      </c>
      <c r="D433" s="190" t="s">
        <v>1843</v>
      </c>
      <c r="E433" s="190" t="s">
        <v>138</v>
      </c>
      <c r="F433" s="193">
        <v>30701</v>
      </c>
      <c r="G433" s="190" t="s">
        <v>1596</v>
      </c>
      <c r="H433" s="190" t="s">
        <v>692</v>
      </c>
      <c r="I433" s="190" t="s">
        <v>1060</v>
      </c>
      <c r="J433" s="190" t="s">
        <v>248</v>
      </c>
      <c r="K433" s="190">
        <v>2002</v>
      </c>
      <c r="L433" s="190" t="s">
        <v>236</v>
      </c>
    </row>
    <row r="434" spans="1:12" ht="17.25" customHeight="1" x14ac:dyDescent="0.3">
      <c r="A434" s="190">
        <v>813852</v>
      </c>
      <c r="B434" s="190" t="s">
        <v>1468</v>
      </c>
      <c r="C434" s="190" t="s">
        <v>109</v>
      </c>
      <c r="D434" s="190" t="s">
        <v>190</v>
      </c>
      <c r="E434" s="190" t="s">
        <v>137</v>
      </c>
      <c r="F434" s="193">
        <v>35057</v>
      </c>
      <c r="G434" s="190" t="s">
        <v>233</v>
      </c>
      <c r="H434" s="190" t="s">
        <v>692</v>
      </c>
      <c r="I434" s="190" t="s">
        <v>1060</v>
      </c>
      <c r="J434" s="190" t="s">
        <v>1883</v>
      </c>
      <c r="K434" s="190">
        <v>2014</v>
      </c>
      <c r="L434" s="190" t="s">
        <v>238</v>
      </c>
    </row>
    <row r="435" spans="1:12" ht="17.25" customHeight="1" x14ac:dyDescent="0.3">
      <c r="A435" s="190">
        <v>813858</v>
      </c>
      <c r="B435" s="190" t="s">
        <v>1469</v>
      </c>
      <c r="C435" s="190" t="s">
        <v>296</v>
      </c>
      <c r="D435" s="190" t="s">
        <v>1006</v>
      </c>
      <c r="E435" s="190" t="s">
        <v>137</v>
      </c>
      <c r="F435" s="193">
        <v>33574</v>
      </c>
      <c r="G435" s="190" t="s">
        <v>819</v>
      </c>
      <c r="H435" s="190" t="s">
        <v>692</v>
      </c>
      <c r="I435" s="190" t="s">
        <v>1060</v>
      </c>
      <c r="J435" s="190" t="s">
        <v>1881</v>
      </c>
      <c r="K435" s="190">
        <v>2009</v>
      </c>
      <c r="L435" s="190" t="s">
        <v>246</v>
      </c>
    </row>
    <row r="436" spans="1:12" ht="17.25" customHeight="1" x14ac:dyDescent="0.3">
      <c r="A436" s="190">
        <v>813889</v>
      </c>
      <c r="B436" s="190" t="s">
        <v>1472</v>
      </c>
      <c r="C436" s="190" t="s">
        <v>105</v>
      </c>
      <c r="D436" s="190" t="s">
        <v>185</v>
      </c>
      <c r="E436" s="190" t="s">
        <v>137</v>
      </c>
      <c r="F436" s="193">
        <v>36161</v>
      </c>
      <c r="G436" s="190" t="s">
        <v>1848</v>
      </c>
      <c r="H436" s="190" t="s">
        <v>692</v>
      </c>
      <c r="I436" s="190" t="s">
        <v>1060</v>
      </c>
      <c r="J436" s="190" t="s">
        <v>1881</v>
      </c>
      <c r="K436" s="190">
        <v>2018</v>
      </c>
      <c r="L436" s="190" t="s">
        <v>238</v>
      </c>
    </row>
    <row r="437" spans="1:12" ht="17.25" customHeight="1" x14ac:dyDescent="0.3">
      <c r="A437" s="190">
        <v>813914</v>
      </c>
      <c r="B437" s="190" t="s">
        <v>1477</v>
      </c>
      <c r="C437" s="190" t="s">
        <v>381</v>
      </c>
      <c r="D437" s="190" t="s">
        <v>382</v>
      </c>
      <c r="E437" s="190" t="s">
        <v>138</v>
      </c>
      <c r="F437" s="193">
        <v>32029</v>
      </c>
      <c r="G437" s="190" t="s">
        <v>233</v>
      </c>
      <c r="H437" s="190" t="s">
        <v>692</v>
      </c>
      <c r="I437" s="190" t="s">
        <v>1060</v>
      </c>
      <c r="J437" s="190" t="s">
        <v>248</v>
      </c>
      <c r="K437" s="190">
        <v>2007</v>
      </c>
      <c r="L437" s="190" t="s">
        <v>233</v>
      </c>
    </row>
    <row r="438" spans="1:12" ht="17.25" customHeight="1" x14ac:dyDescent="0.3">
      <c r="A438" s="190">
        <v>813915</v>
      </c>
      <c r="B438" s="190" t="s">
        <v>1478</v>
      </c>
      <c r="C438" s="190" t="s">
        <v>113</v>
      </c>
      <c r="D438" s="190" t="s">
        <v>545</v>
      </c>
      <c r="E438" s="190" t="s">
        <v>138</v>
      </c>
      <c r="F438" s="193">
        <v>29627</v>
      </c>
      <c r="G438" s="190" t="s">
        <v>1849</v>
      </c>
      <c r="H438" s="190" t="s">
        <v>692</v>
      </c>
      <c r="I438" s="190" t="s">
        <v>1060</v>
      </c>
    </row>
    <row r="439" spans="1:12" ht="17.25" customHeight="1" x14ac:dyDescent="0.3">
      <c r="A439" s="190">
        <v>813920</v>
      </c>
      <c r="B439" s="190" t="s">
        <v>1479</v>
      </c>
      <c r="C439" s="190" t="s">
        <v>120</v>
      </c>
      <c r="D439" s="190" t="s">
        <v>126</v>
      </c>
      <c r="E439" s="190" t="s">
        <v>137</v>
      </c>
      <c r="F439" s="193">
        <v>36892</v>
      </c>
      <c r="G439" s="190" t="s">
        <v>233</v>
      </c>
      <c r="H439" s="190" t="s">
        <v>692</v>
      </c>
      <c r="I439" s="190" t="s">
        <v>1060</v>
      </c>
    </row>
    <row r="440" spans="1:12" ht="17.25" customHeight="1" x14ac:dyDescent="0.3">
      <c r="A440" s="190">
        <v>813937</v>
      </c>
      <c r="B440" s="190" t="s">
        <v>1484</v>
      </c>
      <c r="C440" s="190" t="s">
        <v>82</v>
      </c>
      <c r="D440" s="190" t="s">
        <v>190</v>
      </c>
      <c r="E440" s="190" t="s">
        <v>138</v>
      </c>
      <c r="F440" s="193">
        <v>35546</v>
      </c>
      <c r="G440" s="190" t="s">
        <v>1612</v>
      </c>
      <c r="H440" s="190" t="s">
        <v>692</v>
      </c>
      <c r="I440" s="190" t="s">
        <v>1060</v>
      </c>
      <c r="J440" s="190" t="s">
        <v>1881</v>
      </c>
      <c r="K440" s="190">
        <v>2018</v>
      </c>
      <c r="L440" s="190" t="s">
        <v>238</v>
      </c>
    </row>
    <row r="441" spans="1:12" ht="17.25" customHeight="1" x14ac:dyDescent="0.3">
      <c r="A441" s="190">
        <v>813947</v>
      </c>
      <c r="B441" s="190" t="s">
        <v>1486</v>
      </c>
      <c r="C441" s="190" t="s">
        <v>91</v>
      </c>
      <c r="D441" s="190" t="s">
        <v>307</v>
      </c>
      <c r="E441" s="190" t="s">
        <v>138</v>
      </c>
      <c r="F441" s="193">
        <v>36589</v>
      </c>
      <c r="G441" s="190" t="s">
        <v>233</v>
      </c>
      <c r="H441" s="190" t="s">
        <v>692</v>
      </c>
      <c r="I441" s="190" t="s">
        <v>1060</v>
      </c>
      <c r="J441" s="190" t="s">
        <v>1881</v>
      </c>
      <c r="K441" s="190">
        <v>2018</v>
      </c>
      <c r="L441" s="190" t="s">
        <v>238</v>
      </c>
    </row>
    <row r="442" spans="1:12" ht="17.25" customHeight="1" x14ac:dyDescent="0.3">
      <c r="A442" s="190">
        <v>813961</v>
      </c>
      <c r="B442" s="190" t="s">
        <v>1489</v>
      </c>
      <c r="C442" s="190" t="s">
        <v>106</v>
      </c>
      <c r="D442" s="190" t="s">
        <v>172</v>
      </c>
      <c r="E442" s="190" t="s">
        <v>138</v>
      </c>
      <c r="F442" s="193">
        <v>35989</v>
      </c>
      <c r="G442" s="190" t="s">
        <v>233</v>
      </c>
      <c r="H442" s="190" t="s">
        <v>692</v>
      </c>
      <c r="I442" s="190" t="s">
        <v>1060</v>
      </c>
      <c r="J442" s="190" t="s">
        <v>1881</v>
      </c>
      <c r="K442" s="190">
        <v>2016</v>
      </c>
      <c r="L442" s="190" t="s">
        <v>238</v>
      </c>
    </row>
    <row r="443" spans="1:12" ht="17.25" customHeight="1" x14ac:dyDescent="0.3">
      <c r="A443" s="190">
        <v>813972</v>
      </c>
      <c r="B443" s="190" t="s">
        <v>1492</v>
      </c>
      <c r="C443" s="190" t="s">
        <v>1857</v>
      </c>
      <c r="D443" s="190" t="s">
        <v>195</v>
      </c>
      <c r="E443" s="190" t="s">
        <v>138</v>
      </c>
      <c r="F443" s="193">
        <v>32435</v>
      </c>
      <c r="G443" s="190" t="s">
        <v>735</v>
      </c>
      <c r="H443" s="190" t="s">
        <v>692</v>
      </c>
      <c r="I443" s="190" t="s">
        <v>1060</v>
      </c>
      <c r="J443" s="190" t="s">
        <v>1883</v>
      </c>
      <c r="K443" s="190">
        <v>2006</v>
      </c>
      <c r="L443" s="190" t="s">
        <v>243</v>
      </c>
    </row>
    <row r="444" spans="1:12" ht="17.25" customHeight="1" x14ac:dyDescent="0.3">
      <c r="A444" s="190">
        <v>814067</v>
      </c>
      <c r="B444" s="190" t="s">
        <v>1500</v>
      </c>
      <c r="C444" s="190" t="s">
        <v>1862</v>
      </c>
      <c r="D444" s="190" t="s">
        <v>317</v>
      </c>
      <c r="E444" s="190" t="s">
        <v>137</v>
      </c>
      <c r="F444" s="193">
        <v>32699</v>
      </c>
      <c r="G444" s="190" t="s">
        <v>699</v>
      </c>
      <c r="H444" s="190" t="s">
        <v>692</v>
      </c>
      <c r="I444" s="190" t="s">
        <v>1060</v>
      </c>
      <c r="J444" s="190" t="s">
        <v>1884</v>
      </c>
      <c r="K444" s="190">
        <v>2007</v>
      </c>
      <c r="L444" s="190" t="s">
        <v>236</v>
      </c>
    </row>
    <row r="445" spans="1:12" ht="17.25" customHeight="1" x14ac:dyDescent="0.3">
      <c r="A445" s="190">
        <v>814071</v>
      </c>
      <c r="B445" s="190" t="s">
        <v>1502</v>
      </c>
      <c r="C445" s="190" t="s">
        <v>116</v>
      </c>
      <c r="D445" s="190" t="s">
        <v>180</v>
      </c>
      <c r="E445" s="190" t="s">
        <v>137</v>
      </c>
      <c r="F445" s="193">
        <v>36772</v>
      </c>
      <c r="G445" s="190" t="s">
        <v>233</v>
      </c>
      <c r="H445" s="190" t="s">
        <v>692</v>
      </c>
      <c r="I445" s="190" t="s">
        <v>1060</v>
      </c>
      <c r="J445" s="190" t="s">
        <v>1881</v>
      </c>
      <c r="K445" s="190">
        <v>2018</v>
      </c>
      <c r="L445" s="190" t="s">
        <v>233</v>
      </c>
    </row>
    <row r="446" spans="1:12" ht="17.25" customHeight="1" x14ac:dyDescent="0.3">
      <c r="A446" s="190">
        <v>814097</v>
      </c>
      <c r="B446" s="190" t="s">
        <v>1511</v>
      </c>
      <c r="C446" s="190" t="s">
        <v>1664</v>
      </c>
      <c r="D446" s="190" t="s">
        <v>916</v>
      </c>
      <c r="E446" s="190" t="s">
        <v>137</v>
      </c>
      <c r="F446" s="193">
        <v>35874</v>
      </c>
      <c r="G446" s="190" t="s">
        <v>1650</v>
      </c>
      <c r="H446" s="190" t="s">
        <v>692</v>
      </c>
      <c r="I446" s="190" t="s">
        <v>1060</v>
      </c>
      <c r="J446" s="190" t="s">
        <v>1881</v>
      </c>
      <c r="K446" s="190">
        <v>2017</v>
      </c>
      <c r="L446" s="190" t="s">
        <v>238</v>
      </c>
    </row>
    <row r="447" spans="1:12" ht="17.25" customHeight="1" x14ac:dyDescent="0.3">
      <c r="A447" s="190">
        <v>814106</v>
      </c>
      <c r="B447" s="190" t="s">
        <v>1514</v>
      </c>
      <c r="C447" s="190" t="s">
        <v>902</v>
      </c>
      <c r="D447" s="190" t="s">
        <v>193</v>
      </c>
      <c r="E447" s="190" t="s">
        <v>138</v>
      </c>
      <c r="F447" s="193">
        <v>30536</v>
      </c>
      <c r="G447" s="190" t="s">
        <v>233</v>
      </c>
      <c r="H447" s="190" t="s">
        <v>692</v>
      </c>
      <c r="I447" s="190" t="s">
        <v>1060</v>
      </c>
      <c r="J447" s="190" t="s">
        <v>1881</v>
      </c>
      <c r="K447" s="190">
        <v>2001</v>
      </c>
      <c r="L447" s="190" t="s">
        <v>238</v>
      </c>
    </row>
    <row r="448" spans="1:12" ht="17.25" customHeight="1" x14ac:dyDescent="0.3">
      <c r="A448" s="190">
        <v>814107</v>
      </c>
      <c r="B448" s="190" t="s">
        <v>1515</v>
      </c>
      <c r="C448" s="190" t="s">
        <v>63</v>
      </c>
      <c r="D448" s="190" t="s">
        <v>158</v>
      </c>
      <c r="E448" s="190" t="s">
        <v>138</v>
      </c>
      <c r="F448" s="193">
        <v>31361</v>
      </c>
      <c r="G448" s="190" t="s">
        <v>695</v>
      </c>
      <c r="H448" s="190" t="s">
        <v>692</v>
      </c>
      <c r="I448" s="190" t="s">
        <v>1060</v>
      </c>
      <c r="J448" s="190" t="s">
        <v>1883</v>
      </c>
      <c r="K448" s="190">
        <v>2004</v>
      </c>
      <c r="L448" s="190" t="s">
        <v>233</v>
      </c>
    </row>
    <row r="449" spans="1:23" ht="17.25" customHeight="1" x14ac:dyDescent="0.3">
      <c r="A449" s="190">
        <v>814129</v>
      </c>
      <c r="B449" s="190" t="s">
        <v>1519</v>
      </c>
      <c r="C449" s="190" t="s">
        <v>405</v>
      </c>
      <c r="D449" s="190" t="s">
        <v>155</v>
      </c>
      <c r="E449" s="190" t="s">
        <v>138</v>
      </c>
      <c r="F449" s="193">
        <v>34335</v>
      </c>
      <c r="G449" s="190" t="s">
        <v>903</v>
      </c>
      <c r="H449" s="190" t="s">
        <v>692</v>
      </c>
      <c r="I449" s="190" t="s">
        <v>1060</v>
      </c>
      <c r="J449" s="190" t="s">
        <v>1883</v>
      </c>
      <c r="K449" s="190">
        <v>2013</v>
      </c>
      <c r="L449" s="190" t="s">
        <v>238</v>
      </c>
    </row>
    <row r="450" spans="1:23" ht="17.25" customHeight="1" x14ac:dyDescent="0.3">
      <c r="A450" s="190">
        <v>814140</v>
      </c>
      <c r="B450" s="190" t="s">
        <v>1524</v>
      </c>
      <c r="C450" s="190" t="s">
        <v>622</v>
      </c>
      <c r="D450" s="190" t="s">
        <v>1832</v>
      </c>
      <c r="E450" s="190" t="s">
        <v>138</v>
      </c>
      <c r="F450" s="193">
        <v>31778</v>
      </c>
      <c r="G450" s="190" t="s">
        <v>695</v>
      </c>
      <c r="H450" s="190" t="s">
        <v>692</v>
      </c>
      <c r="I450" s="190" t="s">
        <v>1060</v>
      </c>
      <c r="J450" s="190" t="s">
        <v>1881</v>
      </c>
      <c r="K450" s="190">
        <v>2004</v>
      </c>
      <c r="L450" s="190" t="s">
        <v>233</v>
      </c>
    </row>
    <row r="451" spans="1:23" ht="17.25" customHeight="1" x14ac:dyDescent="0.3">
      <c r="A451" s="190">
        <v>814143</v>
      </c>
      <c r="B451" s="190" t="s">
        <v>1526</v>
      </c>
      <c r="C451" s="190" t="s">
        <v>348</v>
      </c>
      <c r="D451" s="190" t="s">
        <v>579</v>
      </c>
      <c r="E451" s="190" t="s">
        <v>138</v>
      </c>
      <c r="F451" s="193">
        <v>31434</v>
      </c>
      <c r="G451" s="190" t="s">
        <v>233</v>
      </c>
      <c r="H451" s="190" t="s">
        <v>692</v>
      </c>
      <c r="I451" s="190" t="s">
        <v>1060</v>
      </c>
      <c r="J451" s="190" t="s">
        <v>1881</v>
      </c>
      <c r="K451" s="190">
        <v>2004</v>
      </c>
      <c r="L451" s="190" t="s">
        <v>233</v>
      </c>
    </row>
    <row r="452" spans="1:23" ht="17.25" customHeight="1" x14ac:dyDescent="0.3">
      <c r="A452" s="190">
        <v>814145</v>
      </c>
      <c r="B452" s="190" t="s">
        <v>1528</v>
      </c>
      <c r="C452" s="190" t="s">
        <v>460</v>
      </c>
      <c r="D452" s="190" t="s">
        <v>357</v>
      </c>
      <c r="E452" s="190" t="s">
        <v>138</v>
      </c>
      <c r="F452" s="193">
        <v>36541</v>
      </c>
      <c r="G452" s="190" t="s">
        <v>727</v>
      </c>
      <c r="H452" s="190" t="s">
        <v>692</v>
      </c>
      <c r="I452" s="190" t="s">
        <v>1060</v>
      </c>
      <c r="J452" s="190" t="s">
        <v>1884</v>
      </c>
      <c r="K452" s="190">
        <v>2017</v>
      </c>
      <c r="L452" s="190" t="s">
        <v>238</v>
      </c>
    </row>
    <row r="453" spans="1:23" ht="17.25" customHeight="1" x14ac:dyDescent="0.3">
      <c r="A453" s="190">
        <v>814157</v>
      </c>
      <c r="B453" s="190" t="s">
        <v>1532</v>
      </c>
      <c r="C453" s="190" t="s">
        <v>296</v>
      </c>
      <c r="D453" s="190" t="s">
        <v>756</v>
      </c>
      <c r="E453" s="190" t="s">
        <v>138</v>
      </c>
      <c r="F453" s="193">
        <v>30910</v>
      </c>
      <c r="G453" s="190" t="s">
        <v>233</v>
      </c>
      <c r="H453" s="190" t="s">
        <v>693</v>
      </c>
      <c r="I453" s="190" t="s">
        <v>1060</v>
      </c>
      <c r="J453" s="190" t="s">
        <v>1881</v>
      </c>
      <c r="K453" s="190">
        <v>2013</v>
      </c>
      <c r="L453" s="190" t="s">
        <v>244</v>
      </c>
    </row>
    <row r="454" spans="1:23" ht="17.25" customHeight="1" x14ac:dyDescent="0.3">
      <c r="A454" s="190">
        <v>814163</v>
      </c>
      <c r="B454" s="190" t="s">
        <v>1536</v>
      </c>
      <c r="C454" s="190" t="s">
        <v>590</v>
      </c>
      <c r="D454" s="190" t="s">
        <v>1873</v>
      </c>
      <c r="E454" s="190" t="s">
        <v>138</v>
      </c>
      <c r="F454" s="193">
        <v>29258</v>
      </c>
      <c r="G454" s="190" t="s">
        <v>842</v>
      </c>
      <c r="H454" s="190" t="s">
        <v>692</v>
      </c>
      <c r="I454" s="190" t="s">
        <v>1060</v>
      </c>
      <c r="J454" s="190" t="s">
        <v>1883</v>
      </c>
      <c r="K454" s="190">
        <v>1997</v>
      </c>
      <c r="L454" s="190" t="s">
        <v>233</v>
      </c>
    </row>
    <row r="455" spans="1:23" ht="17.25" customHeight="1" x14ac:dyDescent="0.3">
      <c r="A455" s="190">
        <v>814172</v>
      </c>
      <c r="B455" s="190" t="s">
        <v>1538</v>
      </c>
      <c r="C455" s="190" t="s">
        <v>91</v>
      </c>
      <c r="D455" s="190" t="s">
        <v>192</v>
      </c>
      <c r="E455" s="190" t="s">
        <v>138</v>
      </c>
      <c r="F455" s="193">
        <v>34383</v>
      </c>
      <c r="G455" s="190" t="s">
        <v>233</v>
      </c>
      <c r="H455" s="190" t="s">
        <v>692</v>
      </c>
      <c r="I455" s="190" t="s">
        <v>1060</v>
      </c>
      <c r="J455" s="190" t="s">
        <v>248</v>
      </c>
      <c r="K455" s="190">
        <v>2013</v>
      </c>
      <c r="L455" s="190" t="s">
        <v>239</v>
      </c>
    </row>
    <row r="456" spans="1:23" ht="17.25" customHeight="1" x14ac:dyDescent="0.3">
      <c r="A456" s="190">
        <v>814175</v>
      </c>
      <c r="B456" s="190" t="s">
        <v>1540</v>
      </c>
      <c r="C456" s="190" t="s">
        <v>104</v>
      </c>
      <c r="D456" s="190" t="s">
        <v>198</v>
      </c>
      <c r="E456" s="190" t="s">
        <v>138</v>
      </c>
      <c r="F456" s="193">
        <v>35980</v>
      </c>
      <c r="G456" s="190" t="s">
        <v>233</v>
      </c>
      <c r="H456" s="190" t="s">
        <v>692</v>
      </c>
      <c r="I456" s="190" t="s">
        <v>1060</v>
      </c>
      <c r="J456" s="190" t="s">
        <v>1881</v>
      </c>
      <c r="K456" s="190">
        <v>2018</v>
      </c>
      <c r="L456" s="190" t="s">
        <v>233</v>
      </c>
    </row>
    <row r="457" spans="1:23" ht="17.25" customHeight="1" x14ac:dyDescent="0.3">
      <c r="A457" s="190">
        <v>806556</v>
      </c>
      <c r="B457" s="190" t="s">
        <v>2166</v>
      </c>
      <c r="C457" s="190" t="s">
        <v>68</v>
      </c>
      <c r="D457" s="190" t="s">
        <v>212</v>
      </c>
      <c r="E457" s="190" t="s">
        <v>137</v>
      </c>
      <c r="F457" s="193">
        <v>33150</v>
      </c>
      <c r="G457" s="190" t="s">
        <v>243</v>
      </c>
      <c r="H457" s="190" t="s">
        <v>692</v>
      </c>
      <c r="I457" s="190" t="s">
        <v>265</v>
      </c>
      <c r="Q457" s="190">
        <v>2000</v>
      </c>
      <c r="R457" s="190" t="s">
        <v>3181</v>
      </c>
      <c r="S457" s="190" t="s">
        <v>3181</v>
      </c>
      <c r="U457" s="190" t="s">
        <v>3181</v>
      </c>
      <c r="V457" s="190" t="s">
        <v>3181</v>
      </c>
      <c r="W457" s="190" t="s">
        <v>3181</v>
      </c>
    </row>
    <row r="458" spans="1:23" ht="17.25" customHeight="1" x14ac:dyDescent="0.3">
      <c r="A458" s="190">
        <v>809706</v>
      </c>
      <c r="B458" s="190" t="s">
        <v>2495</v>
      </c>
      <c r="C458" s="190" t="s">
        <v>2978</v>
      </c>
      <c r="D458" s="190" t="s">
        <v>90</v>
      </c>
      <c r="E458" s="190" t="s">
        <v>137</v>
      </c>
      <c r="F458" s="193">
        <v>35065</v>
      </c>
      <c r="G458" s="190" t="s">
        <v>237</v>
      </c>
      <c r="H458" s="190" t="s">
        <v>692</v>
      </c>
      <c r="I458" s="190" t="s">
        <v>265</v>
      </c>
      <c r="Q458" s="190">
        <v>2000</v>
      </c>
      <c r="W458" s="190" t="s">
        <v>3181</v>
      </c>
    </row>
    <row r="459" spans="1:23" ht="17.25" customHeight="1" x14ac:dyDescent="0.3">
      <c r="A459" s="190">
        <v>810107</v>
      </c>
      <c r="B459" s="190" t="s">
        <v>2535</v>
      </c>
      <c r="C459" s="190" t="s">
        <v>528</v>
      </c>
      <c r="D459" s="190" t="s">
        <v>913</v>
      </c>
      <c r="E459" s="190" t="s">
        <v>137</v>
      </c>
      <c r="F459" s="193">
        <v>30213</v>
      </c>
      <c r="G459" s="190" t="s">
        <v>233</v>
      </c>
      <c r="H459" s="190" t="s">
        <v>692</v>
      </c>
      <c r="I459" s="190" t="s">
        <v>265</v>
      </c>
      <c r="Q459" s="190">
        <v>2000</v>
      </c>
      <c r="R459" s="190" t="s">
        <v>3181</v>
      </c>
      <c r="T459" s="190" t="s">
        <v>3181</v>
      </c>
      <c r="U459" s="190" t="s">
        <v>3181</v>
      </c>
      <c r="V459" s="190" t="s">
        <v>3181</v>
      </c>
      <c r="W459" s="190" t="s">
        <v>3181</v>
      </c>
    </row>
    <row r="460" spans="1:23" ht="17.25" customHeight="1" x14ac:dyDescent="0.3">
      <c r="A460" s="190">
        <v>808553</v>
      </c>
      <c r="B460" s="190" t="s">
        <v>2358</v>
      </c>
      <c r="C460" s="190" t="s">
        <v>3113</v>
      </c>
      <c r="D460" s="190" t="s">
        <v>2920</v>
      </c>
      <c r="E460" s="190" t="s">
        <v>138</v>
      </c>
      <c r="F460" s="193">
        <v>33267</v>
      </c>
      <c r="G460" s="190" t="s">
        <v>233</v>
      </c>
      <c r="H460" s="190" t="s">
        <v>692</v>
      </c>
      <c r="I460" s="190" t="s">
        <v>265</v>
      </c>
      <c r="Q460" s="190">
        <v>2000</v>
      </c>
      <c r="R460" s="190" t="s">
        <v>3181</v>
      </c>
      <c r="U460" s="190" t="s">
        <v>3181</v>
      </c>
      <c r="V460" s="190" t="s">
        <v>3181</v>
      </c>
      <c r="W460" s="190" t="s">
        <v>3181</v>
      </c>
    </row>
    <row r="461" spans="1:23" ht="17.25" customHeight="1" x14ac:dyDescent="0.3">
      <c r="A461" s="190">
        <v>809204</v>
      </c>
      <c r="B461" s="190" t="s">
        <v>2430</v>
      </c>
      <c r="C461" s="190" t="s">
        <v>465</v>
      </c>
      <c r="D461" s="190" t="s">
        <v>174</v>
      </c>
      <c r="E461" s="190" t="s">
        <v>138</v>
      </c>
      <c r="F461" s="193">
        <v>35815</v>
      </c>
      <c r="G461" s="190" t="s">
        <v>233</v>
      </c>
      <c r="H461" s="190" t="s">
        <v>692</v>
      </c>
      <c r="I461" s="190" t="s">
        <v>265</v>
      </c>
      <c r="Q461" s="190">
        <v>2000</v>
      </c>
      <c r="R461" s="190" t="s">
        <v>3181</v>
      </c>
      <c r="U461" s="190" t="s">
        <v>3181</v>
      </c>
      <c r="V461" s="190" t="s">
        <v>3181</v>
      </c>
      <c r="W461" s="190" t="s">
        <v>3181</v>
      </c>
    </row>
    <row r="462" spans="1:23" ht="17.25" customHeight="1" x14ac:dyDescent="0.3">
      <c r="A462" s="190">
        <v>808866</v>
      </c>
      <c r="B462" s="190" t="s">
        <v>2389</v>
      </c>
      <c r="C462" s="190" t="s">
        <v>68</v>
      </c>
      <c r="D462" s="190" t="s">
        <v>194</v>
      </c>
      <c r="E462" s="190" t="s">
        <v>137</v>
      </c>
      <c r="F462" s="193">
        <v>35431</v>
      </c>
      <c r="G462" s="190" t="s">
        <v>233</v>
      </c>
      <c r="H462" s="190" t="s">
        <v>692</v>
      </c>
      <c r="I462" s="190" t="s">
        <v>265</v>
      </c>
      <c r="Q462" s="190">
        <v>2000</v>
      </c>
      <c r="R462" s="190" t="s">
        <v>3181</v>
      </c>
      <c r="U462" s="190" t="s">
        <v>3181</v>
      </c>
      <c r="V462" s="190" t="s">
        <v>3181</v>
      </c>
      <c r="W462" s="190" t="s">
        <v>3181</v>
      </c>
    </row>
    <row r="463" spans="1:23" ht="17.25" customHeight="1" x14ac:dyDescent="0.3">
      <c r="A463" s="190">
        <v>808998</v>
      </c>
      <c r="B463" s="190" t="s">
        <v>2406</v>
      </c>
      <c r="C463" s="190" t="s">
        <v>344</v>
      </c>
      <c r="D463" s="190" t="s">
        <v>2887</v>
      </c>
      <c r="E463" s="190" t="s">
        <v>138</v>
      </c>
      <c r="H463" s="190" t="s">
        <v>692</v>
      </c>
      <c r="I463" s="190" t="s">
        <v>265</v>
      </c>
      <c r="Q463" s="190">
        <v>2000</v>
      </c>
      <c r="R463" s="190" t="s">
        <v>3181</v>
      </c>
      <c r="V463" s="190" t="s">
        <v>3181</v>
      </c>
      <c r="W463" s="190" t="s">
        <v>3181</v>
      </c>
    </row>
    <row r="464" spans="1:23" ht="17.25" customHeight="1" x14ac:dyDescent="0.3">
      <c r="A464" s="190">
        <v>807649</v>
      </c>
      <c r="B464" s="190" t="s">
        <v>2270</v>
      </c>
      <c r="C464" s="190" t="s">
        <v>820</v>
      </c>
      <c r="D464" s="190" t="s">
        <v>391</v>
      </c>
      <c r="E464" s="190" t="s">
        <v>137</v>
      </c>
      <c r="F464" s="193">
        <v>35457</v>
      </c>
      <c r="G464" s="190" t="s">
        <v>233</v>
      </c>
      <c r="H464" s="190" t="s">
        <v>692</v>
      </c>
      <c r="I464" s="190" t="s">
        <v>265</v>
      </c>
      <c r="Q464" s="190">
        <v>2000</v>
      </c>
      <c r="R464" s="190" t="s">
        <v>3181</v>
      </c>
      <c r="V464" s="190" t="s">
        <v>3181</v>
      </c>
      <c r="W464" s="190" t="s">
        <v>3181</v>
      </c>
    </row>
    <row r="465" spans="1:23" ht="17.25" customHeight="1" x14ac:dyDescent="0.3">
      <c r="A465" s="190">
        <v>808583</v>
      </c>
      <c r="B465" s="190" t="s">
        <v>2364</v>
      </c>
      <c r="C465" s="190" t="s">
        <v>489</v>
      </c>
      <c r="D465" s="190" t="s">
        <v>359</v>
      </c>
      <c r="E465" s="190" t="s">
        <v>137</v>
      </c>
      <c r="F465" s="193">
        <v>36212</v>
      </c>
      <c r="G465" s="190" t="s">
        <v>233</v>
      </c>
      <c r="H465" s="190" t="s">
        <v>693</v>
      </c>
      <c r="I465" s="190" t="s">
        <v>265</v>
      </c>
      <c r="Q465" s="190">
        <v>2000</v>
      </c>
      <c r="R465" s="190" t="s">
        <v>3181</v>
      </c>
      <c r="V465" s="190" t="s">
        <v>3181</v>
      </c>
      <c r="W465" s="190" t="s">
        <v>3181</v>
      </c>
    </row>
    <row r="466" spans="1:23" ht="17.25" customHeight="1" x14ac:dyDescent="0.3">
      <c r="A466" s="190">
        <v>810076</v>
      </c>
      <c r="B466" s="190" t="s">
        <v>2531</v>
      </c>
      <c r="C466" s="190" t="s">
        <v>61</v>
      </c>
      <c r="D466" s="190" t="s">
        <v>3137</v>
      </c>
      <c r="E466" s="190" t="s">
        <v>137</v>
      </c>
      <c r="F466" s="193">
        <v>36526</v>
      </c>
      <c r="G466" s="190" t="s">
        <v>233</v>
      </c>
      <c r="H466" s="190" t="s">
        <v>692</v>
      </c>
      <c r="I466" s="190" t="s">
        <v>265</v>
      </c>
      <c r="Q466" s="190">
        <v>2000</v>
      </c>
      <c r="R466" s="190" t="s">
        <v>3181</v>
      </c>
      <c r="V466" s="190" t="s">
        <v>3181</v>
      </c>
      <c r="W466" s="190" t="s">
        <v>3181</v>
      </c>
    </row>
    <row r="467" spans="1:23" ht="17.25" customHeight="1" x14ac:dyDescent="0.3">
      <c r="A467" s="190">
        <v>809672</v>
      </c>
      <c r="B467" s="190" t="s">
        <v>2491</v>
      </c>
      <c r="C467" s="190" t="s">
        <v>63</v>
      </c>
      <c r="D467" s="190" t="s">
        <v>430</v>
      </c>
      <c r="E467" s="190" t="s">
        <v>138</v>
      </c>
      <c r="F467" s="193">
        <v>32732</v>
      </c>
      <c r="G467" s="190" t="s">
        <v>695</v>
      </c>
      <c r="H467" s="190" t="s">
        <v>692</v>
      </c>
      <c r="I467" s="190" t="s">
        <v>265</v>
      </c>
      <c r="Q467" s="190">
        <v>2000</v>
      </c>
      <c r="S467" s="190" t="s">
        <v>3181</v>
      </c>
      <c r="T467" s="190" t="s">
        <v>3181</v>
      </c>
      <c r="U467" s="190" t="s">
        <v>3181</v>
      </c>
      <c r="V467" s="190" t="s">
        <v>3181</v>
      </c>
      <c r="W467" s="190" t="s">
        <v>3181</v>
      </c>
    </row>
    <row r="468" spans="1:23" ht="17.25" customHeight="1" x14ac:dyDescent="0.3">
      <c r="A468" s="190">
        <v>809156</v>
      </c>
      <c r="B468" s="190" t="s">
        <v>799</v>
      </c>
      <c r="C468" s="190" t="s">
        <v>63</v>
      </c>
      <c r="D468" s="190" t="s">
        <v>325</v>
      </c>
      <c r="E468" s="190" t="s">
        <v>138</v>
      </c>
      <c r="F468" s="193">
        <v>35874</v>
      </c>
      <c r="G468" s="190" t="s">
        <v>238</v>
      </c>
      <c r="H468" s="190" t="s">
        <v>692</v>
      </c>
      <c r="I468" s="190" t="s">
        <v>265</v>
      </c>
      <c r="Q468" s="190">
        <v>2000</v>
      </c>
      <c r="S468" s="190" t="s">
        <v>3181</v>
      </c>
      <c r="T468" s="190" t="s">
        <v>3181</v>
      </c>
      <c r="U468" s="190" t="s">
        <v>3181</v>
      </c>
      <c r="V468" s="190" t="s">
        <v>3181</v>
      </c>
      <c r="W468" s="190" t="s">
        <v>3181</v>
      </c>
    </row>
    <row r="469" spans="1:23" ht="17.25" customHeight="1" x14ac:dyDescent="0.3">
      <c r="A469" s="190">
        <v>810350</v>
      </c>
      <c r="B469" s="190" t="s">
        <v>2562</v>
      </c>
      <c r="C469" s="190" t="s">
        <v>74</v>
      </c>
      <c r="D469" s="190" t="s">
        <v>309</v>
      </c>
      <c r="E469" s="190" t="s">
        <v>138</v>
      </c>
      <c r="F469" s="193">
        <v>36003</v>
      </c>
      <c r="G469" s="190" t="s">
        <v>695</v>
      </c>
      <c r="H469" s="190" t="s">
        <v>692</v>
      </c>
      <c r="I469" s="190" t="s">
        <v>265</v>
      </c>
      <c r="Q469" s="190">
        <v>2000</v>
      </c>
      <c r="S469" s="190" t="s">
        <v>3181</v>
      </c>
      <c r="T469" s="190" t="s">
        <v>3181</v>
      </c>
      <c r="U469" s="190" t="s">
        <v>3181</v>
      </c>
      <c r="V469" s="190" t="s">
        <v>3181</v>
      </c>
      <c r="W469" s="190" t="s">
        <v>3181</v>
      </c>
    </row>
    <row r="470" spans="1:23" ht="17.25" customHeight="1" x14ac:dyDescent="0.3">
      <c r="A470" s="190">
        <v>811452</v>
      </c>
      <c r="B470" s="190" t="s">
        <v>2735</v>
      </c>
      <c r="C470" s="190" t="s">
        <v>417</v>
      </c>
      <c r="D470" s="190" t="s">
        <v>214</v>
      </c>
      <c r="E470" s="190" t="s">
        <v>137</v>
      </c>
      <c r="F470" s="193">
        <v>30138</v>
      </c>
      <c r="G470" s="190" t="s">
        <v>959</v>
      </c>
      <c r="H470" s="190" t="s">
        <v>692</v>
      </c>
      <c r="I470" s="190" t="s">
        <v>265</v>
      </c>
      <c r="Q470" s="190">
        <v>2000</v>
      </c>
      <c r="S470" s="190" t="s">
        <v>3181</v>
      </c>
      <c r="T470" s="190" t="s">
        <v>3181</v>
      </c>
      <c r="U470" s="190" t="s">
        <v>3181</v>
      </c>
      <c r="V470" s="190" t="s">
        <v>3181</v>
      </c>
      <c r="W470" s="190" t="s">
        <v>3181</v>
      </c>
    </row>
    <row r="471" spans="1:23" ht="17.25" customHeight="1" x14ac:dyDescent="0.3">
      <c r="A471" s="190">
        <v>800435</v>
      </c>
      <c r="B471" s="190" t="s">
        <v>1928</v>
      </c>
      <c r="C471" s="190" t="s">
        <v>339</v>
      </c>
      <c r="D471" s="190" t="s">
        <v>315</v>
      </c>
      <c r="E471" s="190" t="s">
        <v>137</v>
      </c>
      <c r="F471" s="193">
        <v>31437</v>
      </c>
      <c r="G471" s="190" t="s">
        <v>233</v>
      </c>
      <c r="H471" s="190" t="s">
        <v>692</v>
      </c>
      <c r="I471" s="190" t="s">
        <v>265</v>
      </c>
      <c r="Q471" s="190">
        <v>2000</v>
      </c>
      <c r="S471" s="190" t="s">
        <v>3181</v>
      </c>
      <c r="T471" s="190" t="s">
        <v>3181</v>
      </c>
      <c r="U471" s="190" t="s">
        <v>3181</v>
      </c>
      <c r="V471" s="190" t="s">
        <v>3181</v>
      </c>
      <c r="W471" s="190" t="s">
        <v>3181</v>
      </c>
    </row>
    <row r="472" spans="1:23" ht="17.25" customHeight="1" x14ac:dyDescent="0.3">
      <c r="A472" s="190">
        <v>807812</v>
      </c>
      <c r="B472" s="190" t="s">
        <v>520</v>
      </c>
      <c r="C472" s="190" t="s">
        <v>409</v>
      </c>
      <c r="D472" s="190" t="s">
        <v>180</v>
      </c>
      <c r="E472" s="190" t="s">
        <v>137</v>
      </c>
      <c r="F472" s="193">
        <v>32589</v>
      </c>
      <c r="G472" s="190" t="s">
        <v>242</v>
      </c>
      <c r="H472" s="190" t="s">
        <v>692</v>
      </c>
      <c r="I472" s="190" t="s">
        <v>265</v>
      </c>
      <c r="Q472" s="190">
        <v>2000</v>
      </c>
      <c r="S472" s="190" t="s">
        <v>3181</v>
      </c>
      <c r="T472" s="190" t="s">
        <v>3181</v>
      </c>
      <c r="U472" s="190" t="s">
        <v>3181</v>
      </c>
      <c r="V472" s="190" t="s">
        <v>3181</v>
      </c>
      <c r="W472" s="190" t="s">
        <v>3181</v>
      </c>
    </row>
    <row r="473" spans="1:23" ht="17.25" customHeight="1" x14ac:dyDescent="0.3">
      <c r="A473" s="190">
        <v>801656</v>
      </c>
      <c r="B473" s="190" t="s">
        <v>1950</v>
      </c>
      <c r="C473" s="190" t="s">
        <v>57</v>
      </c>
      <c r="D473" s="190" t="s">
        <v>3033</v>
      </c>
      <c r="E473" s="190" t="s">
        <v>137</v>
      </c>
      <c r="F473" s="193">
        <v>32672</v>
      </c>
      <c r="G473" s="190" t="s">
        <v>233</v>
      </c>
      <c r="H473" s="190" t="s">
        <v>692</v>
      </c>
      <c r="I473" s="190" t="s">
        <v>265</v>
      </c>
      <c r="Q473" s="190">
        <v>2000</v>
      </c>
      <c r="S473" s="190" t="s">
        <v>3181</v>
      </c>
      <c r="T473" s="190" t="s">
        <v>3181</v>
      </c>
      <c r="U473" s="190" t="s">
        <v>3181</v>
      </c>
      <c r="V473" s="190" t="s">
        <v>3181</v>
      </c>
      <c r="W473" s="190" t="s">
        <v>3181</v>
      </c>
    </row>
    <row r="474" spans="1:23" ht="17.25" customHeight="1" x14ac:dyDescent="0.3">
      <c r="A474" s="190">
        <v>809663</v>
      </c>
      <c r="B474" s="190" t="s">
        <v>2488</v>
      </c>
      <c r="C474" s="190" t="s">
        <v>296</v>
      </c>
      <c r="D474" s="190" t="s">
        <v>190</v>
      </c>
      <c r="E474" s="190" t="s">
        <v>137</v>
      </c>
      <c r="F474" s="193">
        <v>34936</v>
      </c>
      <c r="G474" s="190" t="s">
        <v>233</v>
      </c>
      <c r="H474" s="190" t="s">
        <v>692</v>
      </c>
      <c r="I474" s="190" t="s">
        <v>265</v>
      </c>
      <c r="Q474" s="190">
        <v>2000</v>
      </c>
      <c r="S474" s="190" t="s">
        <v>3181</v>
      </c>
      <c r="T474" s="190" t="s">
        <v>3181</v>
      </c>
      <c r="U474" s="190" t="s">
        <v>3181</v>
      </c>
      <c r="V474" s="190" t="s">
        <v>3181</v>
      </c>
      <c r="W474" s="190" t="s">
        <v>3181</v>
      </c>
    </row>
    <row r="475" spans="1:23" ht="17.25" customHeight="1" x14ac:dyDescent="0.3">
      <c r="A475" s="190">
        <v>811463</v>
      </c>
      <c r="B475" s="190" t="s">
        <v>2738</v>
      </c>
      <c r="C475" s="190" t="s">
        <v>488</v>
      </c>
      <c r="D475" s="190" t="s">
        <v>484</v>
      </c>
      <c r="E475" s="190" t="s">
        <v>137</v>
      </c>
      <c r="F475" s="193">
        <v>35438</v>
      </c>
      <c r="G475" s="190" t="s">
        <v>939</v>
      </c>
      <c r="H475" s="190" t="s">
        <v>692</v>
      </c>
      <c r="I475" s="190" t="s">
        <v>265</v>
      </c>
      <c r="Q475" s="190">
        <v>2000</v>
      </c>
      <c r="S475" s="190" t="s">
        <v>3181</v>
      </c>
      <c r="T475" s="190" t="s">
        <v>3181</v>
      </c>
      <c r="U475" s="190" t="s">
        <v>3181</v>
      </c>
      <c r="V475" s="190" t="s">
        <v>3181</v>
      </c>
      <c r="W475" s="190" t="s">
        <v>3181</v>
      </c>
    </row>
    <row r="476" spans="1:23" ht="17.25" customHeight="1" x14ac:dyDescent="0.3">
      <c r="A476" s="190">
        <v>809047</v>
      </c>
      <c r="B476" s="190" t="s">
        <v>912</v>
      </c>
      <c r="C476" s="190" t="s">
        <v>3121</v>
      </c>
      <c r="D476" s="190" t="s">
        <v>183</v>
      </c>
      <c r="E476" s="190" t="s">
        <v>138</v>
      </c>
      <c r="F476" s="193">
        <v>31173</v>
      </c>
      <c r="G476" s="190" t="s">
        <v>233</v>
      </c>
      <c r="H476" s="190" t="s">
        <v>692</v>
      </c>
      <c r="I476" s="190" t="s">
        <v>265</v>
      </c>
      <c r="Q476" s="190">
        <v>2000</v>
      </c>
      <c r="S476" s="190" t="s">
        <v>3181</v>
      </c>
      <c r="U476" s="190" t="s">
        <v>3181</v>
      </c>
      <c r="V476" s="190" t="s">
        <v>3181</v>
      </c>
      <c r="W476" s="190" t="s">
        <v>3181</v>
      </c>
    </row>
    <row r="477" spans="1:23" ht="17.25" customHeight="1" x14ac:dyDescent="0.3">
      <c r="A477" s="190">
        <v>809060</v>
      </c>
      <c r="B477" s="190" t="s">
        <v>2414</v>
      </c>
      <c r="C477" s="190" t="s">
        <v>337</v>
      </c>
      <c r="D477" s="190" t="s">
        <v>170</v>
      </c>
      <c r="E477" s="190" t="s">
        <v>138</v>
      </c>
      <c r="F477" s="193">
        <v>34700</v>
      </c>
      <c r="G477" s="190" t="s">
        <v>695</v>
      </c>
      <c r="H477" s="190" t="s">
        <v>692</v>
      </c>
      <c r="I477" s="190" t="s">
        <v>265</v>
      </c>
      <c r="Q477" s="190">
        <v>2000</v>
      </c>
      <c r="S477" s="190" t="s">
        <v>3181</v>
      </c>
      <c r="U477" s="190" t="s">
        <v>3181</v>
      </c>
      <c r="V477" s="190" t="s">
        <v>3181</v>
      </c>
      <c r="W477" s="190" t="s">
        <v>3181</v>
      </c>
    </row>
    <row r="478" spans="1:23" ht="17.25" customHeight="1" x14ac:dyDescent="0.3">
      <c r="A478" s="190">
        <v>806311</v>
      </c>
      <c r="B478" s="190" t="s">
        <v>2149</v>
      </c>
      <c r="C478" s="190" t="s">
        <v>3072</v>
      </c>
      <c r="D478" s="190" t="s">
        <v>168</v>
      </c>
      <c r="E478" s="190" t="s">
        <v>138</v>
      </c>
      <c r="F478" s="193">
        <v>34763</v>
      </c>
      <c r="H478" s="190" t="s">
        <v>692</v>
      </c>
      <c r="I478" s="190" t="s">
        <v>265</v>
      </c>
      <c r="Q478" s="190">
        <v>2000</v>
      </c>
      <c r="S478" s="190" t="s">
        <v>3181</v>
      </c>
      <c r="U478" s="190" t="s">
        <v>3181</v>
      </c>
      <c r="V478" s="190" t="s">
        <v>3181</v>
      </c>
      <c r="W478" s="190" t="s">
        <v>3181</v>
      </c>
    </row>
    <row r="479" spans="1:23" ht="17.25" customHeight="1" x14ac:dyDescent="0.3">
      <c r="A479" s="190">
        <v>811101</v>
      </c>
      <c r="B479" s="190" t="s">
        <v>2674</v>
      </c>
      <c r="C479" s="190" t="s">
        <v>73</v>
      </c>
      <c r="D479" s="190" t="s">
        <v>160</v>
      </c>
      <c r="E479" s="190" t="s">
        <v>138</v>
      </c>
      <c r="F479" s="193">
        <v>35079</v>
      </c>
      <c r="G479" s="190" t="s">
        <v>3157</v>
      </c>
      <c r="H479" s="190" t="s">
        <v>692</v>
      </c>
      <c r="I479" s="190" t="s">
        <v>265</v>
      </c>
      <c r="Q479" s="190">
        <v>2000</v>
      </c>
      <c r="S479" s="190" t="s">
        <v>3181</v>
      </c>
      <c r="U479" s="190" t="s">
        <v>3181</v>
      </c>
      <c r="V479" s="190" t="s">
        <v>3181</v>
      </c>
      <c r="W479" s="190" t="s">
        <v>3181</v>
      </c>
    </row>
    <row r="480" spans="1:23" ht="17.25" customHeight="1" x14ac:dyDescent="0.3">
      <c r="A480" s="190">
        <v>811865</v>
      </c>
      <c r="B480" s="190" t="s">
        <v>2803</v>
      </c>
      <c r="C480" s="190" t="s">
        <v>64</v>
      </c>
      <c r="D480" s="190" t="s">
        <v>195</v>
      </c>
      <c r="E480" s="190" t="s">
        <v>137</v>
      </c>
      <c r="F480" s="193">
        <v>25675</v>
      </c>
      <c r="G480" s="190" t="s">
        <v>240</v>
      </c>
      <c r="H480" s="190" t="s">
        <v>692</v>
      </c>
      <c r="I480" s="190" t="s">
        <v>265</v>
      </c>
      <c r="Q480" s="190">
        <v>2000</v>
      </c>
      <c r="S480" s="190" t="s">
        <v>3181</v>
      </c>
      <c r="U480" s="190" t="s">
        <v>3181</v>
      </c>
      <c r="V480" s="190" t="s">
        <v>3181</v>
      </c>
      <c r="W480" s="190" t="s">
        <v>3181</v>
      </c>
    </row>
    <row r="481" spans="1:23" ht="17.25" customHeight="1" x14ac:dyDescent="0.3">
      <c r="A481" s="190">
        <v>807748</v>
      </c>
      <c r="B481" s="190" t="s">
        <v>2277</v>
      </c>
      <c r="C481" s="190" t="s">
        <v>462</v>
      </c>
      <c r="D481" s="190" t="s">
        <v>441</v>
      </c>
      <c r="E481" s="190" t="s">
        <v>137</v>
      </c>
      <c r="F481" s="193">
        <v>30042</v>
      </c>
      <c r="G481" s="190" t="s">
        <v>695</v>
      </c>
      <c r="H481" s="190" t="s">
        <v>692</v>
      </c>
      <c r="I481" s="190" t="s">
        <v>265</v>
      </c>
      <c r="Q481" s="190">
        <v>2000</v>
      </c>
      <c r="S481" s="190" t="s">
        <v>3181</v>
      </c>
      <c r="U481" s="190" t="s">
        <v>3181</v>
      </c>
      <c r="V481" s="190" t="s">
        <v>3181</v>
      </c>
      <c r="W481" s="190" t="s">
        <v>3181</v>
      </c>
    </row>
    <row r="482" spans="1:23" ht="17.25" customHeight="1" x14ac:dyDescent="0.3">
      <c r="A482" s="190">
        <v>809435</v>
      </c>
      <c r="B482" s="190" t="s">
        <v>2463</v>
      </c>
      <c r="C482" s="190" t="s">
        <v>411</v>
      </c>
      <c r="D482" s="190" t="s">
        <v>864</v>
      </c>
      <c r="E482" s="190" t="s">
        <v>137</v>
      </c>
      <c r="F482" s="193">
        <v>35804</v>
      </c>
      <c r="G482" s="190" t="s">
        <v>874</v>
      </c>
      <c r="H482" s="190" t="s">
        <v>692</v>
      </c>
      <c r="I482" s="190" t="s">
        <v>265</v>
      </c>
      <c r="Q482" s="190">
        <v>2000</v>
      </c>
      <c r="S482" s="190" t="s">
        <v>3181</v>
      </c>
      <c r="U482" s="190" t="s">
        <v>3181</v>
      </c>
      <c r="V482" s="190" t="s">
        <v>3181</v>
      </c>
      <c r="W482" s="190" t="s">
        <v>3181</v>
      </c>
    </row>
    <row r="483" spans="1:23" ht="17.25" customHeight="1" x14ac:dyDescent="0.3">
      <c r="A483" s="190">
        <v>811370</v>
      </c>
      <c r="B483" s="190" t="s">
        <v>2723</v>
      </c>
      <c r="C483" s="190" t="s">
        <v>3163</v>
      </c>
      <c r="D483" s="190" t="s">
        <v>158</v>
      </c>
      <c r="E483" s="190" t="s">
        <v>137</v>
      </c>
      <c r="F483" s="193">
        <v>35207</v>
      </c>
      <c r="G483" s="190" t="s">
        <v>953</v>
      </c>
      <c r="H483" s="190" t="s">
        <v>692</v>
      </c>
      <c r="I483" s="190" t="s">
        <v>265</v>
      </c>
      <c r="Q483" s="190">
        <v>2000</v>
      </c>
      <c r="S483" s="190" t="s">
        <v>3181</v>
      </c>
      <c r="V483" s="190" t="s">
        <v>3181</v>
      </c>
      <c r="W483" s="190" t="s">
        <v>3181</v>
      </c>
    </row>
    <row r="484" spans="1:23" ht="17.25" customHeight="1" x14ac:dyDescent="0.3">
      <c r="A484" s="190">
        <v>811099</v>
      </c>
      <c r="B484" s="190" t="s">
        <v>2673</v>
      </c>
      <c r="C484" s="190" t="s">
        <v>323</v>
      </c>
      <c r="D484" s="190" t="s">
        <v>808</v>
      </c>
      <c r="E484" s="190" t="s">
        <v>137</v>
      </c>
      <c r="F484" s="193">
        <v>35688</v>
      </c>
      <c r="G484" s="190" t="s">
        <v>814</v>
      </c>
      <c r="H484" s="190" t="s">
        <v>692</v>
      </c>
      <c r="I484" s="190" t="s">
        <v>265</v>
      </c>
      <c r="Q484" s="190">
        <v>2000</v>
      </c>
      <c r="S484" s="190" t="s">
        <v>3181</v>
      </c>
      <c r="V484" s="190" t="s">
        <v>3181</v>
      </c>
      <c r="W484" s="190" t="s">
        <v>3181</v>
      </c>
    </row>
    <row r="485" spans="1:23" ht="17.25" customHeight="1" x14ac:dyDescent="0.3">
      <c r="A485" s="190">
        <v>807718</v>
      </c>
      <c r="B485" s="190" t="s">
        <v>2276</v>
      </c>
      <c r="C485" s="190" t="s">
        <v>337</v>
      </c>
      <c r="D485" s="190" t="s">
        <v>333</v>
      </c>
      <c r="E485" s="190" t="s">
        <v>137</v>
      </c>
      <c r="F485" s="193">
        <v>35851</v>
      </c>
      <c r="G485" s="190" t="s">
        <v>938</v>
      </c>
      <c r="H485" s="190" t="s">
        <v>692</v>
      </c>
      <c r="I485" s="190" t="s">
        <v>265</v>
      </c>
      <c r="Q485" s="190">
        <v>2000</v>
      </c>
      <c r="S485" s="190" t="s">
        <v>3181</v>
      </c>
      <c r="V485" s="190" t="s">
        <v>3181</v>
      </c>
      <c r="W485" s="190" t="s">
        <v>3181</v>
      </c>
    </row>
    <row r="486" spans="1:23" ht="17.25" customHeight="1" x14ac:dyDescent="0.3">
      <c r="A486" s="190">
        <v>805038</v>
      </c>
      <c r="B486" s="190" t="s">
        <v>2050</v>
      </c>
      <c r="C486" s="190" t="s">
        <v>330</v>
      </c>
      <c r="D486" s="190" t="s">
        <v>172</v>
      </c>
      <c r="E486" s="190" t="s">
        <v>138</v>
      </c>
      <c r="F486" s="193">
        <v>31413</v>
      </c>
      <c r="G486" s="190" t="s">
        <v>234</v>
      </c>
      <c r="H486" s="190" t="s">
        <v>692</v>
      </c>
      <c r="I486" s="190" t="s">
        <v>265</v>
      </c>
      <c r="Q486" s="190">
        <v>2000</v>
      </c>
      <c r="T486" s="190" t="s">
        <v>3181</v>
      </c>
      <c r="U486" s="190" t="s">
        <v>3181</v>
      </c>
      <c r="V486" s="190" t="s">
        <v>3181</v>
      </c>
      <c r="W486" s="190" t="s">
        <v>3181</v>
      </c>
    </row>
    <row r="487" spans="1:23" ht="17.25" customHeight="1" x14ac:dyDescent="0.3">
      <c r="A487" s="190">
        <v>810866</v>
      </c>
      <c r="B487" s="190" t="s">
        <v>2629</v>
      </c>
      <c r="C487" s="190" t="s">
        <v>66</v>
      </c>
      <c r="D487" s="190" t="s">
        <v>173</v>
      </c>
      <c r="E487" s="190" t="s">
        <v>138</v>
      </c>
      <c r="F487" s="193">
        <v>32478</v>
      </c>
      <c r="G487" s="190" t="s">
        <v>1596</v>
      </c>
      <c r="H487" s="190" t="s">
        <v>692</v>
      </c>
      <c r="I487" s="190" t="s">
        <v>265</v>
      </c>
      <c r="Q487" s="190">
        <v>2000</v>
      </c>
      <c r="T487" s="190" t="s">
        <v>3181</v>
      </c>
      <c r="U487" s="190" t="s">
        <v>3181</v>
      </c>
      <c r="V487" s="190" t="s">
        <v>3181</v>
      </c>
      <c r="W487" s="190" t="s">
        <v>3181</v>
      </c>
    </row>
    <row r="488" spans="1:23" ht="17.25" customHeight="1" x14ac:dyDescent="0.3">
      <c r="A488" s="190">
        <v>805272</v>
      </c>
      <c r="B488" s="190" t="s">
        <v>2069</v>
      </c>
      <c r="C488" s="190" t="s">
        <v>334</v>
      </c>
      <c r="D488" s="190" t="s">
        <v>188</v>
      </c>
      <c r="E488" s="190" t="s">
        <v>138</v>
      </c>
      <c r="F488" s="193">
        <v>32513</v>
      </c>
      <c r="G488" s="190" t="s">
        <v>844</v>
      </c>
      <c r="H488" s="190" t="s">
        <v>692</v>
      </c>
      <c r="I488" s="190" t="s">
        <v>265</v>
      </c>
      <c r="Q488" s="190">
        <v>2000</v>
      </c>
      <c r="T488" s="190" t="s">
        <v>3181</v>
      </c>
      <c r="U488" s="190" t="s">
        <v>3181</v>
      </c>
      <c r="V488" s="190" t="s">
        <v>3181</v>
      </c>
      <c r="W488" s="190" t="s">
        <v>3181</v>
      </c>
    </row>
    <row r="489" spans="1:23" ht="17.25" customHeight="1" x14ac:dyDescent="0.3">
      <c r="A489" s="190">
        <v>811960</v>
      </c>
      <c r="B489" s="190" t="s">
        <v>1063</v>
      </c>
      <c r="C489" s="190" t="s">
        <v>1577</v>
      </c>
      <c r="D489" s="190" t="s">
        <v>389</v>
      </c>
      <c r="E489" s="190" t="s">
        <v>138</v>
      </c>
      <c r="F489" s="193">
        <v>32874</v>
      </c>
      <c r="G489" s="190" t="s">
        <v>233</v>
      </c>
      <c r="H489" s="190" t="s">
        <v>692</v>
      </c>
      <c r="I489" s="190" t="s">
        <v>265</v>
      </c>
      <c r="Q489" s="190">
        <v>2000</v>
      </c>
      <c r="T489" s="190" t="s">
        <v>3181</v>
      </c>
      <c r="U489" s="190" t="s">
        <v>3181</v>
      </c>
      <c r="V489" s="190" t="s">
        <v>3181</v>
      </c>
      <c r="W489" s="190" t="s">
        <v>3181</v>
      </c>
    </row>
    <row r="490" spans="1:23" ht="17.25" customHeight="1" x14ac:dyDescent="0.3">
      <c r="A490" s="190">
        <v>800116</v>
      </c>
      <c r="B490" s="190" t="s">
        <v>1923</v>
      </c>
      <c r="C490" s="190" t="s">
        <v>658</v>
      </c>
      <c r="D490" s="190" t="s">
        <v>180</v>
      </c>
      <c r="E490" s="190" t="s">
        <v>138</v>
      </c>
      <c r="F490" s="193">
        <v>33403</v>
      </c>
      <c r="G490" s="190" t="s">
        <v>1747</v>
      </c>
      <c r="H490" s="190" t="s">
        <v>692</v>
      </c>
      <c r="I490" s="190" t="s">
        <v>265</v>
      </c>
      <c r="Q490" s="190">
        <v>2000</v>
      </c>
      <c r="T490" s="190" t="s">
        <v>3181</v>
      </c>
      <c r="U490" s="190" t="s">
        <v>3181</v>
      </c>
      <c r="V490" s="190" t="s">
        <v>3181</v>
      </c>
      <c r="W490" s="190" t="s">
        <v>3181</v>
      </c>
    </row>
    <row r="491" spans="1:23" ht="17.25" customHeight="1" x14ac:dyDescent="0.3">
      <c r="A491" s="190">
        <v>810478</v>
      </c>
      <c r="B491" s="190" t="s">
        <v>2579</v>
      </c>
      <c r="C491" s="190" t="s">
        <v>81</v>
      </c>
      <c r="D491" s="190" t="s">
        <v>309</v>
      </c>
      <c r="E491" s="190" t="s">
        <v>138</v>
      </c>
      <c r="F491" s="193">
        <v>34078</v>
      </c>
      <c r="G491" s="190" t="s">
        <v>3140</v>
      </c>
      <c r="H491" s="190" t="s">
        <v>692</v>
      </c>
      <c r="I491" s="190" t="s">
        <v>265</v>
      </c>
      <c r="Q491" s="190">
        <v>2000</v>
      </c>
      <c r="T491" s="190" t="s">
        <v>3181</v>
      </c>
      <c r="U491" s="190" t="s">
        <v>3181</v>
      </c>
      <c r="V491" s="190" t="s">
        <v>3181</v>
      </c>
      <c r="W491" s="190" t="s">
        <v>3181</v>
      </c>
    </row>
    <row r="492" spans="1:23" ht="17.25" customHeight="1" x14ac:dyDescent="0.3">
      <c r="A492" s="190">
        <v>808169</v>
      </c>
      <c r="B492" s="190" t="s">
        <v>2324</v>
      </c>
      <c r="C492" s="190" t="s">
        <v>65</v>
      </c>
      <c r="D492" s="190" t="s">
        <v>512</v>
      </c>
      <c r="E492" s="190" t="s">
        <v>138</v>
      </c>
      <c r="F492" s="193">
        <v>34700</v>
      </c>
      <c r="G492" s="190" t="s">
        <v>1000</v>
      </c>
      <c r="H492" s="190" t="s">
        <v>692</v>
      </c>
      <c r="I492" s="190" t="s">
        <v>265</v>
      </c>
      <c r="Q492" s="190">
        <v>2000</v>
      </c>
      <c r="T492" s="190" t="s">
        <v>3181</v>
      </c>
      <c r="U492" s="190" t="s">
        <v>3181</v>
      </c>
      <c r="V492" s="190" t="s">
        <v>3181</v>
      </c>
      <c r="W492" s="190" t="s">
        <v>3181</v>
      </c>
    </row>
    <row r="493" spans="1:23" ht="17.25" customHeight="1" x14ac:dyDescent="0.3">
      <c r="A493" s="190">
        <v>809757</v>
      </c>
      <c r="B493" s="190" t="s">
        <v>2504</v>
      </c>
      <c r="C493" s="190" t="s">
        <v>74</v>
      </c>
      <c r="D493" s="190" t="s">
        <v>3133</v>
      </c>
      <c r="E493" s="190" t="s">
        <v>138</v>
      </c>
      <c r="F493" s="193">
        <v>35065</v>
      </c>
      <c r="G493" s="190" t="s">
        <v>233</v>
      </c>
      <c r="H493" s="190" t="s">
        <v>692</v>
      </c>
      <c r="I493" s="190" t="s">
        <v>265</v>
      </c>
      <c r="Q493" s="190">
        <v>2000</v>
      </c>
      <c r="T493" s="190" t="s">
        <v>3181</v>
      </c>
      <c r="U493" s="190" t="s">
        <v>3181</v>
      </c>
      <c r="V493" s="190" t="s">
        <v>3181</v>
      </c>
      <c r="W493" s="190" t="s">
        <v>3181</v>
      </c>
    </row>
    <row r="494" spans="1:23" ht="17.25" customHeight="1" x14ac:dyDescent="0.3">
      <c r="A494" s="190">
        <v>806219</v>
      </c>
      <c r="B494" s="190" t="s">
        <v>2140</v>
      </c>
      <c r="C494" s="190" t="s">
        <v>296</v>
      </c>
      <c r="D494" s="190" t="s">
        <v>2979</v>
      </c>
      <c r="E494" s="190" t="s">
        <v>138</v>
      </c>
      <c r="F494" s="193">
        <v>35065</v>
      </c>
      <c r="G494" s="190" t="s">
        <v>233</v>
      </c>
      <c r="H494" s="190" t="s">
        <v>692</v>
      </c>
      <c r="I494" s="190" t="s">
        <v>265</v>
      </c>
      <c r="Q494" s="190">
        <v>2000</v>
      </c>
      <c r="T494" s="190" t="s">
        <v>3181</v>
      </c>
      <c r="U494" s="190" t="s">
        <v>3181</v>
      </c>
      <c r="V494" s="190" t="s">
        <v>3181</v>
      </c>
      <c r="W494" s="190" t="s">
        <v>3181</v>
      </c>
    </row>
    <row r="495" spans="1:23" ht="17.25" customHeight="1" x14ac:dyDescent="0.3">
      <c r="A495" s="190">
        <v>808183</v>
      </c>
      <c r="B495" s="190" t="s">
        <v>2327</v>
      </c>
      <c r="C495" s="190" t="s">
        <v>530</v>
      </c>
      <c r="D495" s="190" t="s">
        <v>3108</v>
      </c>
      <c r="E495" s="190" t="s">
        <v>138</v>
      </c>
      <c r="G495" s="190" t="s">
        <v>695</v>
      </c>
      <c r="H495" s="190" t="s">
        <v>692</v>
      </c>
      <c r="I495" s="190" t="s">
        <v>265</v>
      </c>
      <c r="Q495" s="190">
        <v>2000</v>
      </c>
      <c r="T495" s="190" t="s">
        <v>3181</v>
      </c>
      <c r="U495" s="190" t="s">
        <v>3181</v>
      </c>
      <c r="V495" s="190" t="s">
        <v>3181</v>
      </c>
      <c r="W495" s="190" t="s">
        <v>3181</v>
      </c>
    </row>
    <row r="496" spans="1:23" ht="17.25" customHeight="1" x14ac:dyDescent="0.3">
      <c r="A496" s="190">
        <v>806837</v>
      </c>
      <c r="B496" s="190" t="s">
        <v>2190</v>
      </c>
      <c r="C496" s="190" t="s">
        <v>2911</v>
      </c>
      <c r="D496" s="190" t="s">
        <v>3082</v>
      </c>
      <c r="E496" s="190" t="s">
        <v>137</v>
      </c>
      <c r="F496" s="193">
        <v>28675</v>
      </c>
      <c r="G496" s="190" t="s">
        <v>695</v>
      </c>
      <c r="H496" s="190" t="s">
        <v>692</v>
      </c>
      <c r="I496" s="190" t="s">
        <v>265</v>
      </c>
      <c r="Q496" s="190">
        <v>2000</v>
      </c>
      <c r="T496" s="190" t="s">
        <v>3181</v>
      </c>
      <c r="U496" s="190" t="s">
        <v>3181</v>
      </c>
      <c r="V496" s="190" t="s">
        <v>3181</v>
      </c>
      <c r="W496" s="190" t="s">
        <v>3181</v>
      </c>
    </row>
    <row r="497" spans="1:23" ht="17.25" customHeight="1" x14ac:dyDescent="0.3">
      <c r="A497" s="190">
        <v>809811</v>
      </c>
      <c r="B497" s="190" t="s">
        <v>2511</v>
      </c>
      <c r="C497" s="190" t="s">
        <v>65</v>
      </c>
      <c r="D497" s="190" t="s">
        <v>174</v>
      </c>
      <c r="E497" s="190" t="s">
        <v>137</v>
      </c>
      <c r="F497" s="193">
        <v>30437</v>
      </c>
      <c r="G497" s="190" t="s">
        <v>241</v>
      </c>
      <c r="H497" s="190" t="s">
        <v>692</v>
      </c>
      <c r="I497" s="190" t="s">
        <v>265</v>
      </c>
      <c r="Q497" s="190">
        <v>2000</v>
      </c>
      <c r="T497" s="190" t="s">
        <v>3181</v>
      </c>
      <c r="U497" s="190" t="s">
        <v>3181</v>
      </c>
      <c r="V497" s="190" t="s">
        <v>3181</v>
      </c>
      <c r="W497" s="190" t="s">
        <v>3181</v>
      </c>
    </row>
    <row r="498" spans="1:23" ht="17.25" customHeight="1" x14ac:dyDescent="0.3">
      <c r="A498" s="190">
        <v>810036</v>
      </c>
      <c r="B498" s="190" t="s">
        <v>924</v>
      </c>
      <c r="C498" s="190" t="s">
        <v>65</v>
      </c>
      <c r="D498" s="190" t="s">
        <v>3136</v>
      </c>
      <c r="E498" s="190" t="s">
        <v>137</v>
      </c>
      <c r="F498" s="193">
        <v>32777</v>
      </c>
      <c r="G498" s="190" t="s">
        <v>233</v>
      </c>
      <c r="H498" s="190" t="s">
        <v>693</v>
      </c>
      <c r="I498" s="190" t="s">
        <v>265</v>
      </c>
      <c r="Q498" s="190">
        <v>2000</v>
      </c>
      <c r="T498" s="190" t="s">
        <v>3181</v>
      </c>
      <c r="U498" s="190" t="s">
        <v>3181</v>
      </c>
      <c r="V498" s="190" t="s">
        <v>3181</v>
      </c>
      <c r="W498" s="190" t="s">
        <v>3181</v>
      </c>
    </row>
    <row r="499" spans="1:23" ht="17.25" customHeight="1" x14ac:dyDescent="0.3">
      <c r="A499" s="190">
        <v>811547</v>
      </c>
      <c r="B499" s="190" t="s">
        <v>1989</v>
      </c>
      <c r="C499" s="190" t="s">
        <v>91</v>
      </c>
      <c r="D499" s="190" t="s">
        <v>166</v>
      </c>
      <c r="E499" s="190" t="s">
        <v>137</v>
      </c>
      <c r="F499" s="193">
        <v>33668</v>
      </c>
      <c r="G499" s="190" t="s">
        <v>233</v>
      </c>
      <c r="H499" s="190" t="s">
        <v>692</v>
      </c>
      <c r="I499" s="190" t="s">
        <v>265</v>
      </c>
      <c r="Q499" s="190">
        <v>2000</v>
      </c>
      <c r="T499" s="190" t="s">
        <v>3181</v>
      </c>
      <c r="U499" s="190" t="s">
        <v>3181</v>
      </c>
      <c r="V499" s="190" t="s">
        <v>3181</v>
      </c>
      <c r="W499" s="190" t="s">
        <v>3181</v>
      </c>
    </row>
    <row r="500" spans="1:23" ht="17.25" customHeight="1" x14ac:dyDescent="0.3">
      <c r="A500" s="190">
        <v>811255</v>
      </c>
      <c r="B500" s="190" t="s">
        <v>2705</v>
      </c>
      <c r="C500" s="190" t="s">
        <v>63</v>
      </c>
      <c r="D500" s="190" t="s">
        <v>3159</v>
      </c>
      <c r="E500" s="190" t="s">
        <v>137</v>
      </c>
      <c r="F500" s="193">
        <v>33772</v>
      </c>
      <c r="G500" s="190" t="s">
        <v>233</v>
      </c>
      <c r="H500" s="190" t="s">
        <v>692</v>
      </c>
      <c r="I500" s="190" t="s">
        <v>265</v>
      </c>
      <c r="Q500" s="190">
        <v>2000</v>
      </c>
      <c r="T500" s="190" t="s">
        <v>3181</v>
      </c>
      <c r="U500" s="190" t="s">
        <v>3181</v>
      </c>
      <c r="V500" s="190" t="s">
        <v>3181</v>
      </c>
      <c r="W500" s="190" t="s">
        <v>3181</v>
      </c>
    </row>
    <row r="501" spans="1:23" ht="17.25" customHeight="1" x14ac:dyDescent="0.3">
      <c r="A501" s="190">
        <v>810054</v>
      </c>
      <c r="B501" s="190" t="s">
        <v>2528</v>
      </c>
      <c r="C501" s="190" t="s">
        <v>80</v>
      </c>
      <c r="D501" s="190" t="s">
        <v>180</v>
      </c>
      <c r="E501" s="190" t="s">
        <v>137</v>
      </c>
      <c r="F501" s="193">
        <v>34505</v>
      </c>
      <c r="G501" s="190" t="s">
        <v>233</v>
      </c>
      <c r="H501" s="190" t="s">
        <v>692</v>
      </c>
      <c r="I501" s="190" t="s">
        <v>265</v>
      </c>
      <c r="Q501" s="190">
        <v>2000</v>
      </c>
      <c r="T501" s="190" t="s">
        <v>3181</v>
      </c>
      <c r="U501" s="190" t="s">
        <v>3181</v>
      </c>
      <c r="V501" s="190" t="s">
        <v>3181</v>
      </c>
      <c r="W501" s="190" t="s">
        <v>3181</v>
      </c>
    </row>
    <row r="502" spans="1:23" ht="17.25" customHeight="1" x14ac:dyDescent="0.3">
      <c r="A502" s="190">
        <v>806209</v>
      </c>
      <c r="B502" s="190" t="s">
        <v>2139</v>
      </c>
      <c r="C502" s="190" t="s">
        <v>59</v>
      </c>
      <c r="D502" s="190" t="s">
        <v>162</v>
      </c>
      <c r="E502" s="190" t="s">
        <v>137</v>
      </c>
      <c r="F502" s="193">
        <v>34605</v>
      </c>
      <c r="G502" s="190" t="s">
        <v>1919</v>
      </c>
      <c r="H502" s="190" t="s">
        <v>692</v>
      </c>
      <c r="I502" s="190" t="s">
        <v>265</v>
      </c>
      <c r="Q502" s="190">
        <v>2000</v>
      </c>
      <c r="T502" s="190" t="s">
        <v>3181</v>
      </c>
      <c r="U502" s="190" t="s">
        <v>3181</v>
      </c>
      <c r="V502" s="190" t="s">
        <v>3181</v>
      </c>
      <c r="W502" s="190" t="s">
        <v>3181</v>
      </c>
    </row>
    <row r="503" spans="1:23" ht="17.25" customHeight="1" x14ac:dyDescent="0.3">
      <c r="A503" s="190">
        <v>806024</v>
      </c>
      <c r="B503" s="190" t="s">
        <v>2131</v>
      </c>
      <c r="C503" s="190" t="s">
        <v>3070</v>
      </c>
      <c r="D503" s="190" t="s">
        <v>176</v>
      </c>
      <c r="E503" s="190" t="s">
        <v>137</v>
      </c>
      <c r="F503" s="193">
        <v>34700</v>
      </c>
      <c r="G503" s="190" t="s">
        <v>233</v>
      </c>
      <c r="H503" s="190" t="s">
        <v>692</v>
      </c>
      <c r="I503" s="190" t="s">
        <v>265</v>
      </c>
      <c r="Q503" s="190">
        <v>2000</v>
      </c>
      <c r="T503" s="190" t="s">
        <v>3181</v>
      </c>
      <c r="U503" s="190" t="s">
        <v>3181</v>
      </c>
      <c r="V503" s="190" t="s">
        <v>3181</v>
      </c>
      <c r="W503" s="190" t="s">
        <v>3181</v>
      </c>
    </row>
    <row r="504" spans="1:23" ht="17.25" customHeight="1" x14ac:dyDescent="0.3">
      <c r="A504" s="190">
        <v>810133</v>
      </c>
      <c r="B504" s="190" t="s">
        <v>2537</v>
      </c>
      <c r="C504" s="190" t="s">
        <v>94</v>
      </c>
      <c r="D504" s="190" t="s">
        <v>211</v>
      </c>
      <c r="E504" s="190" t="s">
        <v>137</v>
      </c>
      <c r="F504" s="193">
        <v>34702</v>
      </c>
      <c r="G504" s="190" t="s">
        <v>233</v>
      </c>
      <c r="H504" s="190" t="s">
        <v>692</v>
      </c>
      <c r="I504" s="190" t="s">
        <v>265</v>
      </c>
      <c r="Q504" s="190">
        <v>2000</v>
      </c>
      <c r="T504" s="190" t="s">
        <v>3181</v>
      </c>
      <c r="U504" s="190" t="s">
        <v>3181</v>
      </c>
      <c r="V504" s="190" t="s">
        <v>3181</v>
      </c>
      <c r="W504" s="190" t="s">
        <v>3181</v>
      </c>
    </row>
    <row r="505" spans="1:23" ht="17.25" customHeight="1" x14ac:dyDescent="0.3">
      <c r="A505" s="190">
        <v>806735</v>
      </c>
      <c r="B505" s="190" t="s">
        <v>2180</v>
      </c>
      <c r="C505" s="190" t="s">
        <v>95</v>
      </c>
      <c r="D505" s="190" t="s">
        <v>512</v>
      </c>
      <c r="E505" s="190" t="s">
        <v>137</v>
      </c>
      <c r="F505" s="193">
        <v>35065</v>
      </c>
      <c r="G505" s="190" t="s">
        <v>3080</v>
      </c>
      <c r="H505" s="190" t="s">
        <v>692</v>
      </c>
      <c r="I505" s="190" t="s">
        <v>265</v>
      </c>
      <c r="Q505" s="190">
        <v>2000</v>
      </c>
      <c r="T505" s="190" t="s">
        <v>3181</v>
      </c>
      <c r="U505" s="190" t="s">
        <v>3181</v>
      </c>
      <c r="V505" s="190" t="s">
        <v>3181</v>
      </c>
      <c r="W505" s="190" t="s">
        <v>3181</v>
      </c>
    </row>
    <row r="506" spans="1:23" ht="17.25" customHeight="1" x14ac:dyDescent="0.3">
      <c r="A506" s="190">
        <v>807336</v>
      </c>
      <c r="B506" s="190" t="s">
        <v>2235</v>
      </c>
      <c r="C506" s="190" t="s">
        <v>64</v>
      </c>
      <c r="D506" s="190" t="s">
        <v>441</v>
      </c>
      <c r="E506" s="190" t="s">
        <v>137</v>
      </c>
      <c r="F506" s="193">
        <v>36161</v>
      </c>
      <c r="G506" s="190" t="s">
        <v>233</v>
      </c>
      <c r="H506" s="190" t="s">
        <v>692</v>
      </c>
      <c r="I506" s="190" t="s">
        <v>265</v>
      </c>
      <c r="Q506" s="190">
        <v>2000</v>
      </c>
      <c r="T506" s="190" t="s">
        <v>3181</v>
      </c>
      <c r="U506" s="190" t="s">
        <v>3181</v>
      </c>
      <c r="V506" s="190" t="s">
        <v>3181</v>
      </c>
      <c r="W506" s="190" t="s">
        <v>3181</v>
      </c>
    </row>
    <row r="507" spans="1:23" ht="17.25" customHeight="1" x14ac:dyDescent="0.3">
      <c r="A507" s="190">
        <v>810571</v>
      </c>
      <c r="B507" s="190" t="s">
        <v>2592</v>
      </c>
      <c r="C507" s="190" t="s">
        <v>3145</v>
      </c>
      <c r="D507" s="190" t="s">
        <v>362</v>
      </c>
      <c r="E507" s="190" t="s">
        <v>137</v>
      </c>
      <c r="F507" s="193">
        <v>36205</v>
      </c>
      <c r="G507" s="190" t="s">
        <v>233</v>
      </c>
      <c r="H507" s="190" t="s">
        <v>692</v>
      </c>
      <c r="I507" s="190" t="s">
        <v>265</v>
      </c>
      <c r="Q507" s="190">
        <v>2000</v>
      </c>
      <c r="T507" s="190" t="s">
        <v>3181</v>
      </c>
      <c r="U507" s="190" t="s">
        <v>3181</v>
      </c>
      <c r="V507" s="190" t="s">
        <v>3181</v>
      </c>
      <c r="W507" s="190" t="s">
        <v>3181</v>
      </c>
    </row>
    <row r="508" spans="1:23" ht="17.25" customHeight="1" x14ac:dyDescent="0.3">
      <c r="A508" s="190">
        <v>805654</v>
      </c>
      <c r="B508" s="190" t="s">
        <v>2106</v>
      </c>
      <c r="C508" s="190" t="s">
        <v>3064</v>
      </c>
      <c r="D508" s="190" t="s">
        <v>210</v>
      </c>
      <c r="E508" s="190" t="s">
        <v>137</v>
      </c>
      <c r="H508" s="190" t="s">
        <v>692</v>
      </c>
      <c r="I508" s="190" t="s">
        <v>265</v>
      </c>
      <c r="Q508" s="190">
        <v>2000</v>
      </c>
      <c r="T508" s="190" t="s">
        <v>3181</v>
      </c>
      <c r="U508" s="190" t="s">
        <v>3181</v>
      </c>
      <c r="V508" s="190" t="s">
        <v>3181</v>
      </c>
      <c r="W508" s="190" t="s">
        <v>3181</v>
      </c>
    </row>
    <row r="509" spans="1:23" ht="17.25" customHeight="1" x14ac:dyDescent="0.3">
      <c r="A509" s="190">
        <v>809129</v>
      </c>
      <c r="B509" s="190" t="s">
        <v>2423</v>
      </c>
      <c r="C509" s="190" t="s">
        <v>935</v>
      </c>
      <c r="D509" s="190" t="s">
        <v>415</v>
      </c>
      <c r="E509" s="190" t="s">
        <v>138</v>
      </c>
      <c r="F509" s="193">
        <v>32874</v>
      </c>
      <c r="G509" s="190" t="s">
        <v>233</v>
      </c>
      <c r="H509" s="190" t="s">
        <v>692</v>
      </c>
      <c r="I509" s="190" t="s">
        <v>265</v>
      </c>
      <c r="Q509" s="190">
        <v>2000</v>
      </c>
      <c r="T509" s="190" t="s">
        <v>3181</v>
      </c>
      <c r="V509" s="190" t="s">
        <v>3181</v>
      </c>
      <c r="W509" s="190" t="s">
        <v>3181</v>
      </c>
    </row>
    <row r="510" spans="1:23" ht="17.25" customHeight="1" x14ac:dyDescent="0.3">
      <c r="A510" s="190">
        <v>808295</v>
      </c>
      <c r="B510" s="190" t="s">
        <v>2331</v>
      </c>
      <c r="C510" s="190" t="s">
        <v>330</v>
      </c>
      <c r="D510" s="190" t="s">
        <v>3109</v>
      </c>
      <c r="E510" s="190" t="s">
        <v>137</v>
      </c>
      <c r="F510" s="193">
        <v>35891</v>
      </c>
      <c r="G510" s="190" t="s">
        <v>2962</v>
      </c>
      <c r="H510" s="190" t="s">
        <v>692</v>
      </c>
      <c r="I510" s="190" t="s">
        <v>265</v>
      </c>
      <c r="Q510" s="190">
        <v>2000</v>
      </c>
      <c r="T510" s="190" t="s">
        <v>3181</v>
      </c>
      <c r="V510" s="190" t="s">
        <v>3181</v>
      </c>
      <c r="W510" s="190" t="s">
        <v>3181</v>
      </c>
    </row>
    <row r="511" spans="1:23" ht="17.25" customHeight="1" x14ac:dyDescent="0.3">
      <c r="A511" s="190">
        <v>811863</v>
      </c>
      <c r="B511" s="190" t="s">
        <v>2802</v>
      </c>
      <c r="C511" s="190" t="s">
        <v>406</v>
      </c>
      <c r="D511" s="190" t="s">
        <v>193</v>
      </c>
      <c r="E511" s="190" t="s">
        <v>138</v>
      </c>
      <c r="F511" s="193">
        <v>22282</v>
      </c>
      <c r="G511" s="190" t="s">
        <v>233</v>
      </c>
      <c r="H511" s="190" t="s">
        <v>692</v>
      </c>
      <c r="I511" s="190" t="s">
        <v>265</v>
      </c>
      <c r="Q511" s="190">
        <v>2000</v>
      </c>
      <c r="U511" s="190" t="s">
        <v>3181</v>
      </c>
      <c r="V511" s="190" t="s">
        <v>3181</v>
      </c>
      <c r="W511" s="190" t="s">
        <v>3181</v>
      </c>
    </row>
    <row r="512" spans="1:23" ht="17.25" customHeight="1" x14ac:dyDescent="0.3">
      <c r="A512" s="190">
        <v>812773</v>
      </c>
      <c r="B512" s="190" t="s">
        <v>1228</v>
      </c>
      <c r="C512" s="190" t="s">
        <v>57</v>
      </c>
      <c r="D512" s="190" t="s">
        <v>189</v>
      </c>
      <c r="E512" s="190" t="s">
        <v>138</v>
      </c>
      <c r="F512" s="193">
        <v>29952</v>
      </c>
      <c r="G512" s="190" t="s">
        <v>233</v>
      </c>
      <c r="H512" s="190" t="s">
        <v>692</v>
      </c>
      <c r="I512" s="190" t="s">
        <v>265</v>
      </c>
      <c r="Q512" s="190">
        <v>2000</v>
      </c>
      <c r="U512" s="190" t="s">
        <v>3181</v>
      </c>
      <c r="V512" s="190" t="s">
        <v>3181</v>
      </c>
      <c r="W512" s="190" t="s">
        <v>3181</v>
      </c>
    </row>
    <row r="513" spans="1:23" ht="17.25" customHeight="1" x14ac:dyDescent="0.3">
      <c r="A513" s="190">
        <v>811809</v>
      </c>
      <c r="B513" s="190" t="s">
        <v>2049</v>
      </c>
      <c r="C513" s="190" t="s">
        <v>91</v>
      </c>
      <c r="D513" s="190" t="s">
        <v>302</v>
      </c>
      <c r="E513" s="190" t="s">
        <v>138</v>
      </c>
      <c r="F513" s="193">
        <v>30682</v>
      </c>
      <c r="G513" s="190" t="s">
        <v>709</v>
      </c>
      <c r="H513" s="190" t="s">
        <v>692</v>
      </c>
      <c r="I513" s="190" t="s">
        <v>265</v>
      </c>
      <c r="Q513" s="190">
        <v>2000</v>
      </c>
      <c r="U513" s="190" t="s">
        <v>3181</v>
      </c>
      <c r="V513" s="190" t="s">
        <v>3181</v>
      </c>
      <c r="W513" s="190" t="s">
        <v>3181</v>
      </c>
    </row>
    <row r="514" spans="1:23" ht="17.25" customHeight="1" x14ac:dyDescent="0.3">
      <c r="A514" s="190">
        <v>807197</v>
      </c>
      <c r="B514" s="190" t="s">
        <v>2225</v>
      </c>
      <c r="C514" s="190" t="s">
        <v>3090</v>
      </c>
      <c r="D514" s="190" t="s">
        <v>828</v>
      </c>
      <c r="E514" s="190" t="s">
        <v>138</v>
      </c>
      <c r="F514" s="193">
        <v>31306</v>
      </c>
      <c r="G514" s="190" t="s">
        <v>233</v>
      </c>
      <c r="H514" s="190" t="s">
        <v>693</v>
      </c>
      <c r="I514" s="190" t="s">
        <v>265</v>
      </c>
      <c r="Q514" s="190">
        <v>2000</v>
      </c>
      <c r="U514" s="190" t="s">
        <v>3181</v>
      </c>
      <c r="V514" s="190" t="s">
        <v>3181</v>
      </c>
      <c r="W514" s="190" t="s">
        <v>3181</v>
      </c>
    </row>
    <row r="515" spans="1:23" ht="17.25" customHeight="1" x14ac:dyDescent="0.3">
      <c r="A515" s="190">
        <v>811389</v>
      </c>
      <c r="B515" s="190" t="s">
        <v>2724</v>
      </c>
      <c r="C515" s="190" t="s">
        <v>419</v>
      </c>
      <c r="D515" s="190" t="s">
        <v>211</v>
      </c>
      <c r="E515" s="190" t="s">
        <v>138</v>
      </c>
      <c r="F515" s="193">
        <v>31792</v>
      </c>
      <c r="G515" s="190" t="s">
        <v>233</v>
      </c>
      <c r="H515" s="190" t="s">
        <v>692</v>
      </c>
      <c r="I515" s="190" t="s">
        <v>265</v>
      </c>
      <c r="Q515" s="190">
        <v>2000</v>
      </c>
      <c r="U515" s="190" t="s">
        <v>3181</v>
      </c>
      <c r="V515" s="190" t="s">
        <v>3181</v>
      </c>
      <c r="W515" s="190" t="s">
        <v>3181</v>
      </c>
    </row>
    <row r="516" spans="1:23" ht="17.25" customHeight="1" x14ac:dyDescent="0.3">
      <c r="A516" s="190">
        <v>812391</v>
      </c>
      <c r="B516" s="190" t="s">
        <v>1149</v>
      </c>
      <c r="C516" s="190" t="s">
        <v>63</v>
      </c>
      <c r="D516" s="190" t="s">
        <v>1655</v>
      </c>
      <c r="E516" s="190" t="s">
        <v>138</v>
      </c>
      <c r="F516" s="193">
        <v>32245</v>
      </c>
      <c r="G516" s="190" t="s">
        <v>954</v>
      </c>
      <c r="H516" s="190" t="s">
        <v>692</v>
      </c>
      <c r="I516" s="190" t="s">
        <v>265</v>
      </c>
      <c r="Q516" s="190">
        <v>2000</v>
      </c>
      <c r="U516" s="190" t="s">
        <v>3181</v>
      </c>
      <c r="V516" s="190" t="s">
        <v>3181</v>
      </c>
      <c r="W516" s="190" t="s">
        <v>3181</v>
      </c>
    </row>
    <row r="517" spans="1:23" ht="17.25" customHeight="1" x14ac:dyDescent="0.3">
      <c r="A517" s="190">
        <v>801226</v>
      </c>
      <c r="B517" s="190" t="s">
        <v>1943</v>
      </c>
      <c r="C517" s="190" t="s">
        <v>82</v>
      </c>
      <c r="D517" s="190" t="s">
        <v>1613</v>
      </c>
      <c r="E517" s="190" t="s">
        <v>138</v>
      </c>
      <c r="F517" s="193">
        <v>32370</v>
      </c>
      <c r="G517" s="190" t="s">
        <v>3032</v>
      </c>
      <c r="H517" s="190" t="s">
        <v>692</v>
      </c>
      <c r="I517" s="190" t="s">
        <v>265</v>
      </c>
      <c r="Q517" s="190">
        <v>2000</v>
      </c>
      <c r="U517" s="190" t="s">
        <v>3181</v>
      </c>
      <c r="V517" s="190" t="s">
        <v>3181</v>
      </c>
      <c r="W517" s="190" t="s">
        <v>3181</v>
      </c>
    </row>
    <row r="518" spans="1:23" ht="17.25" customHeight="1" x14ac:dyDescent="0.3">
      <c r="A518" s="190">
        <v>813202</v>
      </c>
      <c r="B518" s="190" t="s">
        <v>1309</v>
      </c>
      <c r="C518" s="190" t="s">
        <v>78</v>
      </c>
      <c r="D518" s="190" t="s">
        <v>297</v>
      </c>
      <c r="E518" s="190" t="s">
        <v>138</v>
      </c>
      <c r="F518" s="193">
        <v>32388</v>
      </c>
      <c r="G518" s="190" t="s">
        <v>838</v>
      </c>
      <c r="H518" s="190" t="s">
        <v>692</v>
      </c>
      <c r="I518" s="190" t="s">
        <v>265</v>
      </c>
      <c r="Q518" s="190">
        <v>2000</v>
      </c>
      <c r="U518" s="190" t="s">
        <v>3181</v>
      </c>
      <c r="V518" s="190" t="s">
        <v>3181</v>
      </c>
      <c r="W518" s="190" t="s">
        <v>3181</v>
      </c>
    </row>
    <row r="519" spans="1:23" ht="17.25" customHeight="1" x14ac:dyDescent="0.3">
      <c r="A519" s="190">
        <v>810568</v>
      </c>
      <c r="B519" s="190" t="s">
        <v>2591</v>
      </c>
      <c r="C519" s="190" t="s">
        <v>1621</v>
      </c>
      <c r="D519" s="190" t="s">
        <v>322</v>
      </c>
      <c r="E519" s="190" t="s">
        <v>138</v>
      </c>
      <c r="F519" s="193">
        <v>32451</v>
      </c>
      <c r="G519" s="190" t="s">
        <v>3144</v>
      </c>
      <c r="H519" s="190" t="s">
        <v>692</v>
      </c>
      <c r="I519" s="190" t="s">
        <v>265</v>
      </c>
      <c r="Q519" s="190">
        <v>2000</v>
      </c>
      <c r="U519" s="190" t="s">
        <v>3181</v>
      </c>
      <c r="V519" s="190" t="s">
        <v>3181</v>
      </c>
      <c r="W519" s="190" t="s">
        <v>3181</v>
      </c>
    </row>
    <row r="520" spans="1:23" ht="17.25" customHeight="1" x14ac:dyDescent="0.3">
      <c r="A520" s="190">
        <v>810879</v>
      </c>
      <c r="B520" s="190" t="s">
        <v>2633</v>
      </c>
      <c r="C520" s="190" t="s">
        <v>73</v>
      </c>
      <c r="D520" s="190" t="s">
        <v>157</v>
      </c>
      <c r="E520" s="190" t="s">
        <v>138</v>
      </c>
      <c r="F520" s="193">
        <v>33604</v>
      </c>
      <c r="G520" s="190" t="s">
        <v>753</v>
      </c>
      <c r="H520" s="190" t="s">
        <v>692</v>
      </c>
      <c r="I520" s="190" t="s">
        <v>265</v>
      </c>
      <c r="Q520" s="190">
        <v>2000</v>
      </c>
      <c r="U520" s="190" t="s">
        <v>3181</v>
      </c>
      <c r="V520" s="190" t="s">
        <v>3181</v>
      </c>
      <c r="W520" s="190" t="s">
        <v>3181</v>
      </c>
    </row>
    <row r="521" spans="1:23" ht="17.25" customHeight="1" x14ac:dyDescent="0.3">
      <c r="A521" s="190">
        <v>809631</v>
      </c>
      <c r="B521" s="190" t="s">
        <v>2484</v>
      </c>
      <c r="C521" s="190" t="s">
        <v>81</v>
      </c>
      <c r="D521" s="190" t="s">
        <v>368</v>
      </c>
      <c r="E521" s="190" t="s">
        <v>138</v>
      </c>
      <c r="F521" s="193">
        <v>33822</v>
      </c>
      <c r="G521" s="190" t="s">
        <v>233</v>
      </c>
      <c r="H521" s="190" t="s">
        <v>696</v>
      </c>
      <c r="I521" s="190" t="s">
        <v>265</v>
      </c>
      <c r="Q521" s="190">
        <v>2000</v>
      </c>
      <c r="U521" s="190" t="s">
        <v>3181</v>
      </c>
      <c r="V521" s="190" t="s">
        <v>3181</v>
      </c>
      <c r="W521" s="190" t="s">
        <v>3181</v>
      </c>
    </row>
    <row r="522" spans="1:23" ht="17.25" customHeight="1" x14ac:dyDescent="0.3">
      <c r="A522" s="190">
        <v>802499</v>
      </c>
      <c r="B522" s="190" t="s">
        <v>1968</v>
      </c>
      <c r="C522" s="190" t="s">
        <v>1788</v>
      </c>
      <c r="D522" s="190" t="s">
        <v>504</v>
      </c>
      <c r="E522" s="190" t="s">
        <v>138</v>
      </c>
      <c r="F522" s="193">
        <v>33970</v>
      </c>
      <c r="G522" s="190" t="s">
        <v>233</v>
      </c>
      <c r="H522" s="190" t="s">
        <v>692</v>
      </c>
      <c r="I522" s="190" t="s">
        <v>265</v>
      </c>
      <c r="Q522" s="190">
        <v>2000</v>
      </c>
      <c r="U522" s="190" t="s">
        <v>3181</v>
      </c>
      <c r="V522" s="190" t="s">
        <v>3181</v>
      </c>
      <c r="W522" s="190" t="s">
        <v>3181</v>
      </c>
    </row>
    <row r="523" spans="1:23" ht="17.25" customHeight="1" x14ac:dyDescent="0.3">
      <c r="A523" s="190">
        <v>811178</v>
      </c>
      <c r="B523" s="190" t="s">
        <v>2687</v>
      </c>
      <c r="C523" s="190" t="s">
        <v>406</v>
      </c>
      <c r="D523" s="190" t="s">
        <v>338</v>
      </c>
      <c r="E523" s="190" t="s">
        <v>138</v>
      </c>
      <c r="F523" s="193">
        <v>34059</v>
      </c>
      <c r="G523" s="190" t="s">
        <v>233</v>
      </c>
      <c r="H523" s="190" t="s">
        <v>692</v>
      </c>
      <c r="I523" s="190" t="s">
        <v>265</v>
      </c>
      <c r="Q523" s="190">
        <v>2000</v>
      </c>
      <c r="U523" s="190" t="s">
        <v>3181</v>
      </c>
      <c r="V523" s="190" t="s">
        <v>3181</v>
      </c>
      <c r="W523" s="190" t="s">
        <v>3181</v>
      </c>
    </row>
    <row r="524" spans="1:23" ht="17.25" customHeight="1" x14ac:dyDescent="0.3">
      <c r="A524" s="190">
        <v>807223</v>
      </c>
      <c r="B524" s="190" t="s">
        <v>2227</v>
      </c>
      <c r="C524" s="190" t="s">
        <v>895</v>
      </c>
      <c r="D524" s="190" t="s">
        <v>3091</v>
      </c>
      <c r="E524" s="190" t="s">
        <v>138</v>
      </c>
      <c r="F524" s="193">
        <v>34080</v>
      </c>
      <c r="G524" s="190" t="s">
        <v>233</v>
      </c>
      <c r="H524" s="190" t="s">
        <v>692</v>
      </c>
      <c r="I524" s="190" t="s">
        <v>265</v>
      </c>
      <c r="Q524" s="190">
        <v>2000</v>
      </c>
      <c r="U524" s="190" t="s">
        <v>3181</v>
      </c>
      <c r="V524" s="190" t="s">
        <v>3181</v>
      </c>
      <c r="W524" s="190" t="s">
        <v>3181</v>
      </c>
    </row>
    <row r="525" spans="1:23" ht="17.25" customHeight="1" x14ac:dyDescent="0.3">
      <c r="A525" s="190">
        <v>810420</v>
      </c>
      <c r="B525" s="190" t="s">
        <v>2571</v>
      </c>
      <c r="C525" s="190" t="s">
        <v>1793</v>
      </c>
      <c r="D525" s="190" t="s">
        <v>2839</v>
      </c>
      <c r="E525" s="190" t="s">
        <v>138</v>
      </c>
      <c r="F525" s="193">
        <v>34149</v>
      </c>
      <c r="G525" s="190" t="s">
        <v>697</v>
      </c>
      <c r="H525" s="190" t="s">
        <v>692</v>
      </c>
      <c r="I525" s="190" t="s">
        <v>265</v>
      </c>
      <c r="Q525" s="190">
        <v>2000</v>
      </c>
      <c r="U525" s="190" t="s">
        <v>3181</v>
      </c>
      <c r="V525" s="190" t="s">
        <v>3181</v>
      </c>
      <c r="W525" s="190" t="s">
        <v>3181</v>
      </c>
    </row>
    <row r="526" spans="1:23" ht="17.25" customHeight="1" x14ac:dyDescent="0.3">
      <c r="A526" s="190">
        <v>807169</v>
      </c>
      <c r="B526" s="190" t="s">
        <v>2224</v>
      </c>
      <c r="C526" s="190" t="s">
        <v>3089</v>
      </c>
      <c r="D526" s="190" t="s">
        <v>317</v>
      </c>
      <c r="E526" s="190" t="s">
        <v>138</v>
      </c>
      <c r="F526" s="193">
        <v>34212</v>
      </c>
      <c r="G526" s="190" t="s">
        <v>810</v>
      </c>
      <c r="H526" s="190" t="s">
        <v>692</v>
      </c>
      <c r="I526" s="190" t="s">
        <v>265</v>
      </c>
      <c r="Q526" s="190">
        <v>2000</v>
      </c>
      <c r="U526" s="190" t="s">
        <v>3181</v>
      </c>
      <c r="V526" s="190" t="s">
        <v>3181</v>
      </c>
      <c r="W526" s="190" t="s">
        <v>3181</v>
      </c>
    </row>
    <row r="527" spans="1:23" ht="17.25" customHeight="1" x14ac:dyDescent="0.3">
      <c r="A527" s="190">
        <v>813420</v>
      </c>
      <c r="B527" s="190" t="s">
        <v>1369</v>
      </c>
      <c r="C527" s="190" t="s">
        <v>74</v>
      </c>
      <c r="D527" s="190" t="s">
        <v>456</v>
      </c>
      <c r="E527" s="190" t="s">
        <v>138</v>
      </c>
      <c r="F527" s="193">
        <v>34235</v>
      </c>
      <c r="G527" s="190" t="s">
        <v>233</v>
      </c>
      <c r="H527" s="190" t="s">
        <v>692</v>
      </c>
      <c r="I527" s="190" t="s">
        <v>265</v>
      </c>
      <c r="Q527" s="190">
        <v>2000</v>
      </c>
      <c r="U527" s="190" t="s">
        <v>3181</v>
      </c>
      <c r="V527" s="190" t="s">
        <v>3181</v>
      </c>
      <c r="W527" s="190" t="s">
        <v>3181</v>
      </c>
    </row>
    <row r="528" spans="1:23" ht="17.25" customHeight="1" x14ac:dyDescent="0.3">
      <c r="A528" s="190">
        <v>806224</v>
      </c>
      <c r="B528" s="190" t="s">
        <v>2141</v>
      </c>
      <c r="C528" s="190" t="s">
        <v>94</v>
      </c>
      <c r="D528" s="190" t="s">
        <v>223</v>
      </c>
      <c r="E528" s="190" t="s">
        <v>138</v>
      </c>
      <c r="F528" s="193">
        <v>34269</v>
      </c>
      <c r="G528" s="190" t="s">
        <v>724</v>
      </c>
      <c r="H528" s="190" t="s">
        <v>692</v>
      </c>
      <c r="I528" s="190" t="s">
        <v>265</v>
      </c>
      <c r="Q528" s="190">
        <v>2000</v>
      </c>
      <c r="U528" s="190" t="s">
        <v>3181</v>
      </c>
      <c r="V528" s="190" t="s">
        <v>3181</v>
      </c>
      <c r="W528" s="190" t="s">
        <v>3181</v>
      </c>
    </row>
    <row r="529" spans="1:23" ht="17.25" customHeight="1" x14ac:dyDescent="0.3">
      <c r="A529" s="190">
        <v>811136</v>
      </c>
      <c r="B529" s="190" t="s">
        <v>2680</v>
      </c>
      <c r="C529" s="190" t="s">
        <v>63</v>
      </c>
      <c r="D529" s="190" t="s">
        <v>168</v>
      </c>
      <c r="E529" s="190" t="s">
        <v>138</v>
      </c>
      <c r="F529" s="193">
        <v>34335</v>
      </c>
      <c r="G529" s="190" t="s">
        <v>233</v>
      </c>
      <c r="H529" s="190" t="s">
        <v>692</v>
      </c>
      <c r="I529" s="190" t="s">
        <v>265</v>
      </c>
      <c r="Q529" s="190">
        <v>2000</v>
      </c>
      <c r="U529" s="190" t="s">
        <v>3181</v>
      </c>
      <c r="V529" s="190" t="s">
        <v>3181</v>
      </c>
      <c r="W529" s="190" t="s">
        <v>3181</v>
      </c>
    </row>
    <row r="530" spans="1:23" ht="17.25" customHeight="1" x14ac:dyDescent="0.3">
      <c r="A530" s="190">
        <v>807158</v>
      </c>
      <c r="B530" s="190" t="s">
        <v>2222</v>
      </c>
      <c r="C530" s="190" t="s">
        <v>566</v>
      </c>
      <c r="D530" s="190" t="s">
        <v>187</v>
      </c>
      <c r="E530" s="190" t="s">
        <v>138</v>
      </c>
      <c r="F530" s="193">
        <v>34335</v>
      </c>
      <c r="G530" s="190" t="s">
        <v>233</v>
      </c>
      <c r="H530" s="190" t="s">
        <v>692</v>
      </c>
      <c r="I530" s="190" t="s">
        <v>265</v>
      </c>
      <c r="Q530" s="190">
        <v>2000</v>
      </c>
      <c r="U530" s="190" t="s">
        <v>3181</v>
      </c>
      <c r="V530" s="190" t="s">
        <v>3181</v>
      </c>
      <c r="W530" s="190" t="s">
        <v>3181</v>
      </c>
    </row>
    <row r="531" spans="1:23" ht="17.25" customHeight="1" x14ac:dyDescent="0.3">
      <c r="A531" s="190">
        <v>802107</v>
      </c>
      <c r="B531" s="190" t="s">
        <v>1956</v>
      </c>
      <c r="C531" s="190" t="s">
        <v>342</v>
      </c>
      <c r="D531" s="190" t="s">
        <v>183</v>
      </c>
      <c r="E531" s="190" t="s">
        <v>138</v>
      </c>
      <c r="F531" s="193">
        <v>34343</v>
      </c>
      <c r="G531" s="190" t="s">
        <v>233</v>
      </c>
      <c r="H531" s="190" t="s">
        <v>692</v>
      </c>
      <c r="I531" s="190" t="s">
        <v>265</v>
      </c>
      <c r="Q531" s="190">
        <v>2000</v>
      </c>
      <c r="U531" s="190" t="s">
        <v>3181</v>
      </c>
      <c r="V531" s="190" t="s">
        <v>3181</v>
      </c>
      <c r="W531" s="190" t="s">
        <v>3181</v>
      </c>
    </row>
    <row r="532" spans="1:23" ht="17.25" customHeight="1" x14ac:dyDescent="0.3">
      <c r="A532" s="190">
        <v>807615</v>
      </c>
      <c r="B532" s="190" t="s">
        <v>2263</v>
      </c>
      <c r="C532" s="190" t="s">
        <v>86</v>
      </c>
      <c r="D532" s="190" t="s">
        <v>3098</v>
      </c>
      <c r="E532" s="190" t="s">
        <v>138</v>
      </c>
      <c r="F532" s="193">
        <v>34364</v>
      </c>
      <c r="G532" s="190" t="s">
        <v>233</v>
      </c>
      <c r="H532" s="190" t="s">
        <v>692</v>
      </c>
      <c r="I532" s="190" t="s">
        <v>265</v>
      </c>
      <c r="Q532" s="190">
        <v>2000</v>
      </c>
      <c r="U532" s="190" t="s">
        <v>3181</v>
      </c>
      <c r="V532" s="190" t="s">
        <v>3181</v>
      </c>
      <c r="W532" s="190" t="s">
        <v>3181</v>
      </c>
    </row>
    <row r="533" spans="1:23" ht="17.25" customHeight="1" x14ac:dyDescent="0.3">
      <c r="A533" s="190">
        <v>811242</v>
      </c>
      <c r="B533" s="190" t="s">
        <v>2702</v>
      </c>
      <c r="C533" s="190" t="s">
        <v>95</v>
      </c>
      <c r="D533" s="190" t="s">
        <v>317</v>
      </c>
      <c r="E533" s="190" t="s">
        <v>138</v>
      </c>
      <c r="F533" s="193">
        <v>34444</v>
      </c>
      <c r="G533" s="190" t="s">
        <v>233</v>
      </c>
      <c r="H533" s="190" t="s">
        <v>692</v>
      </c>
      <c r="I533" s="190" t="s">
        <v>265</v>
      </c>
      <c r="Q533" s="190">
        <v>2000</v>
      </c>
      <c r="U533" s="190" t="s">
        <v>3181</v>
      </c>
      <c r="V533" s="190" t="s">
        <v>3181</v>
      </c>
      <c r="W533" s="190" t="s">
        <v>3181</v>
      </c>
    </row>
    <row r="534" spans="1:23" ht="17.25" customHeight="1" x14ac:dyDescent="0.3">
      <c r="A534" s="190">
        <v>810482</v>
      </c>
      <c r="B534" s="190" t="s">
        <v>2582</v>
      </c>
      <c r="C534" s="190" t="s">
        <v>1826</v>
      </c>
      <c r="D534" s="190" t="s">
        <v>194</v>
      </c>
      <c r="E534" s="190" t="s">
        <v>138</v>
      </c>
      <c r="F534" s="193">
        <v>34462</v>
      </c>
      <c r="G534" s="190" t="s">
        <v>233</v>
      </c>
      <c r="H534" s="190" t="s">
        <v>693</v>
      </c>
      <c r="I534" s="190" t="s">
        <v>265</v>
      </c>
      <c r="Q534" s="190">
        <v>2000</v>
      </c>
      <c r="U534" s="190" t="s">
        <v>3181</v>
      </c>
      <c r="V534" s="190" t="s">
        <v>3181</v>
      </c>
      <c r="W534" s="190" t="s">
        <v>3181</v>
      </c>
    </row>
    <row r="535" spans="1:23" ht="17.25" customHeight="1" x14ac:dyDescent="0.3">
      <c r="A535" s="190">
        <v>813396</v>
      </c>
      <c r="B535" s="190" t="s">
        <v>1353</v>
      </c>
      <c r="C535" s="190" t="s">
        <v>319</v>
      </c>
      <c r="D535" s="190" t="s">
        <v>1782</v>
      </c>
      <c r="E535" s="190" t="s">
        <v>138</v>
      </c>
      <c r="F535" s="193">
        <v>34675</v>
      </c>
      <c r="G535" s="190" t="s">
        <v>233</v>
      </c>
      <c r="H535" s="190" t="s">
        <v>692</v>
      </c>
      <c r="I535" s="190" t="s">
        <v>265</v>
      </c>
      <c r="Q535" s="190">
        <v>2000</v>
      </c>
      <c r="U535" s="190" t="s">
        <v>3181</v>
      </c>
      <c r="V535" s="190" t="s">
        <v>3181</v>
      </c>
      <c r="W535" s="190" t="s">
        <v>3181</v>
      </c>
    </row>
    <row r="536" spans="1:23" ht="17.25" customHeight="1" x14ac:dyDescent="0.3">
      <c r="A536" s="190">
        <v>813398</v>
      </c>
      <c r="B536" s="190" t="s">
        <v>1355</v>
      </c>
      <c r="C536" s="190" t="s">
        <v>851</v>
      </c>
      <c r="D536" s="190" t="s">
        <v>1783</v>
      </c>
      <c r="E536" s="190" t="s">
        <v>138</v>
      </c>
      <c r="F536" s="193">
        <v>34779</v>
      </c>
      <c r="G536" s="190" t="s">
        <v>233</v>
      </c>
      <c r="H536" s="190" t="s">
        <v>692</v>
      </c>
      <c r="I536" s="190" t="s">
        <v>265</v>
      </c>
      <c r="Q536" s="190">
        <v>2000</v>
      </c>
      <c r="U536" s="190" t="s">
        <v>3181</v>
      </c>
      <c r="V536" s="190" t="s">
        <v>3181</v>
      </c>
      <c r="W536" s="190" t="s">
        <v>3181</v>
      </c>
    </row>
    <row r="537" spans="1:23" ht="17.25" customHeight="1" x14ac:dyDescent="0.3">
      <c r="A537" s="190">
        <v>813183</v>
      </c>
      <c r="B537" s="190" t="s">
        <v>1305</v>
      </c>
      <c r="C537" s="190" t="s">
        <v>763</v>
      </c>
      <c r="D537" s="190" t="s">
        <v>1756</v>
      </c>
      <c r="E537" s="190" t="s">
        <v>138</v>
      </c>
      <c r="F537" s="193">
        <v>35069</v>
      </c>
      <c r="G537" s="190" t="s">
        <v>1696</v>
      </c>
      <c r="H537" s="190" t="s">
        <v>692</v>
      </c>
      <c r="I537" s="190" t="s">
        <v>265</v>
      </c>
      <c r="Q537" s="190">
        <v>2000</v>
      </c>
      <c r="U537" s="190" t="s">
        <v>3181</v>
      </c>
      <c r="V537" s="190" t="s">
        <v>3181</v>
      </c>
      <c r="W537" s="190" t="s">
        <v>3181</v>
      </c>
    </row>
    <row r="538" spans="1:23" ht="17.25" customHeight="1" x14ac:dyDescent="0.3">
      <c r="A538" s="190">
        <v>810614</v>
      </c>
      <c r="B538" s="190" t="s">
        <v>2596</v>
      </c>
      <c r="C538" s="190" t="s">
        <v>94</v>
      </c>
      <c r="D538" s="190" t="s">
        <v>158</v>
      </c>
      <c r="E538" s="190" t="s">
        <v>138</v>
      </c>
      <c r="F538" s="193">
        <v>35072</v>
      </c>
      <c r="G538" s="190" t="s">
        <v>233</v>
      </c>
      <c r="H538" s="190" t="s">
        <v>692</v>
      </c>
      <c r="I538" s="190" t="s">
        <v>265</v>
      </c>
      <c r="Q538" s="190">
        <v>2000</v>
      </c>
      <c r="U538" s="190" t="s">
        <v>3181</v>
      </c>
      <c r="V538" s="190" t="s">
        <v>3181</v>
      </c>
      <c r="W538" s="190" t="s">
        <v>3181</v>
      </c>
    </row>
    <row r="539" spans="1:23" ht="17.25" customHeight="1" x14ac:dyDescent="0.3">
      <c r="A539" s="190">
        <v>813405</v>
      </c>
      <c r="B539" s="190" t="s">
        <v>1359</v>
      </c>
      <c r="C539" s="190" t="s">
        <v>623</v>
      </c>
      <c r="D539" s="190" t="s">
        <v>1665</v>
      </c>
      <c r="E539" s="190" t="s">
        <v>138</v>
      </c>
      <c r="F539" s="193">
        <v>35605</v>
      </c>
      <c r="G539" s="190" t="s">
        <v>767</v>
      </c>
      <c r="H539" s="190" t="s">
        <v>693</v>
      </c>
      <c r="I539" s="190" t="s">
        <v>265</v>
      </c>
      <c r="Q539" s="190">
        <v>2000</v>
      </c>
      <c r="U539" s="190" t="s">
        <v>3181</v>
      </c>
      <c r="V539" s="190" t="s">
        <v>3181</v>
      </c>
      <c r="W539" s="190" t="s">
        <v>3181</v>
      </c>
    </row>
    <row r="540" spans="1:23" ht="17.25" customHeight="1" x14ac:dyDescent="0.3">
      <c r="A540" s="190">
        <v>811087</v>
      </c>
      <c r="B540" s="190" t="s">
        <v>2669</v>
      </c>
      <c r="C540" s="190" t="s">
        <v>82</v>
      </c>
      <c r="D540" s="190" t="s">
        <v>2857</v>
      </c>
      <c r="E540" s="190" t="s">
        <v>138</v>
      </c>
      <c r="F540" s="193">
        <v>35741</v>
      </c>
      <c r="G540" s="190" t="s">
        <v>776</v>
      </c>
      <c r="H540" s="190" t="s">
        <v>692</v>
      </c>
      <c r="I540" s="190" t="s">
        <v>265</v>
      </c>
      <c r="Q540" s="190">
        <v>2000</v>
      </c>
      <c r="U540" s="190" t="s">
        <v>3181</v>
      </c>
      <c r="V540" s="190" t="s">
        <v>3181</v>
      </c>
      <c r="W540" s="190" t="s">
        <v>3181</v>
      </c>
    </row>
    <row r="541" spans="1:23" ht="17.25" customHeight="1" x14ac:dyDescent="0.3">
      <c r="A541" s="190">
        <v>810760</v>
      </c>
      <c r="B541" s="190" t="s">
        <v>2615</v>
      </c>
      <c r="C541" s="190" t="s">
        <v>3148</v>
      </c>
      <c r="D541" s="190" t="s">
        <v>3149</v>
      </c>
      <c r="E541" s="190" t="s">
        <v>138</v>
      </c>
      <c r="F541" s="193">
        <v>35796</v>
      </c>
      <c r="G541" s="190" t="s">
        <v>695</v>
      </c>
      <c r="H541" s="190" t="s">
        <v>693</v>
      </c>
      <c r="I541" s="190" t="s">
        <v>265</v>
      </c>
      <c r="Q541" s="190">
        <v>2000</v>
      </c>
      <c r="U541" s="190" t="s">
        <v>3181</v>
      </c>
      <c r="V541" s="190" t="s">
        <v>3181</v>
      </c>
      <c r="W541" s="190" t="s">
        <v>3181</v>
      </c>
    </row>
    <row r="542" spans="1:23" ht="17.25" customHeight="1" x14ac:dyDescent="0.3">
      <c r="A542" s="190">
        <v>806766</v>
      </c>
      <c r="B542" s="190" t="s">
        <v>2184</v>
      </c>
      <c r="C542" s="190" t="s">
        <v>329</v>
      </c>
      <c r="D542" s="190" t="s">
        <v>1734</v>
      </c>
      <c r="E542" s="190" t="s">
        <v>138</v>
      </c>
      <c r="F542" s="193">
        <v>35841</v>
      </c>
      <c r="G542" s="190" t="s">
        <v>233</v>
      </c>
      <c r="H542" s="190" t="s">
        <v>692</v>
      </c>
      <c r="I542" s="190" t="s">
        <v>265</v>
      </c>
      <c r="Q542" s="190">
        <v>2000</v>
      </c>
      <c r="U542" s="190" t="s">
        <v>3181</v>
      </c>
      <c r="V542" s="190" t="s">
        <v>3181</v>
      </c>
      <c r="W542" s="190" t="s">
        <v>3181</v>
      </c>
    </row>
    <row r="543" spans="1:23" ht="17.25" customHeight="1" x14ac:dyDescent="0.3">
      <c r="A543" s="190">
        <v>813418</v>
      </c>
      <c r="B543" s="190" t="s">
        <v>1367</v>
      </c>
      <c r="C543" s="190" t="s">
        <v>334</v>
      </c>
      <c r="D543" s="190" t="s">
        <v>157</v>
      </c>
      <c r="E543" s="190" t="s">
        <v>138</v>
      </c>
      <c r="F543" s="193">
        <v>35865</v>
      </c>
      <c r="G543" s="190" t="s">
        <v>233</v>
      </c>
      <c r="H543" s="190" t="s">
        <v>693</v>
      </c>
      <c r="I543" s="190" t="s">
        <v>265</v>
      </c>
      <c r="Q543" s="190">
        <v>2000</v>
      </c>
      <c r="U543" s="190" t="s">
        <v>3181</v>
      </c>
      <c r="V543" s="190" t="s">
        <v>3181</v>
      </c>
      <c r="W543" s="190" t="s">
        <v>3181</v>
      </c>
    </row>
    <row r="544" spans="1:23" ht="17.25" customHeight="1" x14ac:dyDescent="0.3">
      <c r="A544" s="190">
        <v>812464</v>
      </c>
      <c r="B544" s="190" t="s">
        <v>1160</v>
      </c>
      <c r="C544" s="190" t="s">
        <v>335</v>
      </c>
      <c r="D544" s="190" t="s">
        <v>542</v>
      </c>
      <c r="E544" s="190" t="s">
        <v>138</v>
      </c>
      <c r="F544" s="193">
        <v>36027</v>
      </c>
      <c r="G544" s="190" t="s">
        <v>233</v>
      </c>
      <c r="H544" s="190" t="s">
        <v>692</v>
      </c>
      <c r="I544" s="190" t="s">
        <v>265</v>
      </c>
      <c r="Q544" s="190">
        <v>2000</v>
      </c>
      <c r="U544" s="190" t="s">
        <v>3181</v>
      </c>
      <c r="V544" s="190" t="s">
        <v>3181</v>
      </c>
      <c r="W544" s="190" t="s">
        <v>3181</v>
      </c>
    </row>
    <row r="545" spans="1:23" ht="17.25" customHeight="1" x14ac:dyDescent="0.3">
      <c r="A545" s="190">
        <v>811157</v>
      </c>
      <c r="B545" s="190" t="s">
        <v>2684</v>
      </c>
      <c r="C545" s="190" t="s">
        <v>125</v>
      </c>
      <c r="D545" s="190" t="s">
        <v>430</v>
      </c>
      <c r="E545" s="190" t="s">
        <v>138</v>
      </c>
      <c r="F545" s="193">
        <v>36041</v>
      </c>
      <c r="G545" s="190" t="s">
        <v>233</v>
      </c>
      <c r="H545" s="190" t="s">
        <v>692</v>
      </c>
      <c r="I545" s="190" t="s">
        <v>265</v>
      </c>
      <c r="Q545" s="190">
        <v>2000</v>
      </c>
      <c r="U545" s="190" t="s">
        <v>3181</v>
      </c>
      <c r="V545" s="190" t="s">
        <v>3181</v>
      </c>
      <c r="W545" s="190" t="s">
        <v>3181</v>
      </c>
    </row>
    <row r="546" spans="1:23" ht="17.25" customHeight="1" x14ac:dyDescent="0.3">
      <c r="A546" s="190">
        <v>811246</v>
      </c>
      <c r="B546" s="190" t="s">
        <v>2703</v>
      </c>
      <c r="C546" s="190" t="s">
        <v>312</v>
      </c>
      <c r="D546" s="190" t="s">
        <v>157</v>
      </c>
      <c r="E546" s="190" t="s">
        <v>138</v>
      </c>
      <c r="F546" s="193">
        <v>36138</v>
      </c>
      <c r="G546" s="190" t="s">
        <v>233</v>
      </c>
      <c r="H546" s="190" t="s">
        <v>693</v>
      </c>
      <c r="I546" s="190" t="s">
        <v>265</v>
      </c>
      <c r="Q546" s="190">
        <v>2000</v>
      </c>
      <c r="U546" s="190" t="s">
        <v>3181</v>
      </c>
      <c r="V546" s="190" t="s">
        <v>3181</v>
      </c>
      <c r="W546" s="190" t="s">
        <v>3181</v>
      </c>
    </row>
    <row r="547" spans="1:23" ht="17.25" customHeight="1" x14ac:dyDescent="0.3">
      <c r="A547" s="190">
        <v>811116</v>
      </c>
      <c r="B547" s="190" t="s">
        <v>2677</v>
      </c>
      <c r="C547" s="190" t="s">
        <v>74</v>
      </c>
      <c r="D547" s="190" t="s">
        <v>782</v>
      </c>
      <c r="E547" s="190" t="s">
        <v>138</v>
      </c>
      <c r="F547" s="193">
        <v>36177</v>
      </c>
      <c r="G547" s="190" t="s">
        <v>233</v>
      </c>
      <c r="H547" s="190" t="s">
        <v>692</v>
      </c>
      <c r="I547" s="190" t="s">
        <v>265</v>
      </c>
      <c r="Q547" s="190">
        <v>2000</v>
      </c>
      <c r="U547" s="190" t="s">
        <v>3181</v>
      </c>
      <c r="V547" s="190" t="s">
        <v>3181</v>
      </c>
      <c r="W547" s="190" t="s">
        <v>3181</v>
      </c>
    </row>
    <row r="548" spans="1:23" ht="17.25" customHeight="1" x14ac:dyDescent="0.3">
      <c r="A548" s="190">
        <v>808959</v>
      </c>
      <c r="B548" s="190" t="s">
        <v>2401</v>
      </c>
      <c r="C548" s="190" t="s">
        <v>411</v>
      </c>
      <c r="D548" s="190" t="s">
        <v>373</v>
      </c>
      <c r="E548" s="190" t="s">
        <v>138</v>
      </c>
      <c r="F548" s="193">
        <v>36526</v>
      </c>
      <c r="G548" s="190" t="s">
        <v>233</v>
      </c>
      <c r="H548" s="190" t="s">
        <v>692</v>
      </c>
      <c r="I548" s="190" t="s">
        <v>265</v>
      </c>
      <c r="Q548" s="190">
        <v>2000</v>
      </c>
      <c r="U548" s="190" t="s">
        <v>3181</v>
      </c>
      <c r="V548" s="190" t="s">
        <v>3181</v>
      </c>
      <c r="W548" s="190" t="s">
        <v>3181</v>
      </c>
    </row>
    <row r="549" spans="1:23" ht="17.25" customHeight="1" x14ac:dyDescent="0.3">
      <c r="A549" s="190">
        <v>805429</v>
      </c>
      <c r="B549" s="190" t="s">
        <v>2081</v>
      </c>
      <c r="C549" s="190" t="s">
        <v>344</v>
      </c>
      <c r="D549" s="190" t="s">
        <v>175</v>
      </c>
      <c r="E549" s="190" t="s">
        <v>138</v>
      </c>
      <c r="G549" s="190" t="s">
        <v>233</v>
      </c>
      <c r="H549" s="190" t="s">
        <v>692</v>
      </c>
      <c r="I549" s="190" t="s">
        <v>265</v>
      </c>
      <c r="Q549" s="190">
        <v>2000</v>
      </c>
      <c r="U549" s="190" t="s">
        <v>3181</v>
      </c>
      <c r="V549" s="190" t="s">
        <v>3181</v>
      </c>
      <c r="W549" s="190" t="s">
        <v>3181</v>
      </c>
    </row>
    <row r="550" spans="1:23" ht="17.25" customHeight="1" x14ac:dyDescent="0.3">
      <c r="A550" s="190">
        <v>809493</v>
      </c>
      <c r="B550" s="190" t="s">
        <v>2472</v>
      </c>
      <c r="C550" s="190" t="s">
        <v>827</v>
      </c>
      <c r="D550" s="190" t="s">
        <v>122</v>
      </c>
      <c r="E550" s="190" t="s">
        <v>137</v>
      </c>
      <c r="F550" s="193">
        <v>27395</v>
      </c>
      <c r="G550" s="190" t="s">
        <v>233</v>
      </c>
      <c r="H550" s="190" t="s">
        <v>692</v>
      </c>
      <c r="I550" s="190" t="s">
        <v>265</v>
      </c>
      <c r="Q550" s="190">
        <v>2000</v>
      </c>
      <c r="U550" s="190" t="s">
        <v>3181</v>
      </c>
      <c r="V550" s="190" t="s">
        <v>3181</v>
      </c>
      <c r="W550" s="190" t="s">
        <v>3181</v>
      </c>
    </row>
    <row r="551" spans="1:23" ht="17.25" customHeight="1" x14ac:dyDescent="0.3">
      <c r="A551" s="190">
        <v>809689</v>
      </c>
      <c r="B551" s="190" t="s">
        <v>2493</v>
      </c>
      <c r="C551" s="190" t="s">
        <v>82</v>
      </c>
      <c r="D551" s="190" t="s">
        <v>157</v>
      </c>
      <c r="E551" s="190" t="s">
        <v>137</v>
      </c>
      <c r="F551" s="193">
        <v>29952</v>
      </c>
      <c r="G551" s="190" t="s">
        <v>233</v>
      </c>
      <c r="H551" s="190" t="s">
        <v>692</v>
      </c>
      <c r="I551" s="190" t="s">
        <v>265</v>
      </c>
      <c r="Q551" s="190">
        <v>2000</v>
      </c>
      <c r="U551" s="190" t="s">
        <v>3181</v>
      </c>
      <c r="V551" s="190" t="s">
        <v>3181</v>
      </c>
      <c r="W551" s="190" t="s">
        <v>3181</v>
      </c>
    </row>
    <row r="552" spans="1:23" ht="17.25" customHeight="1" x14ac:dyDescent="0.3">
      <c r="A552" s="190">
        <v>811832</v>
      </c>
      <c r="B552" s="190" t="s">
        <v>2791</v>
      </c>
      <c r="C552" s="190" t="s">
        <v>3169</v>
      </c>
      <c r="D552" s="190" t="s">
        <v>311</v>
      </c>
      <c r="E552" s="190" t="s">
        <v>137</v>
      </c>
      <c r="F552" s="193">
        <v>30606</v>
      </c>
      <c r="G552" s="190" t="s">
        <v>233</v>
      </c>
      <c r="H552" s="190" t="s">
        <v>704</v>
      </c>
      <c r="I552" s="190" t="s">
        <v>265</v>
      </c>
      <c r="Q552" s="190">
        <v>2000</v>
      </c>
      <c r="U552" s="190" t="s">
        <v>3181</v>
      </c>
      <c r="V552" s="190" t="s">
        <v>3181</v>
      </c>
      <c r="W552" s="190" t="s">
        <v>3181</v>
      </c>
    </row>
    <row r="553" spans="1:23" ht="17.25" customHeight="1" x14ac:dyDescent="0.3">
      <c r="A553" s="190">
        <v>801218</v>
      </c>
      <c r="B553" s="190" t="s">
        <v>1941</v>
      </c>
      <c r="C553" s="190" t="s">
        <v>114</v>
      </c>
      <c r="D553" s="190" t="s">
        <v>919</v>
      </c>
      <c r="E553" s="190" t="s">
        <v>137</v>
      </c>
      <c r="F553" s="193">
        <v>30685</v>
      </c>
      <c r="G553" s="190" t="s">
        <v>3031</v>
      </c>
      <c r="H553" s="190" t="s">
        <v>692</v>
      </c>
      <c r="I553" s="190" t="s">
        <v>265</v>
      </c>
      <c r="Q553" s="190">
        <v>2000</v>
      </c>
      <c r="U553" s="190" t="s">
        <v>3181</v>
      </c>
      <c r="V553" s="190" t="s">
        <v>3181</v>
      </c>
      <c r="W553" s="190" t="s">
        <v>3181</v>
      </c>
    </row>
    <row r="554" spans="1:23" ht="17.25" customHeight="1" x14ac:dyDescent="0.3">
      <c r="A554" s="190">
        <v>808010</v>
      </c>
      <c r="B554" s="190" t="s">
        <v>2306</v>
      </c>
      <c r="C554" s="190" t="s">
        <v>2893</v>
      </c>
      <c r="D554" s="190" t="s">
        <v>834</v>
      </c>
      <c r="E554" s="190" t="s">
        <v>137</v>
      </c>
      <c r="F554" s="193">
        <v>32874</v>
      </c>
      <c r="G554" s="190" t="s">
        <v>3107</v>
      </c>
      <c r="H554" s="190" t="s">
        <v>692</v>
      </c>
      <c r="I554" s="190" t="s">
        <v>265</v>
      </c>
      <c r="Q554" s="190">
        <v>2000</v>
      </c>
      <c r="U554" s="190" t="s">
        <v>3181</v>
      </c>
      <c r="V554" s="190" t="s">
        <v>3181</v>
      </c>
      <c r="W554" s="190" t="s">
        <v>3181</v>
      </c>
    </row>
    <row r="555" spans="1:23" ht="17.25" customHeight="1" x14ac:dyDescent="0.3">
      <c r="A555" s="190">
        <v>811600</v>
      </c>
      <c r="B555" s="190" t="s">
        <v>2753</v>
      </c>
      <c r="C555" s="190" t="s">
        <v>418</v>
      </c>
      <c r="D555" s="190" t="s">
        <v>168</v>
      </c>
      <c r="E555" s="190" t="s">
        <v>137</v>
      </c>
      <c r="F555" s="193">
        <v>32874</v>
      </c>
      <c r="G555" s="190" t="s">
        <v>233</v>
      </c>
      <c r="H555" s="190" t="s">
        <v>692</v>
      </c>
      <c r="I555" s="190" t="s">
        <v>265</v>
      </c>
      <c r="Q555" s="190">
        <v>2000</v>
      </c>
      <c r="U555" s="190" t="s">
        <v>3181</v>
      </c>
      <c r="V555" s="190" t="s">
        <v>3181</v>
      </c>
      <c r="W555" s="190" t="s">
        <v>3181</v>
      </c>
    </row>
    <row r="556" spans="1:23" ht="17.25" customHeight="1" x14ac:dyDescent="0.3">
      <c r="A556" s="190">
        <v>813414</v>
      </c>
      <c r="B556" s="190" t="s">
        <v>1364</v>
      </c>
      <c r="C556" s="190" t="s">
        <v>471</v>
      </c>
      <c r="D556" s="190" t="s">
        <v>322</v>
      </c>
      <c r="E556" s="190" t="s">
        <v>137</v>
      </c>
      <c r="F556" s="193">
        <v>32933</v>
      </c>
      <c r="G556" s="190" t="s">
        <v>1784</v>
      </c>
      <c r="H556" s="190" t="s">
        <v>692</v>
      </c>
      <c r="I556" s="190" t="s">
        <v>265</v>
      </c>
      <c r="Q556" s="190">
        <v>2000</v>
      </c>
      <c r="U556" s="190" t="s">
        <v>3181</v>
      </c>
      <c r="V556" s="190" t="s">
        <v>3181</v>
      </c>
      <c r="W556" s="190" t="s">
        <v>3181</v>
      </c>
    </row>
    <row r="557" spans="1:23" ht="17.25" customHeight="1" x14ac:dyDescent="0.3">
      <c r="A557" s="190">
        <v>806526</v>
      </c>
      <c r="B557" s="190" t="s">
        <v>2160</v>
      </c>
      <c r="C557" s="190" t="s">
        <v>376</v>
      </c>
      <c r="D557" s="190" t="s">
        <v>293</v>
      </c>
      <c r="E557" s="190" t="s">
        <v>137</v>
      </c>
      <c r="F557" s="193">
        <v>33692</v>
      </c>
      <c r="G557" s="190" t="s">
        <v>233</v>
      </c>
      <c r="H557" s="190" t="s">
        <v>692</v>
      </c>
      <c r="I557" s="190" t="s">
        <v>265</v>
      </c>
      <c r="Q557" s="190">
        <v>2000</v>
      </c>
      <c r="U557" s="190" t="s">
        <v>3181</v>
      </c>
      <c r="V557" s="190" t="s">
        <v>3181</v>
      </c>
      <c r="W557" s="190" t="s">
        <v>3181</v>
      </c>
    </row>
    <row r="558" spans="1:23" ht="17.25" customHeight="1" x14ac:dyDescent="0.3">
      <c r="A558" s="190">
        <v>809948</v>
      </c>
      <c r="B558" s="190" t="s">
        <v>2519</v>
      </c>
      <c r="C558" s="190" t="s">
        <v>467</v>
      </c>
      <c r="D558" s="190" t="s">
        <v>945</v>
      </c>
      <c r="E558" s="190" t="s">
        <v>137</v>
      </c>
      <c r="F558" s="193">
        <v>33719</v>
      </c>
      <c r="G558" s="190" t="s">
        <v>233</v>
      </c>
      <c r="H558" s="190" t="s">
        <v>692</v>
      </c>
      <c r="I558" s="190" t="s">
        <v>265</v>
      </c>
      <c r="Q558" s="190">
        <v>2000</v>
      </c>
      <c r="U558" s="190" t="s">
        <v>3181</v>
      </c>
      <c r="V558" s="190" t="s">
        <v>3181</v>
      </c>
      <c r="W558" s="190" t="s">
        <v>3181</v>
      </c>
    </row>
    <row r="559" spans="1:23" ht="17.25" customHeight="1" x14ac:dyDescent="0.3">
      <c r="A559" s="190">
        <v>811942</v>
      </c>
      <c r="B559" s="190" t="s">
        <v>2833</v>
      </c>
      <c r="C559" s="190" t="s">
        <v>91</v>
      </c>
      <c r="D559" s="190" t="s">
        <v>178</v>
      </c>
      <c r="E559" s="190" t="s">
        <v>137</v>
      </c>
      <c r="F559" s="193">
        <v>33942</v>
      </c>
      <c r="G559" s="190" t="s">
        <v>235</v>
      </c>
      <c r="H559" s="190" t="s">
        <v>692</v>
      </c>
      <c r="I559" s="190" t="s">
        <v>265</v>
      </c>
      <c r="Q559" s="190">
        <v>2000</v>
      </c>
      <c r="U559" s="190" t="s">
        <v>3181</v>
      </c>
      <c r="V559" s="190" t="s">
        <v>3181</v>
      </c>
      <c r="W559" s="190" t="s">
        <v>3181</v>
      </c>
    </row>
    <row r="560" spans="1:23" ht="17.25" customHeight="1" x14ac:dyDescent="0.3">
      <c r="A560" s="190">
        <v>807019</v>
      </c>
      <c r="B560" s="190" t="s">
        <v>2204</v>
      </c>
      <c r="C560" s="190" t="s">
        <v>61</v>
      </c>
      <c r="D560" s="190" t="s">
        <v>616</v>
      </c>
      <c r="E560" s="190" t="s">
        <v>137</v>
      </c>
      <c r="F560" s="193">
        <v>34090</v>
      </c>
      <c r="G560" s="190" t="s">
        <v>753</v>
      </c>
      <c r="H560" s="190" t="s">
        <v>692</v>
      </c>
      <c r="I560" s="190" t="s">
        <v>265</v>
      </c>
      <c r="Q560" s="190">
        <v>2000</v>
      </c>
      <c r="U560" s="190" t="s">
        <v>3181</v>
      </c>
      <c r="V560" s="190" t="s">
        <v>3181</v>
      </c>
      <c r="W560" s="190" t="s">
        <v>3181</v>
      </c>
    </row>
    <row r="561" spans="1:23" ht="17.25" customHeight="1" x14ac:dyDescent="0.3">
      <c r="A561" s="190">
        <v>813412</v>
      </c>
      <c r="B561" s="190" t="s">
        <v>1363</v>
      </c>
      <c r="C561" s="190" t="s">
        <v>82</v>
      </c>
      <c r="D561" s="190" t="s">
        <v>309</v>
      </c>
      <c r="E561" s="190" t="s">
        <v>137</v>
      </c>
      <c r="F561" s="193">
        <v>34335</v>
      </c>
      <c r="G561" s="190" t="s">
        <v>233</v>
      </c>
      <c r="H561" s="190" t="s">
        <v>692</v>
      </c>
      <c r="I561" s="190" t="s">
        <v>265</v>
      </c>
      <c r="Q561" s="190">
        <v>2000</v>
      </c>
      <c r="U561" s="190" t="s">
        <v>3181</v>
      </c>
      <c r="V561" s="190" t="s">
        <v>3181</v>
      </c>
      <c r="W561" s="190" t="s">
        <v>3181</v>
      </c>
    </row>
    <row r="562" spans="1:23" ht="17.25" customHeight="1" x14ac:dyDescent="0.3">
      <c r="A562" s="190">
        <v>805596</v>
      </c>
      <c r="B562" s="190" t="s">
        <v>2098</v>
      </c>
      <c r="C562" s="190" t="s">
        <v>3000</v>
      </c>
      <c r="D562" s="190" t="s">
        <v>2881</v>
      </c>
      <c r="E562" s="190" t="s">
        <v>137</v>
      </c>
      <c r="F562" s="193">
        <v>34340</v>
      </c>
      <c r="G562" s="190" t="s">
        <v>695</v>
      </c>
      <c r="H562" s="190" t="s">
        <v>693</v>
      </c>
      <c r="I562" s="190" t="s">
        <v>265</v>
      </c>
      <c r="Q562" s="190">
        <v>2000</v>
      </c>
      <c r="U562" s="190" t="s">
        <v>3181</v>
      </c>
      <c r="V562" s="190" t="s">
        <v>3181</v>
      </c>
      <c r="W562" s="190" t="s">
        <v>3181</v>
      </c>
    </row>
    <row r="563" spans="1:23" ht="17.25" customHeight="1" x14ac:dyDescent="0.3">
      <c r="A563" s="190">
        <v>803621</v>
      </c>
      <c r="B563" s="190" t="s">
        <v>1998</v>
      </c>
      <c r="C563" s="190" t="s">
        <v>75</v>
      </c>
      <c r="D563" s="190" t="s">
        <v>162</v>
      </c>
      <c r="E563" s="190" t="s">
        <v>137</v>
      </c>
      <c r="F563" s="193">
        <v>34425</v>
      </c>
      <c r="G563" s="190" t="s">
        <v>233</v>
      </c>
      <c r="H563" s="190" t="s">
        <v>692</v>
      </c>
      <c r="I563" s="190" t="s">
        <v>265</v>
      </c>
      <c r="Q563" s="190">
        <v>2000</v>
      </c>
      <c r="U563" s="190" t="s">
        <v>3181</v>
      </c>
      <c r="V563" s="190" t="s">
        <v>3181</v>
      </c>
      <c r="W563" s="190" t="s">
        <v>3181</v>
      </c>
    </row>
    <row r="564" spans="1:23" ht="17.25" customHeight="1" x14ac:dyDescent="0.3">
      <c r="A564" s="190">
        <v>802718</v>
      </c>
      <c r="B564" s="190" t="s">
        <v>1971</v>
      </c>
      <c r="C564" s="190" t="s">
        <v>62</v>
      </c>
      <c r="D564" s="190" t="s">
        <v>190</v>
      </c>
      <c r="E564" s="190" t="s">
        <v>137</v>
      </c>
      <c r="F564" s="193">
        <v>34700</v>
      </c>
      <c r="G564" s="190" t="s">
        <v>233</v>
      </c>
      <c r="H564" s="190" t="s">
        <v>692</v>
      </c>
      <c r="I564" s="190" t="s">
        <v>265</v>
      </c>
      <c r="Q564" s="190">
        <v>2000</v>
      </c>
      <c r="U564" s="190" t="s">
        <v>3181</v>
      </c>
      <c r="V564" s="190" t="s">
        <v>3181</v>
      </c>
      <c r="W564" s="190" t="s">
        <v>3181</v>
      </c>
    </row>
    <row r="565" spans="1:23" ht="17.25" customHeight="1" x14ac:dyDescent="0.3">
      <c r="A565" s="190">
        <v>813333</v>
      </c>
      <c r="B565" s="190" t="s">
        <v>1338</v>
      </c>
      <c r="C565" s="190" t="s">
        <v>87</v>
      </c>
      <c r="D565" s="190" t="s">
        <v>315</v>
      </c>
      <c r="E565" s="190" t="s">
        <v>137</v>
      </c>
      <c r="F565" s="193">
        <v>34893</v>
      </c>
      <c r="G565" s="190" t="s">
        <v>233</v>
      </c>
      <c r="H565" s="190" t="s">
        <v>692</v>
      </c>
      <c r="I565" s="190" t="s">
        <v>265</v>
      </c>
      <c r="Q565" s="190">
        <v>2000</v>
      </c>
      <c r="U565" s="190" t="s">
        <v>3181</v>
      </c>
      <c r="V565" s="190" t="s">
        <v>3181</v>
      </c>
      <c r="W565" s="190" t="s">
        <v>3181</v>
      </c>
    </row>
    <row r="566" spans="1:23" ht="17.25" customHeight="1" x14ac:dyDescent="0.3">
      <c r="A566" s="190">
        <v>813408</v>
      </c>
      <c r="B566" s="190" t="s">
        <v>1362</v>
      </c>
      <c r="C566" s="190" t="s">
        <v>94</v>
      </c>
      <c r="D566" s="190" t="s">
        <v>340</v>
      </c>
      <c r="E566" s="190" t="s">
        <v>137</v>
      </c>
      <c r="F566" s="193">
        <v>34935</v>
      </c>
      <c r="G566" s="190" t="s">
        <v>724</v>
      </c>
      <c r="H566" s="190" t="s">
        <v>692</v>
      </c>
      <c r="I566" s="190" t="s">
        <v>265</v>
      </c>
      <c r="Q566" s="190">
        <v>2000</v>
      </c>
      <c r="U566" s="190" t="s">
        <v>3181</v>
      </c>
      <c r="V566" s="190" t="s">
        <v>3181</v>
      </c>
      <c r="W566" s="190" t="s">
        <v>3181</v>
      </c>
    </row>
    <row r="567" spans="1:23" ht="17.25" customHeight="1" x14ac:dyDescent="0.3">
      <c r="A567" s="190">
        <v>813393</v>
      </c>
      <c r="B567" s="190" t="s">
        <v>1352</v>
      </c>
      <c r="C567" s="190" t="s">
        <v>125</v>
      </c>
      <c r="D567" s="190" t="s">
        <v>1781</v>
      </c>
      <c r="E567" s="190" t="s">
        <v>137</v>
      </c>
      <c r="F567" s="193">
        <v>35065</v>
      </c>
      <c r="G567" s="190" t="s">
        <v>233</v>
      </c>
      <c r="H567" s="190" t="s">
        <v>692</v>
      </c>
      <c r="I567" s="190" t="s">
        <v>265</v>
      </c>
      <c r="Q567" s="190">
        <v>2000</v>
      </c>
      <c r="U567" s="190" t="s">
        <v>3181</v>
      </c>
      <c r="V567" s="190" t="s">
        <v>3181</v>
      </c>
      <c r="W567" s="190" t="s">
        <v>3181</v>
      </c>
    </row>
    <row r="568" spans="1:23" ht="17.25" customHeight="1" x14ac:dyDescent="0.3">
      <c r="A568" s="190">
        <v>806627</v>
      </c>
      <c r="B568" s="190" t="s">
        <v>2172</v>
      </c>
      <c r="C568" s="190" t="s">
        <v>365</v>
      </c>
      <c r="D568" s="190" t="s">
        <v>1874</v>
      </c>
      <c r="E568" s="190" t="s">
        <v>137</v>
      </c>
      <c r="F568" s="193">
        <v>35065</v>
      </c>
      <c r="G568" s="190" t="s">
        <v>233</v>
      </c>
      <c r="H568" s="190" t="s">
        <v>692</v>
      </c>
      <c r="I568" s="190" t="s">
        <v>265</v>
      </c>
      <c r="Q568" s="190">
        <v>2000</v>
      </c>
      <c r="U568" s="190" t="s">
        <v>3181</v>
      </c>
      <c r="V568" s="190" t="s">
        <v>3181</v>
      </c>
      <c r="W568" s="190" t="s">
        <v>3181</v>
      </c>
    </row>
    <row r="569" spans="1:23" ht="17.25" customHeight="1" x14ac:dyDescent="0.3">
      <c r="A569" s="190">
        <v>805082</v>
      </c>
      <c r="B569" s="190" t="s">
        <v>2054</v>
      </c>
      <c r="C569" s="190" t="s">
        <v>62</v>
      </c>
      <c r="D569" s="190" t="s">
        <v>3053</v>
      </c>
      <c r="E569" s="190" t="s">
        <v>137</v>
      </c>
      <c r="F569" s="193">
        <v>35065</v>
      </c>
      <c r="G569" s="190" t="s">
        <v>238</v>
      </c>
      <c r="H569" s="190" t="s">
        <v>692</v>
      </c>
      <c r="I569" s="190" t="s">
        <v>265</v>
      </c>
      <c r="Q569" s="190">
        <v>2000</v>
      </c>
      <c r="U569" s="190" t="s">
        <v>3181</v>
      </c>
      <c r="V569" s="190" t="s">
        <v>3181</v>
      </c>
      <c r="W569" s="190" t="s">
        <v>3181</v>
      </c>
    </row>
    <row r="570" spans="1:23" ht="17.25" customHeight="1" x14ac:dyDescent="0.3">
      <c r="A570" s="190">
        <v>806961</v>
      </c>
      <c r="B570" s="190" t="s">
        <v>2200</v>
      </c>
      <c r="C570" s="190" t="s">
        <v>103</v>
      </c>
      <c r="D570" s="190" t="s">
        <v>333</v>
      </c>
      <c r="E570" s="190" t="s">
        <v>137</v>
      </c>
      <c r="F570" s="193">
        <v>35116</v>
      </c>
      <c r="G570" s="190" t="s">
        <v>243</v>
      </c>
      <c r="H570" s="190" t="s">
        <v>692</v>
      </c>
      <c r="I570" s="190" t="s">
        <v>265</v>
      </c>
      <c r="Q570" s="190">
        <v>2000</v>
      </c>
      <c r="U570" s="190" t="s">
        <v>3181</v>
      </c>
      <c r="V570" s="190" t="s">
        <v>3181</v>
      </c>
      <c r="W570" s="190" t="s">
        <v>3181</v>
      </c>
    </row>
    <row r="571" spans="1:23" ht="17.25" customHeight="1" x14ac:dyDescent="0.3">
      <c r="A571" s="190">
        <v>809537</v>
      </c>
      <c r="B571" s="190" t="s">
        <v>2475</v>
      </c>
      <c r="C571" s="190" t="s">
        <v>110</v>
      </c>
      <c r="D571" s="190" t="s">
        <v>3100</v>
      </c>
      <c r="E571" s="190" t="s">
        <v>137</v>
      </c>
      <c r="F571" s="193">
        <v>35261</v>
      </c>
      <c r="G571" s="190" t="s">
        <v>233</v>
      </c>
      <c r="H571" s="190" t="s">
        <v>692</v>
      </c>
      <c r="I571" s="190" t="s">
        <v>265</v>
      </c>
      <c r="Q571" s="190">
        <v>2000</v>
      </c>
      <c r="U571" s="190" t="s">
        <v>3181</v>
      </c>
      <c r="V571" s="190" t="s">
        <v>3181</v>
      </c>
      <c r="W571" s="190" t="s">
        <v>3181</v>
      </c>
    </row>
    <row r="572" spans="1:23" ht="17.25" customHeight="1" x14ac:dyDescent="0.3">
      <c r="A572" s="190">
        <v>810032</v>
      </c>
      <c r="B572" s="190" t="s">
        <v>2526</v>
      </c>
      <c r="C572" s="190" t="s">
        <v>61</v>
      </c>
      <c r="D572" s="190" t="s">
        <v>157</v>
      </c>
      <c r="E572" s="190" t="s">
        <v>137</v>
      </c>
      <c r="F572" s="193">
        <v>35432</v>
      </c>
      <c r="G572" s="190" t="s">
        <v>238</v>
      </c>
      <c r="H572" s="190" t="s">
        <v>692</v>
      </c>
      <c r="I572" s="190" t="s">
        <v>265</v>
      </c>
      <c r="Q572" s="190">
        <v>2000</v>
      </c>
      <c r="U572" s="190" t="s">
        <v>3181</v>
      </c>
      <c r="V572" s="190" t="s">
        <v>3181</v>
      </c>
      <c r="W572" s="190" t="s">
        <v>3181</v>
      </c>
    </row>
    <row r="573" spans="1:23" ht="17.25" customHeight="1" x14ac:dyDescent="0.3">
      <c r="A573" s="190">
        <v>809956</v>
      </c>
      <c r="B573" s="190" t="s">
        <v>2520</v>
      </c>
      <c r="C573" s="190" t="s">
        <v>334</v>
      </c>
      <c r="D573" s="190" t="s">
        <v>295</v>
      </c>
      <c r="E573" s="190" t="s">
        <v>137</v>
      </c>
      <c r="F573" s="193">
        <v>35547</v>
      </c>
      <c r="G573" s="190" t="s">
        <v>844</v>
      </c>
      <c r="H573" s="190" t="s">
        <v>692</v>
      </c>
      <c r="I573" s="190" t="s">
        <v>265</v>
      </c>
      <c r="Q573" s="190">
        <v>2000</v>
      </c>
      <c r="U573" s="190" t="s">
        <v>3181</v>
      </c>
      <c r="V573" s="190" t="s">
        <v>3181</v>
      </c>
      <c r="W573" s="190" t="s">
        <v>3181</v>
      </c>
    </row>
    <row r="574" spans="1:23" ht="17.25" customHeight="1" x14ac:dyDescent="0.3">
      <c r="A574" s="190">
        <v>813382</v>
      </c>
      <c r="B574" s="190" t="s">
        <v>1348</v>
      </c>
      <c r="C574" s="190" t="s">
        <v>661</v>
      </c>
      <c r="D574" s="190" t="s">
        <v>126</v>
      </c>
      <c r="E574" s="190" t="s">
        <v>137</v>
      </c>
      <c r="F574" s="193">
        <v>35571</v>
      </c>
      <c r="G574" s="190" t="s">
        <v>233</v>
      </c>
      <c r="H574" s="190" t="s">
        <v>692</v>
      </c>
      <c r="I574" s="190" t="s">
        <v>265</v>
      </c>
      <c r="Q574" s="190">
        <v>2000</v>
      </c>
      <c r="U574" s="190" t="s">
        <v>3181</v>
      </c>
      <c r="V574" s="190" t="s">
        <v>3181</v>
      </c>
      <c r="W574" s="190" t="s">
        <v>3181</v>
      </c>
    </row>
    <row r="575" spans="1:23" ht="17.25" customHeight="1" x14ac:dyDescent="0.3">
      <c r="A575" s="190">
        <v>808334</v>
      </c>
      <c r="B575" s="190" t="s">
        <v>2337</v>
      </c>
      <c r="C575" s="190" t="s">
        <v>651</v>
      </c>
      <c r="D575" s="190" t="s">
        <v>157</v>
      </c>
      <c r="E575" s="190" t="s">
        <v>137</v>
      </c>
      <c r="F575" s="193">
        <v>35674</v>
      </c>
      <c r="G575" s="190" t="s">
        <v>3110</v>
      </c>
      <c r="H575" s="190" t="s">
        <v>692</v>
      </c>
      <c r="I575" s="190" t="s">
        <v>265</v>
      </c>
      <c r="Q575" s="190">
        <v>2000</v>
      </c>
      <c r="U575" s="190" t="s">
        <v>3181</v>
      </c>
      <c r="V575" s="190" t="s">
        <v>3181</v>
      </c>
      <c r="W575" s="190" t="s">
        <v>3181</v>
      </c>
    </row>
    <row r="576" spans="1:23" ht="17.25" customHeight="1" x14ac:dyDescent="0.3">
      <c r="A576" s="190">
        <v>813407</v>
      </c>
      <c r="B576" s="190" t="s">
        <v>1361</v>
      </c>
      <c r="C576" s="190" t="s">
        <v>86</v>
      </c>
      <c r="D576" s="190" t="s">
        <v>168</v>
      </c>
      <c r="E576" s="190" t="s">
        <v>137</v>
      </c>
      <c r="F576" s="193">
        <v>35727</v>
      </c>
      <c r="G576" s="190" t="s">
        <v>233</v>
      </c>
      <c r="H576" s="190" t="s">
        <v>692</v>
      </c>
      <c r="I576" s="190" t="s">
        <v>265</v>
      </c>
      <c r="Q576" s="190">
        <v>2000</v>
      </c>
      <c r="U576" s="190" t="s">
        <v>3181</v>
      </c>
      <c r="V576" s="190" t="s">
        <v>3181</v>
      </c>
      <c r="W576" s="190" t="s">
        <v>3181</v>
      </c>
    </row>
    <row r="577" spans="1:23" ht="17.25" customHeight="1" x14ac:dyDescent="0.3">
      <c r="A577" s="190">
        <v>811014</v>
      </c>
      <c r="B577" s="190" t="s">
        <v>2653</v>
      </c>
      <c r="C577" s="190" t="s">
        <v>1916</v>
      </c>
      <c r="D577" s="190" t="s">
        <v>2860</v>
      </c>
      <c r="E577" s="190" t="s">
        <v>137</v>
      </c>
      <c r="F577" s="193">
        <v>35800</v>
      </c>
      <c r="G577" s="190" t="s">
        <v>991</v>
      </c>
      <c r="H577" s="190" t="s">
        <v>692</v>
      </c>
      <c r="I577" s="190" t="s">
        <v>265</v>
      </c>
      <c r="Q577" s="190">
        <v>2000</v>
      </c>
      <c r="U577" s="190" t="s">
        <v>3181</v>
      </c>
      <c r="V577" s="190" t="s">
        <v>3181</v>
      </c>
      <c r="W577" s="190" t="s">
        <v>3181</v>
      </c>
    </row>
    <row r="578" spans="1:23" ht="17.25" customHeight="1" x14ac:dyDescent="0.3">
      <c r="A578" s="190">
        <v>810611</v>
      </c>
      <c r="B578" s="190" t="s">
        <v>2595</v>
      </c>
      <c r="C578" s="190" t="s">
        <v>471</v>
      </c>
      <c r="D578" s="190" t="s">
        <v>499</v>
      </c>
      <c r="E578" s="190" t="s">
        <v>137</v>
      </c>
      <c r="F578" s="193">
        <v>35824</v>
      </c>
      <c r="G578" s="190" t="s">
        <v>233</v>
      </c>
      <c r="H578" s="190" t="s">
        <v>692</v>
      </c>
      <c r="I578" s="190" t="s">
        <v>265</v>
      </c>
      <c r="Q578" s="190">
        <v>2000</v>
      </c>
      <c r="U578" s="190" t="s">
        <v>3181</v>
      </c>
      <c r="V578" s="190" t="s">
        <v>3181</v>
      </c>
      <c r="W578" s="190" t="s">
        <v>3181</v>
      </c>
    </row>
    <row r="579" spans="1:23" ht="17.25" customHeight="1" x14ac:dyDescent="0.3">
      <c r="A579" s="190">
        <v>813013</v>
      </c>
      <c r="B579" s="190" t="s">
        <v>649</v>
      </c>
      <c r="C579" s="190" t="s">
        <v>108</v>
      </c>
      <c r="D579" s="190" t="s">
        <v>470</v>
      </c>
      <c r="E579" s="190" t="s">
        <v>137</v>
      </c>
      <c r="F579" s="193">
        <v>35841</v>
      </c>
      <c r="G579" s="190" t="s">
        <v>233</v>
      </c>
      <c r="H579" s="190" t="s">
        <v>692</v>
      </c>
      <c r="I579" s="190" t="s">
        <v>265</v>
      </c>
      <c r="Q579" s="190">
        <v>2000</v>
      </c>
      <c r="U579" s="190" t="s">
        <v>3181</v>
      </c>
      <c r="V579" s="190" t="s">
        <v>3181</v>
      </c>
      <c r="W579" s="190" t="s">
        <v>3181</v>
      </c>
    </row>
    <row r="580" spans="1:23" ht="17.25" customHeight="1" x14ac:dyDescent="0.3">
      <c r="A580" s="190">
        <v>810818</v>
      </c>
      <c r="B580" s="190" t="s">
        <v>2625</v>
      </c>
      <c r="C580" s="190" t="s">
        <v>68</v>
      </c>
      <c r="D580" s="190" t="s">
        <v>659</v>
      </c>
      <c r="E580" s="190" t="s">
        <v>137</v>
      </c>
      <c r="F580" s="193">
        <v>36028</v>
      </c>
      <c r="G580" s="190" t="s">
        <v>233</v>
      </c>
      <c r="H580" s="190" t="s">
        <v>692</v>
      </c>
      <c r="I580" s="190" t="s">
        <v>265</v>
      </c>
      <c r="Q580" s="190">
        <v>2000</v>
      </c>
      <c r="U580" s="190" t="s">
        <v>3181</v>
      </c>
      <c r="V580" s="190" t="s">
        <v>3181</v>
      </c>
      <c r="W580" s="190" t="s">
        <v>3181</v>
      </c>
    </row>
    <row r="581" spans="1:23" ht="17.25" customHeight="1" x14ac:dyDescent="0.3">
      <c r="A581" s="190">
        <v>809570</v>
      </c>
      <c r="B581" s="190" t="s">
        <v>2479</v>
      </c>
      <c r="C581" s="190" t="s">
        <v>116</v>
      </c>
      <c r="D581" s="190" t="s">
        <v>391</v>
      </c>
      <c r="E581" s="190" t="s">
        <v>137</v>
      </c>
      <c r="F581" s="193">
        <v>36280</v>
      </c>
      <c r="G581" s="190" t="s">
        <v>233</v>
      </c>
      <c r="H581" s="190" t="s">
        <v>692</v>
      </c>
      <c r="I581" s="190" t="s">
        <v>265</v>
      </c>
      <c r="Q581" s="190">
        <v>2000</v>
      </c>
      <c r="U581" s="190" t="s">
        <v>3181</v>
      </c>
      <c r="V581" s="190" t="s">
        <v>3181</v>
      </c>
      <c r="W581" s="190" t="s">
        <v>3181</v>
      </c>
    </row>
    <row r="582" spans="1:23" ht="17.25" customHeight="1" x14ac:dyDescent="0.3">
      <c r="A582" s="190">
        <v>808539</v>
      </c>
      <c r="B582" s="190" t="s">
        <v>2356</v>
      </c>
      <c r="C582" s="190" t="s">
        <v>748</v>
      </c>
      <c r="D582" s="190" t="s">
        <v>451</v>
      </c>
      <c r="E582" s="190" t="s">
        <v>137</v>
      </c>
      <c r="F582" s="193">
        <v>36421</v>
      </c>
      <c r="G582" s="190" t="s">
        <v>243</v>
      </c>
      <c r="H582" s="190" t="s">
        <v>692</v>
      </c>
      <c r="I582" s="190" t="s">
        <v>265</v>
      </c>
      <c r="Q582" s="190">
        <v>2000</v>
      </c>
      <c r="U582" s="190" t="s">
        <v>3181</v>
      </c>
      <c r="V582" s="190" t="s">
        <v>3181</v>
      </c>
      <c r="W582" s="190" t="s">
        <v>3181</v>
      </c>
    </row>
    <row r="583" spans="1:23" ht="17.25" customHeight="1" x14ac:dyDescent="0.3">
      <c r="A583" s="190">
        <v>812994</v>
      </c>
      <c r="B583" s="190" t="s">
        <v>1264</v>
      </c>
      <c r="C583" s="190" t="s">
        <v>66</v>
      </c>
      <c r="D583" s="190" t="s">
        <v>291</v>
      </c>
      <c r="E583" s="190" t="s">
        <v>137</v>
      </c>
      <c r="F583" s="193">
        <v>36528</v>
      </c>
      <c r="G583" s="190" t="s">
        <v>233</v>
      </c>
      <c r="H583" s="190" t="s">
        <v>692</v>
      </c>
      <c r="I583" s="190" t="s">
        <v>265</v>
      </c>
      <c r="Q583" s="190">
        <v>2000</v>
      </c>
      <c r="U583" s="190" t="s">
        <v>3181</v>
      </c>
      <c r="V583" s="190" t="s">
        <v>3181</v>
      </c>
      <c r="W583" s="190" t="s">
        <v>3181</v>
      </c>
    </row>
    <row r="584" spans="1:23" ht="17.25" customHeight="1" x14ac:dyDescent="0.3">
      <c r="A584" s="190">
        <v>802317</v>
      </c>
      <c r="B584" s="190" t="s">
        <v>1965</v>
      </c>
      <c r="C584" s="190" t="s">
        <v>3038</v>
      </c>
      <c r="D584" s="190" t="s">
        <v>2967</v>
      </c>
      <c r="E584" s="190" t="s">
        <v>137</v>
      </c>
      <c r="G584" s="190" t="s">
        <v>695</v>
      </c>
      <c r="H584" s="190" t="s">
        <v>692</v>
      </c>
      <c r="I584" s="190" t="s">
        <v>265</v>
      </c>
      <c r="Q584" s="190">
        <v>2000</v>
      </c>
      <c r="U584" s="190" t="s">
        <v>3181</v>
      </c>
      <c r="V584" s="190" t="s">
        <v>3181</v>
      </c>
      <c r="W584" s="190" t="s">
        <v>3181</v>
      </c>
    </row>
    <row r="585" spans="1:23" ht="17.25" customHeight="1" x14ac:dyDescent="0.3">
      <c r="A585" s="190">
        <v>808735</v>
      </c>
      <c r="B585" s="190" t="s">
        <v>2380</v>
      </c>
      <c r="C585" s="190" t="s">
        <v>78</v>
      </c>
      <c r="D585" s="190" t="s">
        <v>3116</v>
      </c>
      <c r="E585" s="190" t="s">
        <v>137</v>
      </c>
      <c r="H585" s="190" t="s">
        <v>692</v>
      </c>
      <c r="I585" s="190" t="s">
        <v>265</v>
      </c>
      <c r="Q585" s="190">
        <v>2000</v>
      </c>
      <c r="U585" s="190" t="s">
        <v>3181</v>
      </c>
      <c r="V585" s="190" t="s">
        <v>3181</v>
      </c>
      <c r="W585" s="190" t="s">
        <v>3181</v>
      </c>
    </row>
    <row r="586" spans="1:23" ht="17.25" customHeight="1" x14ac:dyDescent="0.3">
      <c r="A586" s="190">
        <v>810097</v>
      </c>
      <c r="B586" s="190" t="s">
        <v>2534</v>
      </c>
      <c r="C586" s="190" t="s">
        <v>74</v>
      </c>
      <c r="D586" s="190" t="s">
        <v>126</v>
      </c>
      <c r="E586" s="190" t="s">
        <v>137</v>
      </c>
      <c r="H586" s="190" t="s">
        <v>692</v>
      </c>
      <c r="I586" s="190" t="s">
        <v>265</v>
      </c>
      <c r="Q586" s="190">
        <v>2000</v>
      </c>
      <c r="U586" s="190" t="s">
        <v>3181</v>
      </c>
      <c r="V586" s="190" t="s">
        <v>3181</v>
      </c>
      <c r="W586" s="190" t="s">
        <v>3181</v>
      </c>
    </row>
    <row r="587" spans="1:23" ht="17.25" customHeight="1" x14ac:dyDescent="0.3">
      <c r="A587" s="190">
        <v>813476</v>
      </c>
      <c r="B587" s="190" t="s">
        <v>1377</v>
      </c>
      <c r="C587" s="190" t="s">
        <v>664</v>
      </c>
      <c r="D587" s="190" t="s">
        <v>164</v>
      </c>
      <c r="E587" s="190" t="s">
        <v>137</v>
      </c>
      <c r="H587" s="190" t="s">
        <v>692</v>
      </c>
      <c r="I587" s="190" t="s">
        <v>265</v>
      </c>
      <c r="Q587" s="190">
        <v>2000</v>
      </c>
      <c r="U587" s="190" t="s">
        <v>3181</v>
      </c>
      <c r="V587" s="190" t="s">
        <v>3181</v>
      </c>
      <c r="W587" s="190" t="s">
        <v>3181</v>
      </c>
    </row>
    <row r="588" spans="1:23" ht="17.25" customHeight="1" x14ac:dyDescent="0.3">
      <c r="A588" s="190">
        <v>810160</v>
      </c>
      <c r="B588" s="190" t="s">
        <v>2539</v>
      </c>
      <c r="C588" s="190" t="s">
        <v>428</v>
      </c>
      <c r="D588" s="190" t="s">
        <v>761</v>
      </c>
      <c r="E588" s="190" t="s">
        <v>137</v>
      </c>
      <c r="H588" s="190" t="s">
        <v>692</v>
      </c>
      <c r="I588" s="190" t="s">
        <v>265</v>
      </c>
      <c r="Q588" s="190">
        <v>2000</v>
      </c>
      <c r="U588" s="190" t="s">
        <v>3181</v>
      </c>
      <c r="V588" s="190" t="s">
        <v>3181</v>
      </c>
      <c r="W588" s="190" t="s">
        <v>3181</v>
      </c>
    </row>
    <row r="589" spans="1:23" ht="17.25" customHeight="1" x14ac:dyDescent="0.3">
      <c r="A589" s="190">
        <v>812237</v>
      </c>
      <c r="B589" s="190" t="s">
        <v>1112</v>
      </c>
      <c r="C589" s="190" t="s">
        <v>361</v>
      </c>
      <c r="D589" s="190" t="s">
        <v>843</v>
      </c>
      <c r="E589" s="190" t="s">
        <v>138</v>
      </c>
      <c r="F589" s="193">
        <v>27871</v>
      </c>
      <c r="G589" s="190" t="s">
        <v>858</v>
      </c>
      <c r="H589" s="190" t="s">
        <v>692</v>
      </c>
      <c r="I589" s="190" t="s">
        <v>265</v>
      </c>
      <c r="Q589" s="190">
        <v>2000</v>
      </c>
      <c r="V589" s="190" t="s">
        <v>3181</v>
      </c>
      <c r="W589" s="190" t="s">
        <v>3181</v>
      </c>
    </row>
    <row r="590" spans="1:23" ht="17.25" customHeight="1" x14ac:dyDescent="0.3">
      <c r="A590" s="190">
        <v>812302</v>
      </c>
      <c r="B590" s="190" t="s">
        <v>1130</v>
      </c>
      <c r="C590" s="190" t="s">
        <v>65</v>
      </c>
      <c r="D590" s="190" t="s">
        <v>1635</v>
      </c>
      <c r="E590" s="190" t="s">
        <v>138</v>
      </c>
      <c r="F590" s="193">
        <v>29590</v>
      </c>
      <c r="G590" s="190" t="s">
        <v>788</v>
      </c>
      <c r="H590" s="190" t="s">
        <v>692</v>
      </c>
      <c r="I590" s="190" t="s">
        <v>265</v>
      </c>
      <c r="Q590" s="190">
        <v>2000</v>
      </c>
      <c r="V590" s="190" t="s">
        <v>3181</v>
      </c>
      <c r="W590" s="190" t="s">
        <v>3181</v>
      </c>
    </row>
    <row r="591" spans="1:23" ht="17.25" customHeight="1" x14ac:dyDescent="0.3">
      <c r="A591" s="190">
        <v>811064</v>
      </c>
      <c r="B591" s="190" t="s">
        <v>2663</v>
      </c>
      <c r="C591" s="190" t="s">
        <v>1601</v>
      </c>
      <c r="D591" s="190" t="s">
        <v>1835</v>
      </c>
      <c r="E591" s="190" t="s">
        <v>138</v>
      </c>
      <c r="F591" s="193">
        <v>29957</v>
      </c>
      <c r="G591" s="190" t="s">
        <v>233</v>
      </c>
      <c r="H591" s="190" t="s">
        <v>692</v>
      </c>
      <c r="I591" s="190" t="s">
        <v>265</v>
      </c>
      <c r="Q591" s="190">
        <v>2000</v>
      </c>
      <c r="V591" s="190" t="s">
        <v>3181</v>
      </c>
      <c r="W591" s="190" t="s">
        <v>3181</v>
      </c>
    </row>
    <row r="592" spans="1:23" ht="17.25" customHeight="1" x14ac:dyDescent="0.3">
      <c r="A592" s="190">
        <v>812532</v>
      </c>
      <c r="B592" s="190" t="s">
        <v>1181</v>
      </c>
      <c r="C592" s="190" t="s">
        <v>65</v>
      </c>
      <c r="D592" s="190" t="s">
        <v>484</v>
      </c>
      <c r="E592" s="190" t="s">
        <v>138</v>
      </c>
      <c r="F592" s="193">
        <v>31061</v>
      </c>
      <c r="G592" s="190" t="s">
        <v>1676</v>
      </c>
      <c r="H592" s="190" t="s">
        <v>692</v>
      </c>
      <c r="I592" s="190" t="s">
        <v>265</v>
      </c>
      <c r="Q592" s="190">
        <v>2000</v>
      </c>
      <c r="V592" s="190" t="s">
        <v>3181</v>
      </c>
      <c r="W592" s="190" t="s">
        <v>3181</v>
      </c>
    </row>
    <row r="593" spans="1:23" ht="17.25" customHeight="1" x14ac:dyDescent="0.3">
      <c r="A593" s="190">
        <v>810777</v>
      </c>
      <c r="B593" s="190" t="s">
        <v>2621</v>
      </c>
      <c r="C593" s="190" t="s">
        <v>3018</v>
      </c>
      <c r="D593" s="190" t="s">
        <v>2916</v>
      </c>
      <c r="E593" s="190" t="s">
        <v>138</v>
      </c>
      <c r="F593" s="193">
        <v>32143</v>
      </c>
      <c r="G593" s="190" t="s">
        <v>3152</v>
      </c>
      <c r="H593" s="190" t="s">
        <v>692</v>
      </c>
      <c r="I593" s="190" t="s">
        <v>265</v>
      </c>
      <c r="Q593" s="190">
        <v>2000</v>
      </c>
      <c r="V593" s="190" t="s">
        <v>3181</v>
      </c>
      <c r="W593" s="190" t="s">
        <v>3181</v>
      </c>
    </row>
    <row r="594" spans="1:23" ht="17.25" customHeight="1" x14ac:dyDescent="0.3">
      <c r="A594" s="190">
        <v>810942</v>
      </c>
      <c r="B594" s="190" t="s">
        <v>2644</v>
      </c>
      <c r="C594" s="190" t="s">
        <v>820</v>
      </c>
      <c r="D594" s="190" t="s">
        <v>212</v>
      </c>
      <c r="E594" s="190" t="s">
        <v>138</v>
      </c>
      <c r="F594" s="193">
        <v>32509</v>
      </c>
      <c r="G594" s="190" t="s">
        <v>233</v>
      </c>
      <c r="H594" s="190" t="s">
        <v>692</v>
      </c>
      <c r="I594" s="190" t="s">
        <v>265</v>
      </c>
      <c r="Q594" s="190">
        <v>2000</v>
      </c>
      <c r="V594" s="190" t="s">
        <v>3181</v>
      </c>
      <c r="W594" s="190" t="s">
        <v>3181</v>
      </c>
    </row>
    <row r="595" spans="1:23" ht="17.25" customHeight="1" x14ac:dyDescent="0.3">
      <c r="A595" s="190">
        <v>813402</v>
      </c>
      <c r="B595" s="190" t="s">
        <v>1357</v>
      </c>
      <c r="C595" s="190" t="s">
        <v>63</v>
      </c>
      <c r="D595" s="190" t="s">
        <v>396</v>
      </c>
      <c r="E595" s="190" t="s">
        <v>138</v>
      </c>
      <c r="F595" s="193">
        <v>32856</v>
      </c>
      <c r="G595" s="190" t="s">
        <v>233</v>
      </c>
      <c r="H595" s="190" t="s">
        <v>692</v>
      </c>
      <c r="I595" s="190" t="s">
        <v>265</v>
      </c>
      <c r="Q595" s="190">
        <v>2000</v>
      </c>
      <c r="V595" s="190" t="s">
        <v>3181</v>
      </c>
      <c r="W595" s="190" t="s">
        <v>3181</v>
      </c>
    </row>
    <row r="596" spans="1:23" ht="17.25" customHeight="1" x14ac:dyDescent="0.3">
      <c r="A596" s="190">
        <v>809552</v>
      </c>
      <c r="B596" s="190" t="s">
        <v>2477</v>
      </c>
      <c r="C596" s="190" t="s">
        <v>3131</v>
      </c>
      <c r="D596" s="190" t="s">
        <v>875</v>
      </c>
      <c r="E596" s="190" t="s">
        <v>138</v>
      </c>
      <c r="F596" s="193">
        <v>32877</v>
      </c>
      <c r="G596" s="190" t="s">
        <v>233</v>
      </c>
      <c r="H596" s="190" t="s">
        <v>692</v>
      </c>
      <c r="I596" s="190" t="s">
        <v>265</v>
      </c>
      <c r="Q596" s="190">
        <v>2000</v>
      </c>
      <c r="V596" s="190" t="s">
        <v>3181</v>
      </c>
      <c r="W596" s="190" t="s">
        <v>3181</v>
      </c>
    </row>
    <row r="597" spans="1:23" ht="17.25" customHeight="1" x14ac:dyDescent="0.3">
      <c r="A597" s="190">
        <v>812399</v>
      </c>
      <c r="B597" s="190" t="s">
        <v>1154</v>
      </c>
      <c r="C597" s="190" t="s">
        <v>1659</v>
      </c>
      <c r="D597" s="190" t="s">
        <v>210</v>
      </c>
      <c r="E597" s="190" t="s">
        <v>138</v>
      </c>
      <c r="F597" s="193">
        <v>33123</v>
      </c>
      <c r="G597" s="190" t="s">
        <v>1660</v>
      </c>
      <c r="H597" s="190" t="s">
        <v>692</v>
      </c>
      <c r="I597" s="190" t="s">
        <v>265</v>
      </c>
      <c r="Q597" s="190">
        <v>2000</v>
      </c>
      <c r="V597" s="190" t="s">
        <v>3181</v>
      </c>
      <c r="W597" s="190" t="s">
        <v>3181</v>
      </c>
    </row>
    <row r="598" spans="1:23" ht="17.25" customHeight="1" x14ac:dyDescent="0.3">
      <c r="A598" s="190">
        <v>813357</v>
      </c>
      <c r="B598" s="190" t="s">
        <v>1344</v>
      </c>
      <c r="C598" s="190" t="s">
        <v>335</v>
      </c>
      <c r="D598" s="190" t="s">
        <v>164</v>
      </c>
      <c r="E598" s="190" t="s">
        <v>138</v>
      </c>
      <c r="F598" s="193">
        <v>33457</v>
      </c>
      <c r="G598" s="190" t="s">
        <v>243</v>
      </c>
      <c r="H598" s="190" t="s">
        <v>692</v>
      </c>
      <c r="I598" s="190" t="s">
        <v>265</v>
      </c>
      <c r="Q598" s="190">
        <v>2000</v>
      </c>
      <c r="V598" s="190" t="s">
        <v>3181</v>
      </c>
      <c r="W598" s="190" t="s">
        <v>3181</v>
      </c>
    </row>
    <row r="599" spans="1:23" ht="17.25" customHeight="1" x14ac:dyDescent="0.3">
      <c r="A599" s="190">
        <v>814209</v>
      </c>
      <c r="B599" s="190" t="s">
        <v>1549</v>
      </c>
      <c r="C599" s="190" t="s">
        <v>65</v>
      </c>
      <c r="D599" s="190" t="s">
        <v>458</v>
      </c>
      <c r="E599" s="190" t="s">
        <v>138</v>
      </c>
      <c r="F599" s="193">
        <v>33569</v>
      </c>
      <c r="G599" s="190" t="s">
        <v>243</v>
      </c>
      <c r="H599" s="190" t="s">
        <v>692</v>
      </c>
      <c r="I599" s="190" t="s">
        <v>265</v>
      </c>
      <c r="Q599" s="190">
        <v>2000</v>
      </c>
      <c r="V599" s="190" t="s">
        <v>3181</v>
      </c>
      <c r="W599" s="190" t="s">
        <v>3181</v>
      </c>
    </row>
    <row r="600" spans="1:23" ht="17.25" customHeight="1" x14ac:dyDescent="0.3">
      <c r="A600" s="190">
        <v>807984</v>
      </c>
      <c r="B600" s="190" t="s">
        <v>2303</v>
      </c>
      <c r="C600" s="190" t="s">
        <v>102</v>
      </c>
      <c r="D600" s="190" t="s">
        <v>322</v>
      </c>
      <c r="E600" s="190" t="s">
        <v>138</v>
      </c>
      <c r="F600" s="193">
        <v>33604</v>
      </c>
      <c r="G600" s="190" t="s">
        <v>699</v>
      </c>
      <c r="H600" s="190" t="s">
        <v>692</v>
      </c>
      <c r="I600" s="190" t="s">
        <v>265</v>
      </c>
      <c r="Q600" s="190">
        <v>2000</v>
      </c>
      <c r="V600" s="190" t="s">
        <v>3181</v>
      </c>
      <c r="W600" s="190" t="s">
        <v>3181</v>
      </c>
    </row>
    <row r="601" spans="1:23" ht="17.25" customHeight="1" x14ac:dyDescent="0.3">
      <c r="A601" s="190">
        <v>811287</v>
      </c>
      <c r="B601" s="190" t="s">
        <v>2711</v>
      </c>
      <c r="C601" s="190" t="s">
        <v>110</v>
      </c>
      <c r="D601" s="190" t="s">
        <v>3160</v>
      </c>
      <c r="E601" s="190" t="s">
        <v>138</v>
      </c>
      <c r="F601" s="193">
        <v>33725</v>
      </c>
      <c r="G601" s="190" t="s">
        <v>233</v>
      </c>
      <c r="H601" s="190" t="s">
        <v>692</v>
      </c>
      <c r="I601" s="190" t="s">
        <v>265</v>
      </c>
      <c r="Q601" s="190">
        <v>2000</v>
      </c>
      <c r="V601" s="190" t="s">
        <v>3181</v>
      </c>
      <c r="W601" s="190" t="s">
        <v>3181</v>
      </c>
    </row>
    <row r="602" spans="1:23" ht="17.25" customHeight="1" x14ac:dyDescent="0.3">
      <c r="A602" s="190">
        <v>813419</v>
      </c>
      <c r="B602" s="190" t="s">
        <v>1368</v>
      </c>
      <c r="C602" s="190" t="s">
        <v>337</v>
      </c>
      <c r="D602" s="190" t="s">
        <v>160</v>
      </c>
      <c r="E602" s="190" t="s">
        <v>138</v>
      </c>
      <c r="F602" s="193">
        <v>33820</v>
      </c>
      <c r="H602" s="190" t="s">
        <v>693</v>
      </c>
      <c r="I602" s="190" t="s">
        <v>265</v>
      </c>
      <c r="Q602" s="190">
        <v>2000</v>
      </c>
      <c r="V602" s="190" t="s">
        <v>3181</v>
      </c>
      <c r="W602" s="190" t="s">
        <v>3181</v>
      </c>
    </row>
    <row r="603" spans="1:23" ht="17.25" customHeight="1" x14ac:dyDescent="0.3">
      <c r="A603" s="190">
        <v>813430</v>
      </c>
      <c r="B603" s="190" t="s">
        <v>1372</v>
      </c>
      <c r="C603" s="190" t="s">
        <v>488</v>
      </c>
      <c r="D603" s="190" t="s">
        <v>165</v>
      </c>
      <c r="E603" s="190" t="s">
        <v>138</v>
      </c>
      <c r="F603" s="193">
        <v>33970</v>
      </c>
      <c r="G603" s="190" t="s">
        <v>788</v>
      </c>
      <c r="H603" s="190" t="s">
        <v>692</v>
      </c>
      <c r="I603" s="190" t="s">
        <v>265</v>
      </c>
      <c r="Q603" s="190">
        <v>2000</v>
      </c>
      <c r="V603" s="190" t="s">
        <v>3181</v>
      </c>
      <c r="W603" s="190" t="s">
        <v>3181</v>
      </c>
    </row>
    <row r="604" spans="1:23" ht="17.25" customHeight="1" x14ac:dyDescent="0.3">
      <c r="A604" s="190">
        <v>810944</v>
      </c>
      <c r="B604" s="190" t="s">
        <v>2645</v>
      </c>
      <c r="C604" s="190" t="s">
        <v>65</v>
      </c>
      <c r="D604" s="190" t="s">
        <v>180</v>
      </c>
      <c r="E604" s="190" t="s">
        <v>138</v>
      </c>
      <c r="F604" s="193">
        <v>34278</v>
      </c>
      <c r="G604" s="190" t="s">
        <v>233</v>
      </c>
      <c r="H604" s="190" t="s">
        <v>692</v>
      </c>
      <c r="I604" s="190" t="s">
        <v>265</v>
      </c>
      <c r="Q604" s="190">
        <v>2000</v>
      </c>
      <c r="V604" s="190" t="s">
        <v>3181</v>
      </c>
      <c r="W604" s="190" t="s">
        <v>3181</v>
      </c>
    </row>
    <row r="605" spans="1:23" ht="17.25" customHeight="1" x14ac:dyDescent="0.3">
      <c r="A605" s="190">
        <v>809252</v>
      </c>
      <c r="B605" s="190" t="s">
        <v>2443</v>
      </c>
      <c r="C605" s="190" t="s">
        <v>3125</v>
      </c>
      <c r="D605" s="190" t="s">
        <v>974</v>
      </c>
      <c r="E605" s="190" t="s">
        <v>138</v>
      </c>
      <c r="F605" s="193">
        <v>34797</v>
      </c>
      <c r="G605" s="190" t="s">
        <v>3126</v>
      </c>
      <c r="H605" s="190" t="s">
        <v>692</v>
      </c>
      <c r="I605" s="190" t="s">
        <v>265</v>
      </c>
      <c r="Q605" s="190">
        <v>2000</v>
      </c>
      <c r="V605" s="190" t="s">
        <v>3181</v>
      </c>
      <c r="W605" s="190" t="s">
        <v>3181</v>
      </c>
    </row>
    <row r="606" spans="1:23" ht="17.25" customHeight="1" x14ac:dyDescent="0.3">
      <c r="A606" s="190">
        <v>811422</v>
      </c>
      <c r="B606" s="190" t="s">
        <v>2730</v>
      </c>
      <c r="C606" s="190" t="s">
        <v>74</v>
      </c>
      <c r="D606" s="190" t="s">
        <v>308</v>
      </c>
      <c r="E606" s="190" t="s">
        <v>138</v>
      </c>
      <c r="F606" s="193">
        <v>34855</v>
      </c>
      <c r="G606" s="190" t="s">
        <v>233</v>
      </c>
      <c r="H606" s="190" t="s">
        <v>692</v>
      </c>
      <c r="I606" s="190" t="s">
        <v>265</v>
      </c>
      <c r="Q606" s="190">
        <v>2000</v>
      </c>
      <c r="V606" s="190" t="s">
        <v>3181</v>
      </c>
      <c r="W606" s="190" t="s">
        <v>3181</v>
      </c>
    </row>
    <row r="607" spans="1:23" ht="17.25" customHeight="1" x14ac:dyDescent="0.3">
      <c r="A607" s="190">
        <v>805336</v>
      </c>
      <c r="B607" s="190" t="s">
        <v>2076</v>
      </c>
      <c r="C607" s="190" t="s">
        <v>3056</v>
      </c>
      <c r="D607" s="190" t="s">
        <v>387</v>
      </c>
      <c r="E607" s="190" t="s">
        <v>138</v>
      </c>
      <c r="F607" s="193">
        <v>35095</v>
      </c>
      <c r="G607" s="190" t="s">
        <v>233</v>
      </c>
      <c r="H607" s="190" t="s">
        <v>692</v>
      </c>
      <c r="I607" s="190" t="s">
        <v>265</v>
      </c>
      <c r="Q607" s="190">
        <v>2000</v>
      </c>
      <c r="V607" s="190" t="s">
        <v>3181</v>
      </c>
      <c r="W607" s="190" t="s">
        <v>3181</v>
      </c>
    </row>
    <row r="608" spans="1:23" ht="17.25" customHeight="1" x14ac:dyDescent="0.3">
      <c r="A608" s="190">
        <v>811747</v>
      </c>
      <c r="B608" s="190" t="s">
        <v>2767</v>
      </c>
      <c r="C608" s="190" t="s">
        <v>63</v>
      </c>
      <c r="D608" s="190" t="s">
        <v>191</v>
      </c>
      <c r="E608" s="190" t="s">
        <v>138</v>
      </c>
      <c r="F608" s="193">
        <v>35431</v>
      </c>
      <c r="G608" s="190" t="s">
        <v>233</v>
      </c>
      <c r="H608" s="190" t="s">
        <v>692</v>
      </c>
      <c r="I608" s="190" t="s">
        <v>265</v>
      </c>
      <c r="Q608" s="190">
        <v>2000</v>
      </c>
      <c r="V608" s="190" t="s">
        <v>3181</v>
      </c>
      <c r="W608" s="190" t="s">
        <v>3181</v>
      </c>
    </row>
    <row r="609" spans="1:23" ht="17.25" customHeight="1" x14ac:dyDescent="0.3">
      <c r="A609" s="190">
        <v>811214</v>
      </c>
      <c r="B609" s="190" t="s">
        <v>2693</v>
      </c>
      <c r="C609" s="190" t="s">
        <v>348</v>
      </c>
      <c r="D609" s="190" t="s">
        <v>879</v>
      </c>
      <c r="E609" s="190" t="s">
        <v>138</v>
      </c>
      <c r="F609" s="193">
        <v>35445</v>
      </c>
      <c r="G609" s="190" t="s">
        <v>233</v>
      </c>
      <c r="H609" s="190" t="s">
        <v>692</v>
      </c>
      <c r="I609" s="190" t="s">
        <v>265</v>
      </c>
      <c r="Q609" s="190">
        <v>2000</v>
      </c>
      <c r="V609" s="190" t="s">
        <v>3181</v>
      </c>
      <c r="W609" s="190" t="s">
        <v>3181</v>
      </c>
    </row>
    <row r="610" spans="1:23" ht="17.25" customHeight="1" x14ac:dyDescent="0.3">
      <c r="A610" s="190">
        <v>809206</v>
      </c>
      <c r="B610" s="190" t="s">
        <v>2432</v>
      </c>
      <c r="C610" s="190" t="s">
        <v>3124</v>
      </c>
      <c r="D610" s="190" t="s">
        <v>878</v>
      </c>
      <c r="E610" s="190" t="s">
        <v>138</v>
      </c>
      <c r="F610" s="193">
        <v>35453</v>
      </c>
      <c r="G610" s="190" t="s">
        <v>233</v>
      </c>
      <c r="H610" s="190" t="s">
        <v>693</v>
      </c>
      <c r="I610" s="190" t="s">
        <v>265</v>
      </c>
      <c r="Q610" s="190">
        <v>2000</v>
      </c>
      <c r="V610" s="190" t="s">
        <v>3181</v>
      </c>
      <c r="W610" s="190" t="s">
        <v>3181</v>
      </c>
    </row>
    <row r="611" spans="1:23" ht="17.25" customHeight="1" x14ac:dyDescent="0.3">
      <c r="A611" s="190">
        <v>811196</v>
      </c>
      <c r="B611" s="190" t="s">
        <v>2691</v>
      </c>
      <c r="C611" s="190" t="s">
        <v>63</v>
      </c>
      <c r="D611" s="190" t="s">
        <v>866</v>
      </c>
      <c r="E611" s="190" t="s">
        <v>138</v>
      </c>
      <c r="F611" s="193">
        <v>35562</v>
      </c>
      <c r="G611" s="190" t="s">
        <v>233</v>
      </c>
      <c r="H611" s="190" t="s">
        <v>692</v>
      </c>
      <c r="I611" s="190" t="s">
        <v>265</v>
      </c>
      <c r="Q611" s="190">
        <v>2000</v>
      </c>
      <c r="V611" s="190" t="s">
        <v>3181</v>
      </c>
      <c r="W611" s="190" t="s">
        <v>3181</v>
      </c>
    </row>
    <row r="612" spans="1:23" ht="17.25" customHeight="1" x14ac:dyDescent="0.3">
      <c r="A612" s="190">
        <v>809079</v>
      </c>
      <c r="B612" s="190" t="s">
        <v>2415</v>
      </c>
      <c r="C612" s="190" t="s">
        <v>1860</v>
      </c>
      <c r="D612" s="190" t="s">
        <v>174</v>
      </c>
      <c r="E612" s="190" t="s">
        <v>138</v>
      </c>
      <c r="F612" s="193">
        <v>35641</v>
      </c>
      <c r="G612" s="190" t="s">
        <v>233</v>
      </c>
      <c r="H612" s="190" t="s">
        <v>692</v>
      </c>
      <c r="I612" s="190" t="s">
        <v>265</v>
      </c>
      <c r="Q612" s="190">
        <v>2000</v>
      </c>
      <c r="V612" s="190" t="s">
        <v>3181</v>
      </c>
      <c r="W612" s="190" t="s">
        <v>3181</v>
      </c>
    </row>
    <row r="613" spans="1:23" ht="17.25" customHeight="1" x14ac:dyDescent="0.3">
      <c r="A613" s="190">
        <v>813291</v>
      </c>
      <c r="B613" s="190" t="s">
        <v>1329</v>
      </c>
      <c r="C613" s="190" t="s">
        <v>1765</v>
      </c>
      <c r="D613" s="190" t="s">
        <v>416</v>
      </c>
      <c r="E613" s="190" t="s">
        <v>138</v>
      </c>
      <c r="F613" s="193">
        <v>35674</v>
      </c>
      <c r="G613" s="190" t="s">
        <v>233</v>
      </c>
      <c r="H613" s="190" t="s">
        <v>692</v>
      </c>
      <c r="I613" s="190" t="s">
        <v>265</v>
      </c>
      <c r="Q613" s="190">
        <v>2000</v>
      </c>
      <c r="V613" s="190" t="s">
        <v>3181</v>
      </c>
      <c r="W613" s="190" t="s">
        <v>3181</v>
      </c>
    </row>
    <row r="614" spans="1:23" ht="17.25" customHeight="1" x14ac:dyDescent="0.3">
      <c r="A614" s="190">
        <v>812598</v>
      </c>
      <c r="B614" s="190" t="s">
        <v>1198</v>
      </c>
      <c r="C614" s="190" t="s">
        <v>380</v>
      </c>
      <c r="D614" s="190" t="s">
        <v>202</v>
      </c>
      <c r="E614" s="190" t="s">
        <v>138</v>
      </c>
      <c r="F614" s="193">
        <v>35800</v>
      </c>
      <c r="G614" s="190" t="s">
        <v>233</v>
      </c>
      <c r="H614" s="190" t="s">
        <v>693</v>
      </c>
      <c r="I614" s="190" t="s">
        <v>265</v>
      </c>
      <c r="Q614" s="190">
        <v>2000</v>
      </c>
      <c r="V614" s="190" t="s">
        <v>3181</v>
      </c>
      <c r="W614" s="190" t="s">
        <v>3181</v>
      </c>
    </row>
    <row r="615" spans="1:23" ht="17.25" customHeight="1" x14ac:dyDescent="0.3">
      <c r="A615" s="190">
        <v>810479</v>
      </c>
      <c r="B615" s="190" t="s">
        <v>2580</v>
      </c>
      <c r="C615" s="190" t="s">
        <v>3066</v>
      </c>
      <c r="D615" s="190" t="s">
        <v>1663</v>
      </c>
      <c r="E615" s="190" t="s">
        <v>138</v>
      </c>
      <c r="F615" s="193">
        <v>36134</v>
      </c>
      <c r="G615" s="190" t="s">
        <v>695</v>
      </c>
      <c r="H615" s="190" t="s">
        <v>692</v>
      </c>
      <c r="I615" s="190" t="s">
        <v>265</v>
      </c>
      <c r="Q615" s="190">
        <v>2000</v>
      </c>
      <c r="V615" s="190" t="s">
        <v>3181</v>
      </c>
      <c r="W615" s="190" t="s">
        <v>3181</v>
      </c>
    </row>
    <row r="616" spans="1:23" ht="17.25" customHeight="1" x14ac:dyDescent="0.3">
      <c r="A616" s="190">
        <v>813243</v>
      </c>
      <c r="B616" s="190" t="s">
        <v>1321</v>
      </c>
      <c r="C616" s="190" t="s">
        <v>65</v>
      </c>
      <c r="D616" s="190" t="s">
        <v>737</v>
      </c>
      <c r="E616" s="190" t="s">
        <v>138</v>
      </c>
      <c r="F616" s="193">
        <v>36162</v>
      </c>
      <c r="G616" s="190" t="s">
        <v>233</v>
      </c>
      <c r="H616" s="190" t="s">
        <v>693</v>
      </c>
      <c r="I616" s="190" t="s">
        <v>265</v>
      </c>
      <c r="Q616" s="190">
        <v>2000</v>
      </c>
      <c r="V616" s="190" t="s">
        <v>3181</v>
      </c>
      <c r="W616" s="190" t="s">
        <v>3181</v>
      </c>
    </row>
    <row r="617" spans="1:23" ht="17.25" customHeight="1" x14ac:dyDescent="0.3">
      <c r="A617" s="190">
        <v>814212</v>
      </c>
      <c r="B617" s="190" t="s">
        <v>1551</v>
      </c>
      <c r="C617" s="190" t="s">
        <v>296</v>
      </c>
      <c r="D617" s="190" t="s">
        <v>416</v>
      </c>
      <c r="E617" s="190" t="s">
        <v>138</v>
      </c>
      <c r="F617" s="193">
        <v>36163</v>
      </c>
      <c r="G617" s="190" t="s">
        <v>695</v>
      </c>
      <c r="H617" s="190" t="s">
        <v>692</v>
      </c>
      <c r="I617" s="190" t="s">
        <v>265</v>
      </c>
      <c r="Q617" s="190">
        <v>2000</v>
      </c>
      <c r="V617" s="190" t="s">
        <v>3181</v>
      </c>
      <c r="W617" s="190" t="s">
        <v>3181</v>
      </c>
    </row>
    <row r="618" spans="1:23" ht="17.25" customHeight="1" x14ac:dyDescent="0.3">
      <c r="A618" s="190">
        <v>808925</v>
      </c>
      <c r="B618" s="190" t="s">
        <v>2396</v>
      </c>
      <c r="C618" s="190" t="s">
        <v>434</v>
      </c>
      <c r="D618" s="190" t="s">
        <v>484</v>
      </c>
      <c r="E618" s="190" t="s">
        <v>138</v>
      </c>
      <c r="F618" s="193">
        <v>36190</v>
      </c>
      <c r="G618" s="190" t="s">
        <v>233</v>
      </c>
      <c r="H618" s="190" t="s">
        <v>692</v>
      </c>
      <c r="I618" s="190" t="s">
        <v>265</v>
      </c>
      <c r="Q618" s="190">
        <v>2000</v>
      </c>
      <c r="V618" s="190" t="s">
        <v>3181</v>
      </c>
      <c r="W618" s="190" t="s">
        <v>3181</v>
      </c>
    </row>
    <row r="619" spans="1:23" ht="17.25" customHeight="1" x14ac:dyDescent="0.3">
      <c r="A619" s="190">
        <v>814216</v>
      </c>
      <c r="B619" s="190" t="s">
        <v>1555</v>
      </c>
      <c r="C619" s="190" t="s">
        <v>65</v>
      </c>
      <c r="D619" s="190" t="s">
        <v>1613</v>
      </c>
      <c r="E619" s="190" t="s">
        <v>138</v>
      </c>
      <c r="F619" s="193">
        <v>36272</v>
      </c>
      <c r="G619" s="190" t="s">
        <v>233</v>
      </c>
      <c r="H619" s="190" t="s">
        <v>693</v>
      </c>
      <c r="I619" s="190" t="s">
        <v>265</v>
      </c>
      <c r="Q619" s="190">
        <v>2000</v>
      </c>
      <c r="V619" s="190" t="s">
        <v>3181</v>
      </c>
      <c r="W619" s="190" t="s">
        <v>3181</v>
      </c>
    </row>
    <row r="620" spans="1:23" ht="17.25" customHeight="1" x14ac:dyDescent="0.3">
      <c r="A620" s="190">
        <v>814211</v>
      </c>
      <c r="B620" s="190" t="s">
        <v>1550</v>
      </c>
      <c r="C620" s="190" t="s">
        <v>103</v>
      </c>
      <c r="D620" s="190" t="s">
        <v>470</v>
      </c>
      <c r="E620" s="190" t="s">
        <v>138</v>
      </c>
      <c r="F620" s="193">
        <v>37165</v>
      </c>
      <c r="G620" s="190" t="s">
        <v>695</v>
      </c>
      <c r="H620" s="190" t="s">
        <v>692</v>
      </c>
      <c r="I620" s="190" t="s">
        <v>265</v>
      </c>
      <c r="Q620" s="190">
        <v>2000</v>
      </c>
      <c r="V620" s="190" t="s">
        <v>3181</v>
      </c>
      <c r="W620" s="190" t="s">
        <v>3181</v>
      </c>
    </row>
    <row r="621" spans="1:23" ht="17.25" customHeight="1" x14ac:dyDescent="0.3">
      <c r="A621" s="190">
        <v>813779</v>
      </c>
      <c r="B621" s="190" t="s">
        <v>1453</v>
      </c>
      <c r="C621" s="190" t="s">
        <v>540</v>
      </c>
      <c r="D621" s="190" t="s">
        <v>185</v>
      </c>
      <c r="E621" s="190" t="s">
        <v>138</v>
      </c>
      <c r="F621" s="193">
        <v>37165</v>
      </c>
      <c r="G621" s="190" t="s">
        <v>695</v>
      </c>
      <c r="H621" s="190" t="s">
        <v>692</v>
      </c>
      <c r="I621" s="190" t="s">
        <v>265</v>
      </c>
      <c r="Q621" s="190">
        <v>2000</v>
      </c>
      <c r="V621" s="190" t="s">
        <v>3181</v>
      </c>
      <c r="W621" s="190" t="s">
        <v>3181</v>
      </c>
    </row>
    <row r="622" spans="1:23" ht="17.25" customHeight="1" x14ac:dyDescent="0.3">
      <c r="A622" s="190">
        <v>810984</v>
      </c>
      <c r="B622" s="190" t="s">
        <v>2649</v>
      </c>
      <c r="C622" s="190" t="s">
        <v>1810</v>
      </c>
      <c r="D622" s="190" t="s">
        <v>3153</v>
      </c>
      <c r="E622" s="190" t="s">
        <v>138</v>
      </c>
      <c r="G622" s="190" t="s">
        <v>1686</v>
      </c>
      <c r="H622" s="190" t="s">
        <v>692</v>
      </c>
      <c r="I622" s="190" t="s">
        <v>265</v>
      </c>
      <c r="Q622" s="190">
        <v>2000</v>
      </c>
      <c r="V622" s="190" t="s">
        <v>3181</v>
      </c>
      <c r="W622" s="190" t="s">
        <v>3181</v>
      </c>
    </row>
    <row r="623" spans="1:23" ht="17.25" customHeight="1" x14ac:dyDescent="0.3">
      <c r="A623" s="190">
        <v>813386</v>
      </c>
      <c r="B623" s="190" t="s">
        <v>1349</v>
      </c>
      <c r="C623" s="190" t="s">
        <v>492</v>
      </c>
      <c r="D623" s="190" t="s">
        <v>507</v>
      </c>
      <c r="E623" s="190" t="s">
        <v>137</v>
      </c>
      <c r="F623" s="193">
        <v>29775</v>
      </c>
      <c r="G623" s="190" t="s">
        <v>233</v>
      </c>
      <c r="H623" s="190" t="s">
        <v>692</v>
      </c>
      <c r="I623" s="190" t="s">
        <v>265</v>
      </c>
      <c r="Q623" s="190">
        <v>2000</v>
      </c>
      <c r="V623" s="190" t="s">
        <v>3181</v>
      </c>
      <c r="W623" s="190" t="s">
        <v>3181</v>
      </c>
    </row>
    <row r="624" spans="1:23" ht="17.25" customHeight="1" x14ac:dyDescent="0.3">
      <c r="A624" s="190">
        <v>808428</v>
      </c>
      <c r="B624" s="190" t="s">
        <v>1078</v>
      </c>
      <c r="C624" s="190" t="s">
        <v>65</v>
      </c>
      <c r="D624" s="190" t="s">
        <v>318</v>
      </c>
      <c r="E624" s="190" t="s">
        <v>137</v>
      </c>
      <c r="F624" s="193">
        <v>29863</v>
      </c>
      <c r="G624" s="190" t="s">
        <v>3111</v>
      </c>
      <c r="H624" s="190" t="s">
        <v>692</v>
      </c>
      <c r="I624" s="190" t="s">
        <v>265</v>
      </c>
      <c r="Q624" s="190">
        <v>2000</v>
      </c>
      <c r="V624" s="190" t="s">
        <v>3181</v>
      </c>
      <c r="W624" s="190" t="s">
        <v>3181</v>
      </c>
    </row>
    <row r="625" spans="1:23" ht="17.25" customHeight="1" x14ac:dyDescent="0.3">
      <c r="A625" s="190">
        <v>812731</v>
      </c>
      <c r="B625" s="190" t="s">
        <v>1219</v>
      </c>
      <c r="C625" s="190" t="s">
        <v>664</v>
      </c>
      <c r="D625" s="190" t="s">
        <v>205</v>
      </c>
      <c r="E625" s="190" t="s">
        <v>137</v>
      </c>
      <c r="F625" s="193">
        <v>29898</v>
      </c>
      <c r="G625" s="190" t="s">
        <v>1702</v>
      </c>
      <c r="H625" s="190" t="s">
        <v>692</v>
      </c>
      <c r="I625" s="190" t="s">
        <v>265</v>
      </c>
      <c r="Q625" s="190">
        <v>2000</v>
      </c>
      <c r="V625" s="190" t="s">
        <v>3181</v>
      </c>
      <c r="W625" s="190" t="s">
        <v>3181</v>
      </c>
    </row>
    <row r="626" spans="1:23" ht="17.25" customHeight="1" x14ac:dyDescent="0.3">
      <c r="A626" s="190">
        <v>800584</v>
      </c>
      <c r="B626" s="190" t="s">
        <v>1930</v>
      </c>
      <c r="C626" s="190" t="s">
        <v>1748</v>
      </c>
      <c r="D626" s="190" t="s">
        <v>2879</v>
      </c>
      <c r="E626" s="190" t="s">
        <v>137</v>
      </c>
      <c r="F626" s="193">
        <v>30140</v>
      </c>
      <c r="G626" s="190" t="s">
        <v>695</v>
      </c>
      <c r="H626" s="190" t="s">
        <v>692</v>
      </c>
      <c r="I626" s="190" t="s">
        <v>265</v>
      </c>
      <c r="Q626" s="190">
        <v>2000</v>
      </c>
      <c r="W626" s="190" t="s">
        <v>3181</v>
      </c>
    </row>
    <row r="627" spans="1:23" ht="17.25" customHeight="1" x14ac:dyDescent="0.3">
      <c r="A627" s="190">
        <v>805525</v>
      </c>
      <c r="B627" s="190" t="s">
        <v>2093</v>
      </c>
      <c r="C627" s="190" t="s">
        <v>62</v>
      </c>
      <c r="D627" s="190" t="s">
        <v>659</v>
      </c>
      <c r="E627" s="190" t="s">
        <v>137</v>
      </c>
      <c r="F627" s="193">
        <v>30958</v>
      </c>
      <c r="G627" s="190" t="s">
        <v>822</v>
      </c>
      <c r="H627" s="190" t="s">
        <v>692</v>
      </c>
      <c r="I627" s="190" t="s">
        <v>265</v>
      </c>
      <c r="Q627" s="190">
        <v>2000</v>
      </c>
      <c r="V627" s="190" t="s">
        <v>3181</v>
      </c>
      <c r="W627" s="190" t="s">
        <v>3181</v>
      </c>
    </row>
    <row r="628" spans="1:23" ht="17.25" customHeight="1" x14ac:dyDescent="0.3">
      <c r="A628" s="190">
        <v>812758</v>
      </c>
      <c r="B628" s="190" t="s">
        <v>1225</v>
      </c>
      <c r="C628" s="190" t="s">
        <v>583</v>
      </c>
      <c r="D628" s="190" t="s">
        <v>1705</v>
      </c>
      <c r="E628" s="190" t="s">
        <v>137</v>
      </c>
      <c r="F628" s="193">
        <v>31048</v>
      </c>
      <c r="G628" s="190" t="s">
        <v>1706</v>
      </c>
      <c r="H628" s="190" t="s">
        <v>692</v>
      </c>
      <c r="I628" s="190" t="s">
        <v>265</v>
      </c>
      <c r="Q628" s="190">
        <v>2000</v>
      </c>
      <c r="W628" s="190" t="s">
        <v>3181</v>
      </c>
    </row>
    <row r="629" spans="1:23" ht="17.25" customHeight="1" x14ac:dyDescent="0.3">
      <c r="A629" s="190">
        <v>804594</v>
      </c>
      <c r="B629" s="190" t="s">
        <v>2029</v>
      </c>
      <c r="C629" s="190" t="s">
        <v>82</v>
      </c>
      <c r="D629" s="190" t="s">
        <v>160</v>
      </c>
      <c r="E629" s="190" t="s">
        <v>137</v>
      </c>
      <c r="F629" s="193">
        <v>31809</v>
      </c>
      <c r="G629" s="190" t="s">
        <v>967</v>
      </c>
      <c r="H629" s="190" t="s">
        <v>692</v>
      </c>
      <c r="I629" s="190" t="s">
        <v>265</v>
      </c>
      <c r="Q629" s="190">
        <v>2000</v>
      </c>
      <c r="V629" s="190" t="s">
        <v>3181</v>
      </c>
      <c r="W629" s="190" t="s">
        <v>3181</v>
      </c>
    </row>
    <row r="630" spans="1:23" ht="17.25" customHeight="1" x14ac:dyDescent="0.3">
      <c r="A630" s="190">
        <v>812742</v>
      </c>
      <c r="B630" s="190" t="s">
        <v>1222</v>
      </c>
      <c r="C630" s="190" t="s">
        <v>63</v>
      </c>
      <c r="D630" s="190" t="s">
        <v>206</v>
      </c>
      <c r="E630" s="190" t="s">
        <v>137</v>
      </c>
      <c r="F630" s="193">
        <v>32010</v>
      </c>
      <c r="G630" s="190" t="s">
        <v>233</v>
      </c>
      <c r="H630" s="190" t="s">
        <v>692</v>
      </c>
      <c r="I630" s="190" t="s">
        <v>265</v>
      </c>
      <c r="Q630" s="190">
        <v>2000</v>
      </c>
      <c r="V630" s="190" t="s">
        <v>3181</v>
      </c>
      <c r="W630" s="190" t="s">
        <v>3181</v>
      </c>
    </row>
    <row r="631" spans="1:23" ht="17.25" customHeight="1" x14ac:dyDescent="0.3">
      <c r="A631" s="190">
        <v>812322</v>
      </c>
      <c r="B631" s="190" t="s">
        <v>1134</v>
      </c>
      <c r="C631" s="190" t="s">
        <v>502</v>
      </c>
      <c r="D631" s="190" t="s">
        <v>1637</v>
      </c>
      <c r="E631" s="190" t="s">
        <v>137</v>
      </c>
      <c r="F631" s="193">
        <v>32858</v>
      </c>
      <c r="G631" s="190" t="s">
        <v>233</v>
      </c>
      <c r="H631" s="190" t="s">
        <v>692</v>
      </c>
      <c r="I631" s="190" t="s">
        <v>265</v>
      </c>
      <c r="Q631" s="190">
        <v>2000</v>
      </c>
      <c r="V631" s="190" t="s">
        <v>3181</v>
      </c>
      <c r="W631" s="190" t="s">
        <v>3181</v>
      </c>
    </row>
    <row r="632" spans="1:23" ht="17.25" customHeight="1" x14ac:dyDescent="0.3">
      <c r="A632" s="190">
        <v>811190</v>
      </c>
      <c r="B632" s="190" t="s">
        <v>2689</v>
      </c>
      <c r="C632" s="190" t="s">
        <v>95</v>
      </c>
      <c r="D632" s="190" t="s">
        <v>174</v>
      </c>
      <c r="E632" s="190" t="s">
        <v>137</v>
      </c>
      <c r="F632" s="193">
        <v>33543</v>
      </c>
      <c r="G632" s="190" t="s">
        <v>233</v>
      </c>
      <c r="H632" s="190" t="s">
        <v>692</v>
      </c>
      <c r="I632" s="190" t="s">
        <v>265</v>
      </c>
      <c r="Q632" s="190">
        <v>2000</v>
      </c>
      <c r="V632" s="190" t="s">
        <v>3181</v>
      </c>
      <c r="W632" s="190" t="s">
        <v>3181</v>
      </c>
    </row>
    <row r="633" spans="1:23" ht="17.25" customHeight="1" x14ac:dyDescent="0.3">
      <c r="A633" s="190">
        <v>806960</v>
      </c>
      <c r="B633" s="190" t="s">
        <v>2199</v>
      </c>
      <c r="C633" s="190" t="s">
        <v>492</v>
      </c>
      <c r="D633" s="190" t="s">
        <v>157</v>
      </c>
      <c r="E633" s="190" t="s">
        <v>137</v>
      </c>
      <c r="F633" s="193">
        <v>33970</v>
      </c>
      <c r="G633" s="190" t="s">
        <v>789</v>
      </c>
      <c r="H633" s="190" t="s">
        <v>692</v>
      </c>
      <c r="I633" s="190" t="s">
        <v>265</v>
      </c>
      <c r="Q633" s="190">
        <v>2000</v>
      </c>
      <c r="V633" s="190" t="s">
        <v>3181</v>
      </c>
      <c r="W633" s="190" t="s">
        <v>3181</v>
      </c>
    </row>
    <row r="634" spans="1:23" ht="17.25" customHeight="1" x14ac:dyDescent="0.3">
      <c r="A634" s="190">
        <v>812743</v>
      </c>
      <c r="B634" s="190" t="s">
        <v>1223</v>
      </c>
      <c r="C634" s="190" t="s">
        <v>62</v>
      </c>
      <c r="D634" s="190" t="s">
        <v>158</v>
      </c>
      <c r="E634" s="190" t="s">
        <v>137</v>
      </c>
      <c r="F634" s="193">
        <v>34222</v>
      </c>
      <c r="G634" s="190" t="s">
        <v>233</v>
      </c>
      <c r="H634" s="190" t="s">
        <v>692</v>
      </c>
      <c r="I634" s="190" t="s">
        <v>265</v>
      </c>
      <c r="Q634" s="190">
        <v>2000</v>
      </c>
      <c r="V634" s="190" t="s">
        <v>3181</v>
      </c>
      <c r="W634" s="190" t="s">
        <v>3181</v>
      </c>
    </row>
    <row r="635" spans="1:23" ht="17.25" customHeight="1" x14ac:dyDescent="0.3">
      <c r="A635" s="190">
        <v>805913</v>
      </c>
      <c r="B635" s="190" t="s">
        <v>2125</v>
      </c>
      <c r="C635" s="190" t="s">
        <v>335</v>
      </c>
      <c r="D635" s="190" t="s">
        <v>173</v>
      </c>
      <c r="E635" s="190" t="s">
        <v>137</v>
      </c>
      <c r="F635" s="193">
        <v>34252</v>
      </c>
      <c r="G635" s="190" t="s">
        <v>233</v>
      </c>
      <c r="H635" s="190" t="s">
        <v>692</v>
      </c>
      <c r="I635" s="190" t="s">
        <v>265</v>
      </c>
      <c r="Q635" s="190">
        <v>2000</v>
      </c>
      <c r="V635" s="190" t="s">
        <v>3181</v>
      </c>
      <c r="W635" s="190" t="s">
        <v>3181</v>
      </c>
    </row>
    <row r="636" spans="1:23" ht="17.25" customHeight="1" x14ac:dyDescent="0.3">
      <c r="A636" s="190">
        <v>809960</v>
      </c>
      <c r="B636" s="190" t="s">
        <v>2521</v>
      </c>
      <c r="C636" s="190" t="s">
        <v>296</v>
      </c>
      <c r="D636" s="190" t="s">
        <v>158</v>
      </c>
      <c r="E636" s="190" t="s">
        <v>137</v>
      </c>
      <c r="F636" s="193">
        <v>34532</v>
      </c>
      <c r="G636" s="190" t="s">
        <v>3135</v>
      </c>
      <c r="H636" s="190" t="s">
        <v>692</v>
      </c>
      <c r="I636" s="190" t="s">
        <v>265</v>
      </c>
      <c r="Q636" s="190">
        <v>2000</v>
      </c>
      <c r="V636" s="190" t="s">
        <v>3181</v>
      </c>
      <c r="W636" s="190" t="s">
        <v>3181</v>
      </c>
    </row>
    <row r="637" spans="1:23" ht="17.25" customHeight="1" x14ac:dyDescent="0.3">
      <c r="A637" s="190">
        <v>812016</v>
      </c>
      <c r="B637" s="190" t="s">
        <v>1074</v>
      </c>
      <c r="C637" s="190" t="s">
        <v>296</v>
      </c>
      <c r="D637" s="190" t="s">
        <v>1593</v>
      </c>
      <c r="E637" s="190" t="s">
        <v>137</v>
      </c>
      <c r="F637" s="193">
        <v>34667</v>
      </c>
      <c r="G637" s="190" t="s">
        <v>233</v>
      </c>
      <c r="H637" s="190" t="s">
        <v>692</v>
      </c>
      <c r="I637" s="190" t="s">
        <v>265</v>
      </c>
      <c r="Q637" s="190">
        <v>2000</v>
      </c>
      <c r="V637" s="190" t="s">
        <v>3181</v>
      </c>
      <c r="W637" s="190" t="s">
        <v>3181</v>
      </c>
    </row>
    <row r="638" spans="1:23" ht="17.25" customHeight="1" x14ac:dyDescent="0.3">
      <c r="A638" s="190">
        <v>810043</v>
      </c>
      <c r="B638" s="190" t="s">
        <v>2527</v>
      </c>
      <c r="C638" s="190" t="s">
        <v>61</v>
      </c>
      <c r="D638" s="190" t="s">
        <v>184</v>
      </c>
      <c r="E638" s="190" t="s">
        <v>137</v>
      </c>
      <c r="F638" s="193">
        <v>34700</v>
      </c>
      <c r="G638" s="190" t="s">
        <v>233</v>
      </c>
      <c r="H638" s="190" t="s">
        <v>692</v>
      </c>
      <c r="I638" s="190" t="s">
        <v>265</v>
      </c>
      <c r="Q638" s="190">
        <v>2000</v>
      </c>
      <c r="V638" s="190" t="s">
        <v>3181</v>
      </c>
      <c r="W638" s="190" t="s">
        <v>3181</v>
      </c>
    </row>
    <row r="639" spans="1:23" ht="17.25" customHeight="1" x14ac:dyDescent="0.3">
      <c r="A639" s="190">
        <v>810762</v>
      </c>
      <c r="B639" s="190" t="s">
        <v>2616</v>
      </c>
      <c r="C639" s="190" t="s">
        <v>63</v>
      </c>
      <c r="D639" s="190" t="s">
        <v>162</v>
      </c>
      <c r="E639" s="190" t="s">
        <v>137</v>
      </c>
      <c r="F639" s="193">
        <v>34829</v>
      </c>
      <c r="G639" s="190" t="s">
        <v>233</v>
      </c>
      <c r="H639" s="190" t="s">
        <v>692</v>
      </c>
      <c r="I639" s="190" t="s">
        <v>265</v>
      </c>
      <c r="Q639" s="190">
        <v>2000</v>
      </c>
      <c r="V639" s="190" t="s">
        <v>3181</v>
      </c>
      <c r="W639" s="190" t="s">
        <v>3181</v>
      </c>
    </row>
    <row r="640" spans="1:23" ht="17.25" customHeight="1" x14ac:dyDescent="0.3">
      <c r="A640" s="190">
        <v>810534</v>
      </c>
      <c r="B640" s="190" t="s">
        <v>2586</v>
      </c>
      <c r="C640" s="190" t="s">
        <v>100</v>
      </c>
      <c r="D640" s="190" t="s">
        <v>1004</v>
      </c>
      <c r="E640" s="190" t="s">
        <v>137</v>
      </c>
      <c r="F640" s="193">
        <v>34831</v>
      </c>
      <c r="G640" s="190" t="s">
        <v>233</v>
      </c>
      <c r="H640" s="190" t="s">
        <v>692</v>
      </c>
      <c r="I640" s="190" t="s">
        <v>265</v>
      </c>
      <c r="Q640" s="190">
        <v>2000</v>
      </c>
      <c r="V640" s="190" t="s">
        <v>3181</v>
      </c>
      <c r="W640" s="190" t="s">
        <v>3181</v>
      </c>
    </row>
    <row r="641" spans="1:23" ht="17.25" customHeight="1" x14ac:dyDescent="0.3">
      <c r="A641" s="190">
        <v>809438</v>
      </c>
      <c r="B641" s="190" t="s">
        <v>2465</v>
      </c>
      <c r="C641" s="190" t="s">
        <v>102</v>
      </c>
      <c r="D641" s="190" t="s">
        <v>470</v>
      </c>
      <c r="E641" s="190" t="s">
        <v>137</v>
      </c>
      <c r="F641" s="193">
        <v>34932</v>
      </c>
      <c r="G641" s="190" t="s">
        <v>233</v>
      </c>
      <c r="H641" s="190" t="s">
        <v>692</v>
      </c>
      <c r="I641" s="190" t="s">
        <v>265</v>
      </c>
      <c r="Q641" s="190">
        <v>2000</v>
      </c>
      <c r="V641" s="190" t="s">
        <v>3181</v>
      </c>
      <c r="W641" s="190" t="s">
        <v>3181</v>
      </c>
    </row>
    <row r="642" spans="1:23" ht="17.25" customHeight="1" x14ac:dyDescent="0.3">
      <c r="A642" s="190">
        <v>811192</v>
      </c>
      <c r="B642" s="190" t="s">
        <v>2690</v>
      </c>
      <c r="C642" s="190" t="s">
        <v>1922</v>
      </c>
      <c r="D642" s="190" t="s">
        <v>206</v>
      </c>
      <c r="E642" s="190" t="s">
        <v>137</v>
      </c>
      <c r="F642" s="193">
        <v>34979</v>
      </c>
      <c r="G642" s="190" t="s">
        <v>244</v>
      </c>
      <c r="H642" s="190" t="s">
        <v>692</v>
      </c>
      <c r="I642" s="190" t="s">
        <v>265</v>
      </c>
      <c r="Q642" s="190">
        <v>2000</v>
      </c>
      <c r="V642" s="190" t="s">
        <v>3181</v>
      </c>
      <c r="W642" s="190" t="s">
        <v>3181</v>
      </c>
    </row>
    <row r="643" spans="1:23" ht="17.25" customHeight="1" x14ac:dyDescent="0.3">
      <c r="A643" s="190">
        <v>810997</v>
      </c>
      <c r="B643" s="190" t="s">
        <v>2652</v>
      </c>
      <c r="C643" s="190" t="s">
        <v>586</v>
      </c>
      <c r="D643" s="190" t="s">
        <v>194</v>
      </c>
      <c r="E643" s="190" t="s">
        <v>137</v>
      </c>
      <c r="F643" s="193">
        <v>35005</v>
      </c>
      <c r="G643" s="190" t="s">
        <v>233</v>
      </c>
      <c r="H643" s="190" t="s">
        <v>692</v>
      </c>
      <c r="I643" s="190" t="s">
        <v>265</v>
      </c>
      <c r="Q643" s="190">
        <v>2000</v>
      </c>
      <c r="V643" s="190" t="s">
        <v>3181</v>
      </c>
      <c r="W643" s="190" t="s">
        <v>3181</v>
      </c>
    </row>
    <row r="644" spans="1:23" ht="17.25" customHeight="1" x14ac:dyDescent="0.3">
      <c r="A644" s="190">
        <v>811030</v>
      </c>
      <c r="B644" s="190" t="s">
        <v>2655</v>
      </c>
      <c r="C644" s="190" t="s">
        <v>66</v>
      </c>
      <c r="D644" s="190" t="s">
        <v>3154</v>
      </c>
      <c r="E644" s="190" t="s">
        <v>137</v>
      </c>
      <c r="F644" s="193">
        <v>35065</v>
      </c>
      <c r="G644" s="190" t="s">
        <v>233</v>
      </c>
      <c r="H644" s="190" t="s">
        <v>692</v>
      </c>
      <c r="I644" s="190" t="s">
        <v>265</v>
      </c>
      <c r="Q644" s="190">
        <v>2000</v>
      </c>
      <c r="V644" s="190" t="s">
        <v>3181</v>
      </c>
      <c r="W644" s="190" t="s">
        <v>3181</v>
      </c>
    </row>
    <row r="645" spans="1:23" ht="17.25" customHeight="1" x14ac:dyDescent="0.3">
      <c r="A645" s="190">
        <v>812268</v>
      </c>
      <c r="B645" s="190" t="s">
        <v>1121</v>
      </c>
      <c r="C645" s="190" t="s">
        <v>95</v>
      </c>
      <c r="D645" s="190" t="s">
        <v>154</v>
      </c>
      <c r="E645" s="190" t="s">
        <v>137</v>
      </c>
      <c r="F645" s="193">
        <v>35069</v>
      </c>
      <c r="G645" s="190" t="s">
        <v>237</v>
      </c>
      <c r="H645" s="190" t="s">
        <v>692</v>
      </c>
      <c r="I645" s="190" t="s">
        <v>265</v>
      </c>
      <c r="Q645" s="190">
        <v>2000</v>
      </c>
      <c r="V645" s="190" t="s">
        <v>3181</v>
      </c>
      <c r="W645" s="190" t="s">
        <v>3181</v>
      </c>
    </row>
    <row r="646" spans="1:23" ht="17.25" customHeight="1" x14ac:dyDescent="0.3">
      <c r="A646" s="190">
        <v>813331</v>
      </c>
      <c r="B646" s="190" t="s">
        <v>1337</v>
      </c>
      <c r="C646" s="190" t="s">
        <v>342</v>
      </c>
      <c r="D646" s="190" t="s">
        <v>177</v>
      </c>
      <c r="E646" s="190" t="s">
        <v>137</v>
      </c>
      <c r="F646" s="193">
        <v>35420</v>
      </c>
      <c r="G646" s="190" t="s">
        <v>233</v>
      </c>
      <c r="H646" s="190" t="s">
        <v>692</v>
      </c>
      <c r="I646" s="190" t="s">
        <v>265</v>
      </c>
      <c r="Q646" s="190">
        <v>2000</v>
      </c>
      <c r="V646" s="190" t="s">
        <v>3181</v>
      </c>
      <c r="W646" s="190" t="s">
        <v>3181</v>
      </c>
    </row>
    <row r="647" spans="1:23" ht="17.25" customHeight="1" x14ac:dyDescent="0.3">
      <c r="A647" s="190">
        <v>805617</v>
      </c>
      <c r="B647" s="190" t="s">
        <v>2100</v>
      </c>
      <c r="C647" s="190" t="s">
        <v>328</v>
      </c>
      <c r="D647" s="190" t="s">
        <v>911</v>
      </c>
      <c r="E647" s="190" t="s">
        <v>137</v>
      </c>
      <c r="F647" s="193">
        <v>35431</v>
      </c>
      <c r="G647" s="190" t="s">
        <v>846</v>
      </c>
      <c r="H647" s="190" t="s">
        <v>692</v>
      </c>
      <c r="I647" s="190" t="s">
        <v>265</v>
      </c>
      <c r="Q647" s="190">
        <v>2000</v>
      </c>
      <c r="V647" s="190" t="s">
        <v>3181</v>
      </c>
      <c r="W647" s="190" t="s">
        <v>3181</v>
      </c>
    </row>
    <row r="648" spans="1:23" ht="17.25" customHeight="1" x14ac:dyDescent="0.3">
      <c r="A648" s="190">
        <v>807404</v>
      </c>
      <c r="B648" s="190" t="s">
        <v>2241</v>
      </c>
      <c r="C648" s="190" t="s">
        <v>61</v>
      </c>
      <c r="D648" s="190" t="s">
        <v>192</v>
      </c>
      <c r="E648" s="190" t="s">
        <v>137</v>
      </c>
      <c r="F648" s="193">
        <v>35431</v>
      </c>
      <c r="G648" s="190" t="s">
        <v>233</v>
      </c>
      <c r="H648" s="190" t="s">
        <v>692</v>
      </c>
      <c r="I648" s="190" t="s">
        <v>265</v>
      </c>
      <c r="Q648" s="190">
        <v>2000</v>
      </c>
      <c r="V648" s="190" t="s">
        <v>3181</v>
      </c>
      <c r="W648" s="190" t="s">
        <v>3181</v>
      </c>
    </row>
    <row r="649" spans="1:23" ht="17.25" customHeight="1" x14ac:dyDescent="0.3">
      <c r="A649" s="190">
        <v>809874</v>
      </c>
      <c r="B649" s="190" t="s">
        <v>2127</v>
      </c>
      <c r="C649" s="190" t="s">
        <v>124</v>
      </c>
      <c r="D649" s="190" t="s">
        <v>2836</v>
      </c>
      <c r="E649" s="190" t="s">
        <v>137</v>
      </c>
      <c r="F649" s="193">
        <v>35431</v>
      </c>
      <c r="G649" s="190" t="s">
        <v>3132</v>
      </c>
      <c r="H649" s="190" t="s">
        <v>692</v>
      </c>
      <c r="I649" s="190" t="s">
        <v>265</v>
      </c>
      <c r="Q649" s="190">
        <v>2000</v>
      </c>
      <c r="V649" s="190" t="s">
        <v>3181</v>
      </c>
      <c r="W649" s="190" t="s">
        <v>3181</v>
      </c>
    </row>
    <row r="650" spans="1:23" ht="17.25" customHeight="1" x14ac:dyDescent="0.3">
      <c r="A650" s="190">
        <v>806938</v>
      </c>
      <c r="B650" s="190" t="s">
        <v>2067</v>
      </c>
      <c r="C650" s="190" t="s">
        <v>1690</v>
      </c>
      <c r="D650" s="190" t="s">
        <v>338</v>
      </c>
      <c r="E650" s="190" t="s">
        <v>137</v>
      </c>
      <c r="F650" s="193">
        <v>35431</v>
      </c>
      <c r="G650" s="190" t="s">
        <v>238</v>
      </c>
      <c r="H650" s="190" t="s">
        <v>692</v>
      </c>
      <c r="I650" s="190" t="s">
        <v>265</v>
      </c>
      <c r="Q650" s="190">
        <v>2000</v>
      </c>
      <c r="V650" s="190" t="s">
        <v>3181</v>
      </c>
      <c r="W650" s="190" t="s">
        <v>3181</v>
      </c>
    </row>
    <row r="651" spans="1:23" ht="17.25" customHeight="1" x14ac:dyDescent="0.3">
      <c r="A651" s="190">
        <v>809520</v>
      </c>
      <c r="B651" s="190" t="s">
        <v>2474</v>
      </c>
      <c r="C651" s="190" t="s">
        <v>2922</v>
      </c>
      <c r="D651" s="190" t="s">
        <v>450</v>
      </c>
      <c r="E651" s="190" t="s">
        <v>137</v>
      </c>
      <c r="F651" s="193">
        <v>35448</v>
      </c>
      <c r="G651" s="190" t="s">
        <v>695</v>
      </c>
      <c r="H651" s="190" t="s">
        <v>692</v>
      </c>
      <c r="I651" s="190" t="s">
        <v>265</v>
      </c>
      <c r="Q651" s="190">
        <v>2000</v>
      </c>
      <c r="V651" s="190" t="s">
        <v>3181</v>
      </c>
      <c r="W651" s="190" t="s">
        <v>3181</v>
      </c>
    </row>
    <row r="652" spans="1:23" ht="17.25" customHeight="1" x14ac:dyDescent="0.3">
      <c r="A652" s="190">
        <v>809519</v>
      </c>
      <c r="B652" s="190" t="s">
        <v>2473</v>
      </c>
      <c r="C652" s="190" t="s">
        <v>1745</v>
      </c>
      <c r="D652" s="190" t="s">
        <v>1579</v>
      </c>
      <c r="E652" s="190" t="s">
        <v>137</v>
      </c>
      <c r="F652" s="193">
        <v>35468</v>
      </c>
      <c r="G652" s="190" t="s">
        <v>695</v>
      </c>
      <c r="H652" s="190" t="s">
        <v>692</v>
      </c>
      <c r="I652" s="190" t="s">
        <v>265</v>
      </c>
      <c r="Q652" s="190">
        <v>2000</v>
      </c>
      <c r="V652" s="190" t="s">
        <v>3181</v>
      </c>
      <c r="W652" s="190" t="s">
        <v>3181</v>
      </c>
    </row>
    <row r="653" spans="1:23" ht="17.25" customHeight="1" x14ac:dyDescent="0.3">
      <c r="A653" s="190">
        <v>809657</v>
      </c>
      <c r="B653" s="190" t="s">
        <v>2487</v>
      </c>
      <c r="C653" s="190" t="s">
        <v>74</v>
      </c>
      <c r="D653" s="190" t="s">
        <v>3117</v>
      </c>
      <c r="E653" s="190" t="s">
        <v>137</v>
      </c>
      <c r="F653" s="193">
        <v>35493</v>
      </c>
      <c r="G653" s="190" t="s">
        <v>233</v>
      </c>
      <c r="H653" s="190" t="s">
        <v>692</v>
      </c>
      <c r="I653" s="190" t="s">
        <v>265</v>
      </c>
      <c r="Q653" s="190">
        <v>2000</v>
      </c>
      <c r="V653" s="190" t="s">
        <v>3181</v>
      </c>
      <c r="W653" s="190" t="s">
        <v>3181</v>
      </c>
    </row>
    <row r="654" spans="1:23" ht="17.25" customHeight="1" x14ac:dyDescent="0.3">
      <c r="A654" s="190">
        <v>813080</v>
      </c>
      <c r="B654" s="190" t="s">
        <v>1281</v>
      </c>
      <c r="C654" s="190" t="s">
        <v>525</v>
      </c>
      <c r="D654" s="190" t="s">
        <v>913</v>
      </c>
      <c r="E654" s="190" t="s">
        <v>137</v>
      </c>
      <c r="F654" s="193">
        <v>35501</v>
      </c>
      <c r="G654" s="190" t="s">
        <v>240</v>
      </c>
      <c r="H654" s="190" t="s">
        <v>692</v>
      </c>
      <c r="I654" s="190" t="s">
        <v>265</v>
      </c>
      <c r="Q654" s="190">
        <v>2000</v>
      </c>
      <c r="V654" s="190" t="s">
        <v>3181</v>
      </c>
      <c r="W654" s="190" t="s">
        <v>3181</v>
      </c>
    </row>
    <row r="655" spans="1:23" ht="17.25" customHeight="1" x14ac:dyDescent="0.3">
      <c r="A655" s="190">
        <v>811291</v>
      </c>
      <c r="B655" s="190" t="s">
        <v>2712</v>
      </c>
      <c r="C655" s="190" t="s">
        <v>2980</v>
      </c>
      <c r="D655" s="190" t="s">
        <v>3161</v>
      </c>
      <c r="E655" s="190" t="s">
        <v>137</v>
      </c>
      <c r="F655" s="193">
        <v>35516</v>
      </c>
      <c r="G655" s="190" t="s">
        <v>768</v>
      </c>
      <c r="H655" s="190" t="s">
        <v>692</v>
      </c>
      <c r="I655" s="190" t="s">
        <v>265</v>
      </c>
      <c r="Q655" s="190">
        <v>2000</v>
      </c>
      <c r="V655" s="190" t="s">
        <v>3181</v>
      </c>
      <c r="W655" s="190" t="s">
        <v>3181</v>
      </c>
    </row>
    <row r="656" spans="1:23" ht="17.25" customHeight="1" x14ac:dyDescent="0.3">
      <c r="A656" s="190">
        <v>812274</v>
      </c>
      <c r="B656" s="190" t="s">
        <v>1124</v>
      </c>
      <c r="C656" s="190" t="s">
        <v>63</v>
      </c>
      <c r="D656" s="190" t="s">
        <v>420</v>
      </c>
      <c r="E656" s="190" t="s">
        <v>137</v>
      </c>
      <c r="F656" s="193">
        <v>35672</v>
      </c>
      <c r="G656" s="190" t="s">
        <v>233</v>
      </c>
      <c r="H656" s="190" t="s">
        <v>692</v>
      </c>
      <c r="I656" s="190" t="s">
        <v>265</v>
      </c>
      <c r="Q656" s="190">
        <v>2000</v>
      </c>
      <c r="V656" s="190" t="s">
        <v>3181</v>
      </c>
      <c r="W656" s="190" t="s">
        <v>3181</v>
      </c>
    </row>
    <row r="657" spans="1:23" ht="17.25" customHeight="1" x14ac:dyDescent="0.3">
      <c r="A657" s="190">
        <v>810253</v>
      </c>
      <c r="B657" s="190" t="s">
        <v>2550</v>
      </c>
      <c r="C657" s="190" t="s">
        <v>93</v>
      </c>
      <c r="D657" s="190" t="s">
        <v>445</v>
      </c>
      <c r="E657" s="190" t="s">
        <v>137</v>
      </c>
      <c r="F657" s="193">
        <v>35707</v>
      </c>
      <c r="G657" s="190" t="s">
        <v>235</v>
      </c>
      <c r="H657" s="190" t="s">
        <v>692</v>
      </c>
      <c r="I657" s="190" t="s">
        <v>265</v>
      </c>
      <c r="Q657" s="190">
        <v>2000</v>
      </c>
      <c r="V657" s="190" t="s">
        <v>3181</v>
      </c>
      <c r="W657" s="190" t="s">
        <v>3181</v>
      </c>
    </row>
    <row r="658" spans="1:23" ht="17.25" customHeight="1" x14ac:dyDescent="0.3">
      <c r="A658" s="190">
        <v>810967</v>
      </c>
      <c r="B658" s="190" t="s">
        <v>2646</v>
      </c>
      <c r="C658" s="190" t="s">
        <v>826</v>
      </c>
      <c r="D658" s="190" t="s">
        <v>163</v>
      </c>
      <c r="E658" s="190" t="s">
        <v>137</v>
      </c>
      <c r="F658" s="193">
        <v>35796</v>
      </c>
      <c r="G658" s="190" t="s">
        <v>233</v>
      </c>
      <c r="H658" s="190" t="s">
        <v>692</v>
      </c>
      <c r="I658" s="190" t="s">
        <v>265</v>
      </c>
      <c r="Q658" s="190">
        <v>2000</v>
      </c>
      <c r="V658" s="190" t="s">
        <v>3181</v>
      </c>
      <c r="W658" s="190" t="s">
        <v>3181</v>
      </c>
    </row>
    <row r="659" spans="1:23" ht="17.25" customHeight="1" x14ac:dyDescent="0.3">
      <c r="A659" s="190">
        <v>810547</v>
      </c>
      <c r="B659" s="190" t="s">
        <v>2587</v>
      </c>
      <c r="C659" s="190" t="s">
        <v>200</v>
      </c>
      <c r="D659" s="190" t="s">
        <v>1811</v>
      </c>
      <c r="E659" s="190" t="s">
        <v>137</v>
      </c>
      <c r="F659" s="193">
        <v>35796</v>
      </c>
      <c r="G659" s="190" t="s">
        <v>788</v>
      </c>
      <c r="H659" s="190" t="s">
        <v>692</v>
      </c>
      <c r="I659" s="190" t="s">
        <v>265</v>
      </c>
      <c r="Q659" s="190">
        <v>2000</v>
      </c>
      <c r="V659" s="190" t="s">
        <v>3181</v>
      </c>
      <c r="W659" s="190" t="s">
        <v>3181</v>
      </c>
    </row>
    <row r="660" spans="1:23" ht="17.25" customHeight="1" x14ac:dyDescent="0.3">
      <c r="A660" s="190">
        <v>812265</v>
      </c>
      <c r="B660" s="190" t="s">
        <v>1120</v>
      </c>
      <c r="C660" s="190" t="s">
        <v>398</v>
      </c>
      <c r="D660" s="190" t="s">
        <v>439</v>
      </c>
      <c r="E660" s="190" t="s">
        <v>137</v>
      </c>
      <c r="F660" s="193">
        <v>35810</v>
      </c>
      <c r="G660" s="190" t="s">
        <v>235</v>
      </c>
      <c r="H660" s="190" t="s">
        <v>692</v>
      </c>
      <c r="I660" s="190" t="s">
        <v>265</v>
      </c>
      <c r="Q660" s="190">
        <v>2000</v>
      </c>
      <c r="V660" s="190" t="s">
        <v>3181</v>
      </c>
      <c r="W660" s="190" t="s">
        <v>3181</v>
      </c>
    </row>
    <row r="661" spans="1:23" ht="17.25" customHeight="1" x14ac:dyDescent="0.3">
      <c r="A661" s="190">
        <v>809428</v>
      </c>
      <c r="B661" s="190" t="s">
        <v>2462</v>
      </c>
      <c r="C661" s="190" t="s">
        <v>3127</v>
      </c>
      <c r="D661" s="190" t="s">
        <v>3128</v>
      </c>
      <c r="E661" s="190" t="s">
        <v>137</v>
      </c>
      <c r="F661" s="193">
        <v>35810</v>
      </c>
      <c r="G661" s="190" t="s">
        <v>238</v>
      </c>
      <c r="H661" s="190" t="s">
        <v>692</v>
      </c>
      <c r="I661" s="190" t="s">
        <v>265</v>
      </c>
      <c r="Q661" s="190">
        <v>2000</v>
      </c>
      <c r="V661" s="190" t="s">
        <v>3181</v>
      </c>
      <c r="W661" s="190" t="s">
        <v>3181</v>
      </c>
    </row>
    <row r="662" spans="1:23" ht="17.25" customHeight="1" x14ac:dyDescent="0.3">
      <c r="A662" s="190">
        <v>809442</v>
      </c>
      <c r="B662" s="190" t="s">
        <v>2466</v>
      </c>
      <c r="C662" s="190" t="s">
        <v>63</v>
      </c>
      <c r="D662" s="190" t="s">
        <v>158</v>
      </c>
      <c r="E662" s="190" t="s">
        <v>137</v>
      </c>
      <c r="F662" s="193">
        <v>35827</v>
      </c>
      <c r="G662" s="190" t="s">
        <v>235</v>
      </c>
      <c r="H662" s="190" t="s">
        <v>692</v>
      </c>
      <c r="I662" s="190" t="s">
        <v>265</v>
      </c>
      <c r="Q662" s="190">
        <v>2000</v>
      </c>
      <c r="V662" s="190" t="s">
        <v>3181</v>
      </c>
      <c r="W662" s="190" t="s">
        <v>3181</v>
      </c>
    </row>
    <row r="663" spans="1:23" ht="17.25" customHeight="1" x14ac:dyDescent="0.3">
      <c r="A663" s="190">
        <v>812001</v>
      </c>
      <c r="B663" s="190" t="s">
        <v>1072</v>
      </c>
      <c r="C663" s="190" t="s">
        <v>63</v>
      </c>
      <c r="D663" s="190" t="s">
        <v>1590</v>
      </c>
      <c r="E663" s="190" t="s">
        <v>137</v>
      </c>
      <c r="F663" s="193">
        <v>35835</v>
      </c>
      <c r="G663" s="190" t="s">
        <v>753</v>
      </c>
      <c r="H663" s="190" t="s">
        <v>692</v>
      </c>
      <c r="I663" s="190" t="s">
        <v>265</v>
      </c>
      <c r="Q663" s="190">
        <v>2000</v>
      </c>
      <c r="V663" s="190" t="s">
        <v>3181</v>
      </c>
      <c r="W663" s="190" t="s">
        <v>3181</v>
      </c>
    </row>
    <row r="664" spans="1:23" ht="17.25" customHeight="1" x14ac:dyDescent="0.3">
      <c r="A664" s="190">
        <v>807899</v>
      </c>
      <c r="B664" s="190" t="s">
        <v>2295</v>
      </c>
      <c r="C664" s="190" t="s">
        <v>94</v>
      </c>
      <c r="D664" s="190" t="s">
        <v>892</v>
      </c>
      <c r="E664" s="190" t="s">
        <v>137</v>
      </c>
      <c r="F664" s="193">
        <v>35949</v>
      </c>
      <c r="G664" s="190" t="s">
        <v>695</v>
      </c>
      <c r="H664" s="190" t="s">
        <v>692</v>
      </c>
      <c r="I664" s="190" t="s">
        <v>265</v>
      </c>
      <c r="Q664" s="190">
        <v>2000</v>
      </c>
      <c r="V664" s="190" t="s">
        <v>3181</v>
      </c>
      <c r="W664" s="190" t="s">
        <v>3181</v>
      </c>
    </row>
    <row r="665" spans="1:23" ht="17.25" customHeight="1" x14ac:dyDescent="0.3">
      <c r="A665" s="190">
        <v>811751</v>
      </c>
      <c r="B665" s="190" t="s">
        <v>2769</v>
      </c>
      <c r="C665" s="190" t="s">
        <v>335</v>
      </c>
      <c r="D665" s="190" t="s">
        <v>362</v>
      </c>
      <c r="E665" s="190" t="s">
        <v>137</v>
      </c>
      <c r="F665" s="193">
        <v>35956</v>
      </c>
      <c r="G665" s="190" t="s">
        <v>233</v>
      </c>
      <c r="H665" s="190" t="s">
        <v>692</v>
      </c>
      <c r="I665" s="190" t="s">
        <v>265</v>
      </c>
      <c r="Q665" s="190">
        <v>2000</v>
      </c>
      <c r="V665" s="190" t="s">
        <v>3181</v>
      </c>
      <c r="W665" s="190" t="s">
        <v>3181</v>
      </c>
    </row>
    <row r="666" spans="1:23" ht="17.25" customHeight="1" x14ac:dyDescent="0.3">
      <c r="A666" s="190">
        <v>807477</v>
      </c>
      <c r="B666" s="190" t="s">
        <v>2244</v>
      </c>
      <c r="C666" s="190" t="s">
        <v>1601</v>
      </c>
      <c r="D666" s="190" t="s">
        <v>3094</v>
      </c>
      <c r="E666" s="190" t="s">
        <v>137</v>
      </c>
      <c r="F666" s="193">
        <v>36109</v>
      </c>
      <c r="G666" s="190" t="s">
        <v>233</v>
      </c>
      <c r="H666" s="190" t="s">
        <v>692</v>
      </c>
      <c r="I666" s="190" t="s">
        <v>265</v>
      </c>
      <c r="Q666" s="190">
        <v>2000</v>
      </c>
      <c r="V666" s="190" t="s">
        <v>3181</v>
      </c>
      <c r="W666" s="190" t="s">
        <v>3181</v>
      </c>
    </row>
    <row r="667" spans="1:23" ht="17.25" customHeight="1" x14ac:dyDescent="0.3">
      <c r="A667" s="190">
        <v>809516</v>
      </c>
      <c r="B667" s="190" t="s">
        <v>2108</v>
      </c>
      <c r="C667" s="190" t="s">
        <v>63</v>
      </c>
      <c r="D667" s="190" t="s">
        <v>3130</v>
      </c>
      <c r="E667" s="190" t="s">
        <v>137</v>
      </c>
      <c r="F667" s="193">
        <v>36135</v>
      </c>
      <c r="G667" s="190" t="s">
        <v>933</v>
      </c>
      <c r="H667" s="190" t="s">
        <v>692</v>
      </c>
      <c r="I667" s="190" t="s">
        <v>265</v>
      </c>
      <c r="Q667" s="190">
        <v>2000</v>
      </c>
      <c r="V667" s="190" t="s">
        <v>3181</v>
      </c>
      <c r="W667" s="190" t="s">
        <v>3181</v>
      </c>
    </row>
    <row r="668" spans="1:23" ht="17.25" customHeight="1" x14ac:dyDescent="0.3">
      <c r="A668" s="190">
        <v>811529</v>
      </c>
      <c r="B668" s="190" t="s">
        <v>2742</v>
      </c>
      <c r="C668" s="190" t="s">
        <v>57</v>
      </c>
      <c r="D668" s="190" t="s">
        <v>155</v>
      </c>
      <c r="E668" s="190" t="s">
        <v>137</v>
      </c>
      <c r="F668" s="193">
        <v>36177</v>
      </c>
      <c r="G668" s="190" t="s">
        <v>233</v>
      </c>
      <c r="H668" s="190" t="s">
        <v>692</v>
      </c>
      <c r="I668" s="190" t="s">
        <v>265</v>
      </c>
      <c r="Q668" s="190">
        <v>2000</v>
      </c>
      <c r="V668" s="190" t="s">
        <v>3181</v>
      </c>
      <c r="W668" s="190" t="s">
        <v>3181</v>
      </c>
    </row>
    <row r="669" spans="1:23" ht="17.25" customHeight="1" x14ac:dyDescent="0.3">
      <c r="A669" s="190">
        <v>810138</v>
      </c>
      <c r="B669" s="190" t="s">
        <v>2538</v>
      </c>
      <c r="C669" s="190" t="s">
        <v>116</v>
      </c>
      <c r="D669" s="190" t="s">
        <v>2917</v>
      </c>
      <c r="E669" s="190" t="s">
        <v>137</v>
      </c>
      <c r="F669" s="193">
        <v>36446</v>
      </c>
      <c r="G669" s="190" t="s">
        <v>233</v>
      </c>
      <c r="H669" s="190" t="s">
        <v>692</v>
      </c>
      <c r="I669" s="190" t="s">
        <v>265</v>
      </c>
      <c r="Q669" s="190">
        <v>2000</v>
      </c>
      <c r="V669" s="190" t="s">
        <v>3181</v>
      </c>
      <c r="W669" s="190" t="s">
        <v>3181</v>
      </c>
    </row>
    <row r="670" spans="1:23" ht="17.25" customHeight="1" x14ac:dyDescent="0.3">
      <c r="A670" s="190">
        <v>812501</v>
      </c>
      <c r="B670" s="190" t="s">
        <v>1173</v>
      </c>
      <c r="C670" s="190" t="s">
        <v>82</v>
      </c>
      <c r="D670" s="190" t="s">
        <v>1673</v>
      </c>
      <c r="E670" s="190" t="s">
        <v>137</v>
      </c>
      <c r="F670" s="193">
        <v>36501</v>
      </c>
      <c r="G670" s="190" t="s">
        <v>858</v>
      </c>
      <c r="H670" s="190" t="s">
        <v>692</v>
      </c>
      <c r="I670" s="190" t="s">
        <v>265</v>
      </c>
      <c r="Q670" s="190">
        <v>2000</v>
      </c>
      <c r="V670" s="190" t="s">
        <v>3181</v>
      </c>
      <c r="W670" s="190" t="s">
        <v>3181</v>
      </c>
    </row>
    <row r="671" spans="1:23" ht="17.25" customHeight="1" x14ac:dyDescent="0.3">
      <c r="A671" s="190">
        <v>808538</v>
      </c>
      <c r="B671" s="190" t="s">
        <v>2355</v>
      </c>
      <c r="C671" s="190" t="s">
        <v>61</v>
      </c>
      <c r="D671" s="190" t="s">
        <v>663</v>
      </c>
      <c r="E671" s="190" t="s">
        <v>137</v>
      </c>
      <c r="F671" s="193">
        <v>36526</v>
      </c>
      <c r="G671" s="190" t="s">
        <v>797</v>
      </c>
      <c r="H671" s="190" t="s">
        <v>692</v>
      </c>
      <c r="I671" s="190" t="s">
        <v>265</v>
      </c>
      <c r="Q671" s="190">
        <v>2000</v>
      </c>
      <c r="V671" s="190" t="s">
        <v>3181</v>
      </c>
      <c r="W671" s="190" t="s">
        <v>3181</v>
      </c>
    </row>
    <row r="672" spans="1:23" ht="17.25" customHeight="1" x14ac:dyDescent="0.3">
      <c r="A672" s="190">
        <v>808820</v>
      </c>
      <c r="B672" s="190" t="s">
        <v>2385</v>
      </c>
      <c r="C672" s="190" t="s">
        <v>63</v>
      </c>
      <c r="D672" s="190" t="s">
        <v>203</v>
      </c>
      <c r="E672" s="190" t="s">
        <v>137</v>
      </c>
      <c r="F672" s="193">
        <v>36678</v>
      </c>
      <c r="G672" s="190" t="s">
        <v>233</v>
      </c>
      <c r="H672" s="190" t="s">
        <v>692</v>
      </c>
      <c r="I672" s="190" t="s">
        <v>265</v>
      </c>
      <c r="Q672" s="190">
        <v>2000</v>
      </c>
      <c r="V672" s="190" t="s">
        <v>3181</v>
      </c>
      <c r="W672" s="190" t="s">
        <v>3181</v>
      </c>
    </row>
    <row r="673" spans="1:23" ht="17.25" customHeight="1" x14ac:dyDescent="0.3">
      <c r="A673" s="190">
        <v>809137</v>
      </c>
      <c r="B673" s="190" t="s">
        <v>2424</v>
      </c>
      <c r="C673" s="190" t="s">
        <v>1681</v>
      </c>
      <c r="D673" s="190" t="s">
        <v>505</v>
      </c>
      <c r="E673" s="190" t="s">
        <v>138</v>
      </c>
      <c r="F673" s="193">
        <v>34865</v>
      </c>
      <c r="G673" s="190" t="s">
        <v>233</v>
      </c>
      <c r="H673" s="190" t="s">
        <v>693</v>
      </c>
      <c r="I673" s="190" t="s">
        <v>265</v>
      </c>
      <c r="Q673" s="190">
        <v>2000</v>
      </c>
    </row>
    <row r="674" spans="1:23" ht="17.25" customHeight="1" x14ac:dyDescent="0.3">
      <c r="A674" s="190">
        <v>811090</v>
      </c>
      <c r="B674" s="190" t="s">
        <v>2670</v>
      </c>
      <c r="C674" s="190" t="s">
        <v>107</v>
      </c>
      <c r="D674" s="190" t="s">
        <v>2869</v>
      </c>
      <c r="E674" s="190" t="s">
        <v>138</v>
      </c>
      <c r="F674" s="193">
        <v>30976</v>
      </c>
      <c r="G674" s="190" t="s">
        <v>233</v>
      </c>
      <c r="H674" s="190" t="s">
        <v>692</v>
      </c>
      <c r="I674" s="190" t="s">
        <v>265</v>
      </c>
      <c r="Q674" s="190">
        <v>2000</v>
      </c>
    </row>
    <row r="675" spans="1:23" ht="17.25" customHeight="1" x14ac:dyDescent="0.3">
      <c r="A675" s="190">
        <v>811294</v>
      </c>
      <c r="B675" s="190" t="s">
        <v>2713</v>
      </c>
      <c r="C675" s="190" t="s">
        <v>63</v>
      </c>
      <c r="D675" s="190" t="s">
        <v>2902</v>
      </c>
      <c r="E675" s="190" t="s">
        <v>138</v>
      </c>
      <c r="F675" s="193">
        <v>29952</v>
      </c>
      <c r="G675" s="190" t="s">
        <v>1707</v>
      </c>
      <c r="H675" s="190" t="s">
        <v>692</v>
      </c>
      <c r="I675" s="190" t="s">
        <v>265</v>
      </c>
      <c r="Q675" s="190">
        <v>2000</v>
      </c>
    </row>
    <row r="676" spans="1:23" ht="17.25" customHeight="1" x14ac:dyDescent="0.3">
      <c r="A676" s="190">
        <v>812235</v>
      </c>
      <c r="B676" s="190" t="s">
        <v>1111</v>
      </c>
      <c r="C676" s="190" t="s">
        <v>994</v>
      </c>
      <c r="D676" s="190" t="s">
        <v>188</v>
      </c>
      <c r="E676" s="190" t="s">
        <v>137</v>
      </c>
      <c r="F676" s="193">
        <v>33106</v>
      </c>
      <c r="G676" s="190" t="s">
        <v>233</v>
      </c>
      <c r="H676" s="190" t="s">
        <v>692</v>
      </c>
      <c r="I676" s="190" t="s">
        <v>265</v>
      </c>
      <c r="Q676" s="190">
        <v>2000</v>
      </c>
      <c r="W676" s="190" t="s">
        <v>3181</v>
      </c>
    </row>
    <row r="677" spans="1:23" ht="17.25" customHeight="1" x14ac:dyDescent="0.3">
      <c r="A677" s="190">
        <v>812271</v>
      </c>
      <c r="B677" s="190" t="s">
        <v>1122</v>
      </c>
      <c r="C677" s="190" t="s">
        <v>832</v>
      </c>
      <c r="D677" s="190" t="s">
        <v>740</v>
      </c>
      <c r="E677" s="190" t="s">
        <v>137</v>
      </c>
      <c r="F677" s="193">
        <v>32097</v>
      </c>
      <c r="G677" s="190" t="s">
        <v>243</v>
      </c>
      <c r="H677" s="190" t="s">
        <v>692</v>
      </c>
      <c r="I677" s="190" t="s">
        <v>265</v>
      </c>
      <c r="Q677" s="190">
        <v>2000</v>
      </c>
    </row>
    <row r="678" spans="1:23" ht="17.25" customHeight="1" x14ac:dyDescent="0.3">
      <c r="A678" s="190">
        <v>812836</v>
      </c>
      <c r="B678" s="190" t="s">
        <v>1243</v>
      </c>
      <c r="C678" s="190" t="s">
        <v>1720</v>
      </c>
      <c r="D678" s="190" t="s">
        <v>588</v>
      </c>
      <c r="E678" s="190" t="s">
        <v>138</v>
      </c>
      <c r="F678" s="193">
        <v>36342</v>
      </c>
      <c r="G678" s="190" t="s">
        <v>233</v>
      </c>
      <c r="H678" s="190" t="s">
        <v>692</v>
      </c>
      <c r="I678" s="190" t="s">
        <v>265</v>
      </c>
      <c r="Q678" s="190">
        <v>2000</v>
      </c>
    </row>
    <row r="679" spans="1:23" ht="17.25" customHeight="1" x14ac:dyDescent="0.3">
      <c r="A679" s="190">
        <v>812951</v>
      </c>
      <c r="B679" s="190" t="s">
        <v>1258</v>
      </c>
      <c r="C679" s="190" t="s">
        <v>82</v>
      </c>
      <c r="D679" s="190" t="s">
        <v>165</v>
      </c>
      <c r="E679" s="190" t="s">
        <v>137</v>
      </c>
      <c r="F679" s="193">
        <v>36526</v>
      </c>
      <c r="G679" s="190" t="s">
        <v>764</v>
      </c>
      <c r="H679" s="190" t="s">
        <v>692</v>
      </c>
      <c r="I679" s="190" t="s">
        <v>265</v>
      </c>
      <c r="Q679" s="190">
        <v>2000</v>
      </c>
    </row>
    <row r="680" spans="1:23" ht="17.25" customHeight="1" x14ac:dyDescent="0.3">
      <c r="A680" s="190">
        <v>812998</v>
      </c>
      <c r="B680" s="190" t="s">
        <v>1266</v>
      </c>
      <c r="C680" s="190" t="s">
        <v>485</v>
      </c>
      <c r="D680" s="190" t="s">
        <v>307</v>
      </c>
      <c r="E680" s="190" t="s">
        <v>137</v>
      </c>
      <c r="F680" s="193">
        <v>35431</v>
      </c>
      <c r="G680" s="190" t="s">
        <v>234</v>
      </c>
      <c r="H680" s="190" t="s">
        <v>692</v>
      </c>
      <c r="I680" s="190" t="s">
        <v>265</v>
      </c>
      <c r="Q680" s="190">
        <v>2000</v>
      </c>
    </row>
    <row r="681" spans="1:23" ht="17.25" customHeight="1" x14ac:dyDescent="0.3">
      <c r="A681" s="190">
        <v>813129</v>
      </c>
      <c r="B681" s="190" t="s">
        <v>1292</v>
      </c>
      <c r="C681" s="190" t="s">
        <v>543</v>
      </c>
      <c r="D681" s="190" t="s">
        <v>191</v>
      </c>
      <c r="E681" s="190" t="s">
        <v>137</v>
      </c>
      <c r="F681" s="193">
        <v>36269</v>
      </c>
      <c r="G681" s="190" t="s">
        <v>1747</v>
      </c>
      <c r="H681" s="190" t="s">
        <v>692</v>
      </c>
      <c r="I681" s="190" t="s">
        <v>265</v>
      </c>
      <c r="Q681" s="190">
        <v>2000</v>
      </c>
    </row>
    <row r="682" spans="1:23" ht="17.25" customHeight="1" x14ac:dyDescent="0.3">
      <c r="A682" s="190">
        <v>813310</v>
      </c>
      <c r="B682" s="190" t="s">
        <v>1334</v>
      </c>
      <c r="C682" s="190" t="s">
        <v>61</v>
      </c>
      <c r="D682" s="190" t="s">
        <v>295</v>
      </c>
      <c r="E682" s="190" t="s">
        <v>138</v>
      </c>
      <c r="F682" s="193">
        <v>31359</v>
      </c>
      <c r="G682" s="190" t="s">
        <v>752</v>
      </c>
      <c r="H682" s="190" t="s">
        <v>693</v>
      </c>
      <c r="I682" s="190" t="s">
        <v>265</v>
      </c>
      <c r="Q682" s="190">
        <v>2000</v>
      </c>
    </row>
    <row r="683" spans="1:23" ht="17.25" customHeight="1" x14ac:dyDescent="0.3">
      <c r="A683" s="190">
        <v>813313</v>
      </c>
      <c r="B683" s="190" t="s">
        <v>1335</v>
      </c>
      <c r="C683" s="190" t="s">
        <v>117</v>
      </c>
      <c r="D683" s="190" t="s">
        <v>379</v>
      </c>
      <c r="E683" s="190" t="s">
        <v>138</v>
      </c>
      <c r="F683" s="193">
        <v>28081</v>
      </c>
      <c r="G683" s="190" t="s">
        <v>735</v>
      </c>
      <c r="H683" s="190" t="s">
        <v>692</v>
      </c>
      <c r="I683" s="190" t="s">
        <v>265</v>
      </c>
      <c r="Q683" s="190">
        <v>2000</v>
      </c>
    </row>
    <row r="684" spans="1:23" ht="17.25" customHeight="1" x14ac:dyDescent="0.3">
      <c r="A684" s="190">
        <v>814127</v>
      </c>
      <c r="B684" s="190" t="s">
        <v>1517</v>
      </c>
      <c r="C684" s="190" t="s">
        <v>316</v>
      </c>
      <c r="D684" s="190" t="s">
        <v>322</v>
      </c>
      <c r="E684" s="190" t="s">
        <v>138</v>
      </c>
      <c r="F684" s="193">
        <v>25680</v>
      </c>
      <c r="G684" s="190" t="s">
        <v>1872</v>
      </c>
      <c r="H684" s="190" t="s">
        <v>692</v>
      </c>
      <c r="I684" s="190" t="s">
        <v>265</v>
      </c>
      <c r="Q684" s="190">
        <v>2000</v>
      </c>
      <c r="W684" s="190" t="s">
        <v>3181</v>
      </c>
    </row>
    <row r="685" spans="1:23" ht="17.25" customHeight="1" x14ac:dyDescent="0.3">
      <c r="A685" s="190">
        <v>804624</v>
      </c>
      <c r="B685" s="190" t="s">
        <v>2031</v>
      </c>
      <c r="C685" s="190" t="s">
        <v>1912</v>
      </c>
      <c r="D685" s="190" t="s">
        <v>3050</v>
      </c>
      <c r="E685" s="190" t="s">
        <v>138</v>
      </c>
      <c r="F685" s="193">
        <v>27218</v>
      </c>
      <c r="G685" s="190" t="s">
        <v>243</v>
      </c>
      <c r="H685" s="190" t="s">
        <v>692</v>
      </c>
      <c r="I685" s="190" t="s">
        <v>265</v>
      </c>
      <c r="Q685" s="190">
        <v>2000</v>
      </c>
      <c r="W685" s="190" t="s">
        <v>3181</v>
      </c>
    </row>
    <row r="686" spans="1:23" ht="17.25" customHeight="1" x14ac:dyDescent="0.3">
      <c r="A686" s="190">
        <v>812883</v>
      </c>
      <c r="B686" s="190" t="s">
        <v>1253</v>
      </c>
      <c r="C686" s="190" t="s">
        <v>80</v>
      </c>
      <c r="D686" s="190" t="s">
        <v>304</v>
      </c>
      <c r="E686" s="190" t="s">
        <v>138</v>
      </c>
      <c r="F686" s="193">
        <v>29532</v>
      </c>
      <c r="G686" s="190" t="s">
        <v>233</v>
      </c>
      <c r="H686" s="190" t="s">
        <v>692</v>
      </c>
      <c r="I686" s="190" t="s">
        <v>265</v>
      </c>
      <c r="Q686" s="190">
        <v>2000</v>
      </c>
      <c r="W686" s="190" t="s">
        <v>3181</v>
      </c>
    </row>
    <row r="687" spans="1:23" ht="17.25" customHeight="1" x14ac:dyDescent="0.3">
      <c r="A687" s="190">
        <v>808477</v>
      </c>
      <c r="B687" s="190" t="s">
        <v>2353</v>
      </c>
      <c r="C687" s="190" t="s">
        <v>374</v>
      </c>
      <c r="D687" s="190" t="s">
        <v>3112</v>
      </c>
      <c r="E687" s="190" t="s">
        <v>138</v>
      </c>
      <c r="F687" s="193">
        <v>30268</v>
      </c>
      <c r="G687" s="190" t="s">
        <v>233</v>
      </c>
      <c r="H687" s="190" t="s">
        <v>692</v>
      </c>
      <c r="I687" s="190" t="s">
        <v>265</v>
      </c>
      <c r="Q687" s="190">
        <v>2000</v>
      </c>
      <c r="W687" s="190" t="s">
        <v>3181</v>
      </c>
    </row>
    <row r="688" spans="1:23" ht="17.25" customHeight="1" x14ac:dyDescent="0.3">
      <c r="A688" s="190">
        <v>814146</v>
      </c>
      <c r="B688" s="190" t="s">
        <v>1529</v>
      </c>
      <c r="C688" s="190" t="s">
        <v>78</v>
      </c>
      <c r="D688" s="190" t="s">
        <v>162</v>
      </c>
      <c r="E688" s="190" t="s">
        <v>138</v>
      </c>
      <c r="F688" s="193">
        <v>31700</v>
      </c>
      <c r="G688" s="190" t="s">
        <v>806</v>
      </c>
      <c r="H688" s="190" t="s">
        <v>692</v>
      </c>
      <c r="I688" s="190" t="s">
        <v>265</v>
      </c>
      <c r="Q688" s="190">
        <v>2000</v>
      </c>
      <c r="W688" s="190" t="s">
        <v>3181</v>
      </c>
    </row>
    <row r="689" spans="1:23" ht="17.25" customHeight="1" x14ac:dyDescent="0.3">
      <c r="A689" s="190">
        <v>813198</v>
      </c>
      <c r="B689" s="190" t="s">
        <v>1308</v>
      </c>
      <c r="C689" s="190" t="s">
        <v>1759</v>
      </c>
      <c r="D689" s="190" t="s">
        <v>1760</v>
      </c>
      <c r="E689" s="190" t="s">
        <v>138</v>
      </c>
      <c r="F689" s="193">
        <v>31993</v>
      </c>
      <c r="G689" s="190" t="s">
        <v>243</v>
      </c>
      <c r="H689" s="190" t="s">
        <v>692</v>
      </c>
      <c r="I689" s="190" t="s">
        <v>265</v>
      </c>
      <c r="Q689" s="190">
        <v>2000</v>
      </c>
      <c r="W689" s="190" t="s">
        <v>3181</v>
      </c>
    </row>
    <row r="690" spans="1:23" ht="17.25" customHeight="1" x14ac:dyDescent="0.3">
      <c r="A690" s="190">
        <v>813580</v>
      </c>
      <c r="B690" s="190" t="s">
        <v>1402</v>
      </c>
      <c r="C690" s="190" t="s">
        <v>64</v>
      </c>
      <c r="D690" s="190" t="s">
        <v>915</v>
      </c>
      <c r="E690" s="190" t="s">
        <v>138</v>
      </c>
      <c r="F690" s="193">
        <v>32129</v>
      </c>
      <c r="G690" s="190" t="s">
        <v>233</v>
      </c>
      <c r="H690" s="190" t="s">
        <v>692</v>
      </c>
      <c r="I690" s="190" t="s">
        <v>265</v>
      </c>
      <c r="Q690" s="190">
        <v>2000</v>
      </c>
      <c r="W690" s="190" t="s">
        <v>3181</v>
      </c>
    </row>
    <row r="691" spans="1:23" ht="17.25" customHeight="1" x14ac:dyDescent="0.3">
      <c r="A691" s="190">
        <v>813109</v>
      </c>
      <c r="B691" s="190" t="s">
        <v>1286</v>
      </c>
      <c r="C691" s="190" t="s">
        <v>409</v>
      </c>
      <c r="D691" s="190" t="s">
        <v>1743</v>
      </c>
      <c r="E691" s="190" t="s">
        <v>138</v>
      </c>
      <c r="F691" s="193">
        <v>32498</v>
      </c>
      <c r="G691" s="190" t="s">
        <v>844</v>
      </c>
      <c r="H691" s="190" t="s">
        <v>692</v>
      </c>
      <c r="I691" s="190" t="s">
        <v>265</v>
      </c>
      <c r="Q691" s="190">
        <v>2000</v>
      </c>
      <c r="W691" s="190" t="s">
        <v>3181</v>
      </c>
    </row>
    <row r="692" spans="1:23" ht="17.25" customHeight="1" x14ac:dyDescent="0.3">
      <c r="A692" s="190">
        <v>804716</v>
      </c>
      <c r="B692" s="190" t="s">
        <v>2039</v>
      </c>
      <c r="C692" s="190" t="s">
        <v>1617</v>
      </c>
      <c r="D692" s="190" t="s">
        <v>160</v>
      </c>
      <c r="E692" s="190" t="s">
        <v>138</v>
      </c>
      <c r="F692" s="193">
        <v>32657</v>
      </c>
      <c r="G692" s="190" t="s">
        <v>233</v>
      </c>
      <c r="H692" s="190" t="s">
        <v>692</v>
      </c>
      <c r="I692" s="190" t="s">
        <v>265</v>
      </c>
      <c r="Q692" s="190">
        <v>2000</v>
      </c>
      <c r="W692" s="190" t="s">
        <v>3181</v>
      </c>
    </row>
    <row r="693" spans="1:23" ht="17.25" customHeight="1" x14ac:dyDescent="0.3">
      <c r="A693" s="190">
        <v>813343</v>
      </c>
      <c r="B693" s="190" t="s">
        <v>1339</v>
      </c>
      <c r="C693" s="190" t="s">
        <v>1775</v>
      </c>
      <c r="D693" s="190" t="s">
        <v>430</v>
      </c>
      <c r="E693" s="190" t="s">
        <v>138</v>
      </c>
      <c r="F693" s="193">
        <v>33023</v>
      </c>
      <c r="G693" s="190" t="s">
        <v>233</v>
      </c>
      <c r="H693" s="190" t="s">
        <v>692</v>
      </c>
      <c r="I693" s="190" t="s">
        <v>265</v>
      </c>
      <c r="Q693" s="190">
        <v>2000</v>
      </c>
      <c r="W693" s="190" t="s">
        <v>3181</v>
      </c>
    </row>
    <row r="694" spans="1:23" ht="17.25" customHeight="1" x14ac:dyDescent="0.3">
      <c r="A694" s="190">
        <v>805175</v>
      </c>
      <c r="B694" s="190" t="s">
        <v>2062</v>
      </c>
      <c r="C694" s="190" t="s">
        <v>93</v>
      </c>
      <c r="D694" s="190" t="s">
        <v>430</v>
      </c>
      <c r="E694" s="190" t="s">
        <v>138</v>
      </c>
      <c r="F694" s="193">
        <v>33256</v>
      </c>
      <c r="G694" s="190" t="s">
        <v>233</v>
      </c>
      <c r="H694" s="190" t="s">
        <v>692</v>
      </c>
      <c r="I694" s="190" t="s">
        <v>265</v>
      </c>
      <c r="Q694" s="190">
        <v>2000</v>
      </c>
      <c r="W694" s="190" t="s">
        <v>3181</v>
      </c>
    </row>
    <row r="695" spans="1:23" ht="17.25" customHeight="1" x14ac:dyDescent="0.3">
      <c r="A695" s="190">
        <v>810527</v>
      </c>
      <c r="B695" s="190" t="s">
        <v>2585</v>
      </c>
      <c r="C695" s="190" t="s">
        <v>3142</v>
      </c>
      <c r="D695" s="190" t="s">
        <v>182</v>
      </c>
      <c r="E695" s="190" t="s">
        <v>138</v>
      </c>
      <c r="F695" s="193">
        <v>33404</v>
      </c>
      <c r="G695" s="190" t="s">
        <v>775</v>
      </c>
      <c r="H695" s="190" t="s">
        <v>692</v>
      </c>
      <c r="I695" s="190" t="s">
        <v>265</v>
      </c>
      <c r="Q695" s="190">
        <v>2000</v>
      </c>
      <c r="W695" s="190" t="s">
        <v>3181</v>
      </c>
    </row>
    <row r="696" spans="1:23" ht="17.25" customHeight="1" x14ac:dyDescent="0.3">
      <c r="A696" s="190">
        <v>812165</v>
      </c>
      <c r="B696" s="190" t="s">
        <v>1100</v>
      </c>
      <c r="C696" s="190" t="s">
        <v>76</v>
      </c>
      <c r="D696" s="190" t="s">
        <v>1611</v>
      </c>
      <c r="E696" s="190" t="s">
        <v>138</v>
      </c>
      <c r="F696" s="193">
        <v>33516</v>
      </c>
      <c r="G696" s="190" t="s">
        <v>243</v>
      </c>
      <c r="H696" s="190" t="s">
        <v>692</v>
      </c>
      <c r="I696" s="190" t="s">
        <v>265</v>
      </c>
      <c r="Q696" s="190">
        <v>2000</v>
      </c>
      <c r="W696" s="190" t="s">
        <v>3181</v>
      </c>
    </row>
    <row r="697" spans="1:23" ht="17.25" customHeight="1" x14ac:dyDescent="0.3">
      <c r="A697" s="190">
        <v>811133</v>
      </c>
      <c r="B697" s="190" t="s">
        <v>2679</v>
      </c>
      <c r="C697" s="190" t="s">
        <v>344</v>
      </c>
      <c r="D697" s="190" t="s">
        <v>483</v>
      </c>
      <c r="E697" s="190" t="s">
        <v>138</v>
      </c>
      <c r="F697" s="193">
        <v>33837</v>
      </c>
      <c r="G697" s="190" t="s">
        <v>233</v>
      </c>
      <c r="H697" s="190" t="s">
        <v>692</v>
      </c>
      <c r="I697" s="190" t="s">
        <v>265</v>
      </c>
      <c r="Q697" s="190">
        <v>2000</v>
      </c>
      <c r="W697" s="190" t="s">
        <v>3181</v>
      </c>
    </row>
    <row r="698" spans="1:23" ht="17.25" customHeight="1" x14ac:dyDescent="0.3">
      <c r="A698" s="190">
        <v>809234</v>
      </c>
      <c r="B698" s="190" t="s">
        <v>2438</v>
      </c>
      <c r="C698" s="190" t="s">
        <v>57</v>
      </c>
      <c r="D698" s="190" t="s">
        <v>396</v>
      </c>
      <c r="E698" s="190" t="s">
        <v>138</v>
      </c>
      <c r="F698" s="193">
        <v>33947</v>
      </c>
      <c r="G698" s="190" t="s">
        <v>719</v>
      </c>
      <c r="H698" s="190" t="s">
        <v>692</v>
      </c>
      <c r="I698" s="190" t="s">
        <v>265</v>
      </c>
      <c r="Q698" s="190">
        <v>2000</v>
      </c>
      <c r="W698" s="190" t="s">
        <v>3181</v>
      </c>
    </row>
    <row r="699" spans="1:23" ht="17.25" customHeight="1" x14ac:dyDescent="0.3">
      <c r="A699" s="190">
        <v>803672</v>
      </c>
      <c r="B699" s="190" t="s">
        <v>1999</v>
      </c>
      <c r="C699" s="190" t="s">
        <v>339</v>
      </c>
      <c r="D699" s="190" t="s">
        <v>295</v>
      </c>
      <c r="E699" s="190" t="s">
        <v>138</v>
      </c>
      <c r="F699" s="193">
        <v>33975</v>
      </c>
      <c r="G699" s="190" t="s">
        <v>233</v>
      </c>
      <c r="H699" s="190" t="s">
        <v>692</v>
      </c>
      <c r="I699" s="190" t="s">
        <v>265</v>
      </c>
      <c r="Q699" s="190">
        <v>2000</v>
      </c>
      <c r="W699" s="190" t="s">
        <v>3181</v>
      </c>
    </row>
    <row r="700" spans="1:23" ht="17.25" customHeight="1" x14ac:dyDescent="0.3">
      <c r="A700" s="190">
        <v>807003</v>
      </c>
      <c r="B700" s="190" t="s">
        <v>2202</v>
      </c>
      <c r="C700" s="190" t="s">
        <v>129</v>
      </c>
      <c r="D700" s="190" t="s">
        <v>184</v>
      </c>
      <c r="E700" s="190" t="s">
        <v>138</v>
      </c>
      <c r="F700" s="193">
        <v>34032</v>
      </c>
      <c r="G700" s="190" t="s">
        <v>233</v>
      </c>
      <c r="H700" s="190" t="s">
        <v>692</v>
      </c>
      <c r="I700" s="190" t="s">
        <v>265</v>
      </c>
      <c r="Q700" s="190">
        <v>2000</v>
      </c>
      <c r="W700" s="190" t="s">
        <v>3181</v>
      </c>
    </row>
    <row r="701" spans="1:23" ht="17.25" customHeight="1" x14ac:dyDescent="0.3">
      <c r="A701" s="190">
        <v>812123</v>
      </c>
      <c r="B701" s="190" t="s">
        <v>1093</v>
      </c>
      <c r="C701" s="190" t="s">
        <v>980</v>
      </c>
      <c r="D701" s="190" t="s">
        <v>161</v>
      </c>
      <c r="E701" s="190" t="s">
        <v>138</v>
      </c>
      <c r="F701" s="193">
        <v>34093</v>
      </c>
      <c r="G701" s="190" t="s">
        <v>243</v>
      </c>
      <c r="H701" s="190" t="s">
        <v>692</v>
      </c>
      <c r="I701" s="190" t="s">
        <v>265</v>
      </c>
      <c r="Q701" s="190">
        <v>2000</v>
      </c>
      <c r="W701" s="190" t="s">
        <v>3181</v>
      </c>
    </row>
    <row r="702" spans="1:23" ht="17.25" customHeight="1" x14ac:dyDescent="0.3">
      <c r="A702" s="190">
        <v>808906</v>
      </c>
      <c r="B702" s="190" t="s">
        <v>2394</v>
      </c>
      <c r="C702" s="190" t="s">
        <v>63</v>
      </c>
      <c r="D702" s="190" t="s">
        <v>157</v>
      </c>
      <c r="E702" s="190" t="s">
        <v>138</v>
      </c>
      <c r="F702" s="193">
        <v>34201</v>
      </c>
      <c r="G702" s="190" t="s">
        <v>238</v>
      </c>
      <c r="H702" s="190" t="s">
        <v>692</v>
      </c>
      <c r="I702" s="190" t="s">
        <v>265</v>
      </c>
      <c r="Q702" s="190">
        <v>2000</v>
      </c>
      <c r="W702" s="190" t="s">
        <v>3181</v>
      </c>
    </row>
    <row r="703" spans="1:23" ht="17.25" customHeight="1" x14ac:dyDescent="0.3">
      <c r="A703" s="190">
        <v>810480</v>
      </c>
      <c r="B703" s="190" t="s">
        <v>2581</v>
      </c>
      <c r="C703" s="190" t="s">
        <v>3052</v>
      </c>
      <c r="D703" s="190" t="s">
        <v>3141</v>
      </c>
      <c r="E703" s="190" t="s">
        <v>138</v>
      </c>
      <c r="F703" s="193">
        <v>34335</v>
      </c>
      <c r="G703" s="190" t="s">
        <v>695</v>
      </c>
      <c r="H703" s="190" t="s">
        <v>692</v>
      </c>
      <c r="I703" s="190" t="s">
        <v>265</v>
      </c>
      <c r="Q703" s="190">
        <v>2000</v>
      </c>
      <c r="W703" s="190" t="s">
        <v>3181</v>
      </c>
    </row>
    <row r="704" spans="1:23" ht="17.25" customHeight="1" x14ac:dyDescent="0.3">
      <c r="A704" s="190">
        <v>811749</v>
      </c>
      <c r="B704" s="190" t="s">
        <v>2768</v>
      </c>
      <c r="C704" s="190" t="s">
        <v>62</v>
      </c>
      <c r="D704" s="190" t="s">
        <v>308</v>
      </c>
      <c r="E704" s="190" t="s">
        <v>138</v>
      </c>
      <c r="F704" s="193">
        <v>34512</v>
      </c>
      <c r="G704" s="190" t="s">
        <v>238</v>
      </c>
      <c r="H704" s="190" t="s">
        <v>693</v>
      </c>
      <c r="I704" s="190" t="s">
        <v>265</v>
      </c>
      <c r="Q704" s="190">
        <v>2000</v>
      </c>
      <c r="W704" s="190" t="s">
        <v>3181</v>
      </c>
    </row>
    <row r="705" spans="1:23" ht="17.25" customHeight="1" x14ac:dyDescent="0.3">
      <c r="A705" s="190">
        <v>808695</v>
      </c>
      <c r="B705" s="190" t="s">
        <v>2376</v>
      </c>
      <c r="C705" s="190" t="s">
        <v>348</v>
      </c>
      <c r="D705" s="190" t="s">
        <v>295</v>
      </c>
      <c r="E705" s="190" t="s">
        <v>138</v>
      </c>
      <c r="F705" s="193">
        <v>34540</v>
      </c>
      <c r="G705" s="190" t="s">
        <v>233</v>
      </c>
      <c r="H705" s="190" t="s">
        <v>692</v>
      </c>
      <c r="I705" s="190" t="s">
        <v>265</v>
      </c>
      <c r="Q705" s="190">
        <v>2000</v>
      </c>
      <c r="W705" s="190" t="s">
        <v>3181</v>
      </c>
    </row>
    <row r="706" spans="1:23" ht="17.25" customHeight="1" x14ac:dyDescent="0.3">
      <c r="A706" s="190">
        <v>813309</v>
      </c>
      <c r="B706" s="190" t="s">
        <v>1333</v>
      </c>
      <c r="C706" s="190" t="s">
        <v>364</v>
      </c>
      <c r="D706" s="190" t="s">
        <v>303</v>
      </c>
      <c r="E706" s="190" t="s">
        <v>138</v>
      </c>
      <c r="F706" s="193">
        <v>34700</v>
      </c>
      <c r="G706" s="190" t="s">
        <v>233</v>
      </c>
      <c r="H706" s="190" t="s">
        <v>692</v>
      </c>
      <c r="I706" s="190" t="s">
        <v>265</v>
      </c>
      <c r="Q706" s="190">
        <v>2000</v>
      </c>
      <c r="W706" s="190" t="s">
        <v>3181</v>
      </c>
    </row>
    <row r="707" spans="1:23" ht="17.25" customHeight="1" x14ac:dyDescent="0.3">
      <c r="A707" s="190">
        <v>806238</v>
      </c>
      <c r="B707" s="190" t="s">
        <v>2142</v>
      </c>
      <c r="C707" s="190" t="s">
        <v>530</v>
      </c>
      <c r="D707" s="190" t="s">
        <v>2890</v>
      </c>
      <c r="E707" s="190" t="s">
        <v>138</v>
      </c>
      <c r="F707" s="193">
        <v>34714</v>
      </c>
      <c r="G707" s="190" t="s">
        <v>695</v>
      </c>
      <c r="H707" s="190" t="s">
        <v>692</v>
      </c>
      <c r="I707" s="190" t="s">
        <v>265</v>
      </c>
      <c r="Q707" s="190">
        <v>2000</v>
      </c>
      <c r="W707" s="190" t="s">
        <v>3181</v>
      </c>
    </row>
    <row r="708" spans="1:23" ht="17.25" customHeight="1" x14ac:dyDescent="0.3">
      <c r="A708" s="190">
        <v>808658</v>
      </c>
      <c r="B708" s="190" t="s">
        <v>2373</v>
      </c>
      <c r="C708" s="190" t="s">
        <v>734</v>
      </c>
      <c r="D708" s="190" t="s">
        <v>983</v>
      </c>
      <c r="E708" s="190" t="s">
        <v>138</v>
      </c>
      <c r="F708" s="193">
        <v>34826</v>
      </c>
      <c r="G708" s="190" t="s">
        <v>233</v>
      </c>
      <c r="H708" s="190" t="s">
        <v>692</v>
      </c>
      <c r="I708" s="190" t="s">
        <v>265</v>
      </c>
      <c r="Q708" s="190">
        <v>2000</v>
      </c>
      <c r="W708" s="190" t="s">
        <v>3181</v>
      </c>
    </row>
    <row r="709" spans="1:23" ht="17.25" customHeight="1" x14ac:dyDescent="0.3">
      <c r="A709" s="190">
        <v>809002</v>
      </c>
      <c r="B709" s="190" t="s">
        <v>2407</v>
      </c>
      <c r="C709" s="190" t="s">
        <v>536</v>
      </c>
      <c r="D709" s="190" t="s">
        <v>3120</v>
      </c>
      <c r="E709" s="190" t="s">
        <v>138</v>
      </c>
      <c r="F709" s="193">
        <v>34886</v>
      </c>
      <c r="G709" s="190" t="s">
        <v>233</v>
      </c>
      <c r="H709" s="190" t="s">
        <v>692</v>
      </c>
      <c r="I709" s="190" t="s">
        <v>265</v>
      </c>
      <c r="Q709" s="190">
        <v>2000</v>
      </c>
      <c r="W709" s="190" t="s">
        <v>3181</v>
      </c>
    </row>
    <row r="710" spans="1:23" ht="17.25" customHeight="1" x14ac:dyDescent="0.3">
      <c r="A710" s="190">
        <v>811660</v>
      </c>
      <c r="B710" s="190" t="s">
        <v>2759</v>
      </c>
      <c r="C710" s="190" t="s">
        <v>3164</v>
      </c>
      <c r="D710" s="190" t="s">
        <v>515</v>
      </c>
      <c r="E710" s="190" t="s">
        <v>138</v>
      </c>
      <c r="F710" s="193">
        <v>35065</v>
      </c>
      <c r="G710" s="190" t="s">
        <v>695</v>
      </c>
      <c r="H710" s="190" t="s">
        <v>692</v>
      </c>
      <c r="I710" s="190" t="s">
        <v>265</v>
      </c>
      <c r="Q710" s="190">
        <v>2000</v>
      </c>
      <c r="W710" s="190" t="s">
        <v>3181</v>
      </c>
    </row>
    <row r="711" spans="1:23" ht="17.25" customHeight="1" x14ac:dyDescent="0.3">
      <c r="A711" s="190">
        <v>814206</v>
      </c>
      <c r="B711" s="190" t="s">
        <v>1547</v>
      </c>
      <c r="C711" s="190" t="s">
        <v>89</v>
      </c>
      <c r="D711" s="190" t="s">
        <v>646</v>
      </c>
      <c r="E711" s="190" t="s">
        <v>138</v>
      </c>
      <c r="F711" s="193">
        <v>35066</v>
      </c>
      <c r="G711" s="190" t="s">
        <v>234</v>
      </c>
      <c r="H711" s="190" t="s">
        <v>692</v>
      </c>
      <c r="I711" s="190" t="s">
        <v>265</v>
      </c>
      <c r="Q711" s="190">
        <v>2000</v>
      </c>
      <c r="W711" s="190" t="s">
        <v>3181</v>
      </c>
    </row>
    <row r="712" spans="1:23" ht="17.25" customHeight="1" x14ac:dyDescent="0.3">
      <c r="A712" s="190">
        <v>807664</v>
      </c>
      <c r="B712" s="190" t="s">
        <v>2272</v>
      </c>
      <c r="C712" s="190" t="s">
        <v>63</v>
      </c>
      <c r="D712" s="190" t="s">
        <v>1750</v>
      </c>
      <c r="E712" s="190" t="s">
        <v>138</v>
      </c>
      <c r="F712" s="193">
        <v>35118</v>
      </c>
      <c r="G712" s="190" t="s">
        <v>233</v>
      </c>
      <c r="H712" s="190" t="s">
        <v>692</v>
      </c>
      <c r="I712" s="190" t="s">
        <v>265</v>
      </c>
      <c r="Q712" s="190">
        <v>2000</v>
      </c>
      <c r="W712" s="190" t="s">
        <v>3181</v>
      </c>
    </row>
    <row r="713" spans="1:23" ht="17.25" customHeight="1" x14ac:dyDescent="0.3">
      <c r="A713" s="190">
        <v>813087</v>
      </c>
      <c r="B713" s="190" t="s">
        <v>1282</v>
      </c>
      <c r="C713" s="190" t="s">
        <v>68</v>
      </c>
      <c r="D713" s="190" t="s">
        <v>174</v>
      </c>
      <c r="E713" s="190" t="s">
        <v>138</v>
      </c>
      <c r="F713" s="193">
        <v>35385</v>
      </c>
      <c r="G713" s="190" t="s">
        <v>775</v>
      </c>
      <c r="H713" s="190" t="s">
        <v>692</v>
      </c>
      <c r="I713" s="190" t="s">
        <v>265</v>
      </c>
      <c r="Q713" s="190">
        <v>2000</v>
      </c>
      <c r="W713" s="190" t="s">
        <v>3181</v>
      </c>
    </row>
    <row r="714" spans="1:23" ht="17.25" customHeight="1" x14ac:dyDescent="0.3">
      <c r="A714" s="190">
        <v>806321</v>
      </c>
      <c r="B714" s="190" t="s">
        <v>1574</v>
      </c>
      <c r="C714" s="190" t="s">
        <v>66</v>
      </c>
      <c r="D714" s="190" t="s">
        <v>192</v>
      </c>
      <c r="E714" s="190" t="s">
        <v>138</v>
      </c>
      <c r="F714" s="193">
        <v>35385</v>
      </c>
      <c r="G714" s="190" t="s">
        <v>238</v>
      </c>
      <c r="H714" s="190" t="s">
        <v>692</v>
      </c>
      <c r="I714" s="190" t="s">
        <v>265</v>
      </c>
      <c r="Q714" s="190">
        <v>2000</v>
      </c>
      <c r="W714" s="190" t="s">
        <v>3181</v>
      </c>
    </row>
    <row r="715" spans="1:23" ht="17.25" customHeight="1" x14ac:dyDescent="0.3">
      <c r="A715" s="190">
        <v>807614</v>
      </c>
      <c r="B715" s="190" t="s">
        <v>2262</v>
      </c>
      <c r="C715" s="190" t="s">
        <v>63</v>
      </c>
      <c r="D715" s="190" t="s">
        <v>196</v>
      </c>
      <c r="E715" s="190" t="s">
        <v>138</v>
      </c>
      <c r="F715" s="193">
        <v>35447</v>
      </c>
      <c r="G715" s="190" t="s">
        <v>695</v>
      </c>
      <c r="H715" s="190" t="s">
        <v>692</v>
      </c>
      <c r="I715" s="190" t="s">
        <v>265</v>
      </c>
      <c r="Q715" s="190">
        <v>2000</v>
      </c>
      <c r="W715" s="190" t="s">
        <v>3181</v>
      </c>
    </row>
    <row r="716" spans="1:23" ht="17.25" customHeight="1" x14ac:dyDescent="0.3">
      <c r="A716" s="190">
        <v>812815</v>
      </c>
      <c r="B716" s="190" t="s">
        <v>1236</v>
      </c>
      <c r="C716" s="190" t="s">
        <v>64</v>
      </c>
      <c r="D716" s="190" t="s">
        <v>166</v>
      </c>
      <c r="E716" s="190" t="s">
        <v>138</v>
      </c>
      <c r="F716" s="193">
        <v>35459</v>
      </c>
      <c r="G716" s="190" t="s">
        <v>233</v>
      </c>
      <c r="H716" s="190" t="s">
        <v>692</v>
      </c>
      <c r="I716" s="190" t="s">
        <v>265</v>
      </c>
      <c r="Q716" s="190">
        <v>2000</v>
      </c>
      <c r="W716" s="190" t="s">
        <v>3181</v>
      </c>
    </row>
    <row r="717" spans="1:23" ht="17.25" customHeight="1" x14ac:dyDescent="0.3">
      <c r="A717" s="190">
        <v>807576</v>
      </c>
      <c r="B717" s="190" t="s">
        <v>2254</v>
      </c>
      <c r="C717" s="190" t="s">
        <v>3097</v>
      </c>
      <c r="D717" s="190" t="s">
        <v>359</v>
      </c>
      <c r="E717" s="190" t="s">
        <v>138</v>
      </c>
      <c r="F717" s="193">
        <v>35802</v>
      </c>
      <c r="G717" s="190" t="s">
        <v>233</v>
      </c>
      <c r="H717" s="190" t="s">
        <v>692</v>
      </c>
      <c r="I717" s="190" t="s">
        <v>265</v>
      </c>
      <c r="Q717" s="190">
        <v>2000</v>
      </c>
      <c r="W717" s="190" t="s">
        <v>3181</v>
      </c>
    </row>
    <row r="718" spans="1:23" ht="17.25" customHeight="1" x14ac:dyDescent="0.3">
      <c r="A718" s="190">
        <v>807149</v>
      </c>
      <c r="B718" s="190" t="s">
        <v>2220</v>
      </c>
      <c r="C718" s="190" t="s">
        <v>3087</v>
      </c>
      <c r="D718" s="190" t="s">
        <v>170</v>
      </c>
      <c r="E718" s="190" t="s">
        <v>138</v>
      </c>
      <c r="F718" s="193">
        <v>35855</v>
      </c>
      <c r="G718" s="190" t="s">
        <v>233</v>
      </c>
      <c r="H718" s="190" t="s">
        <v>692</v>
      </c>
      <c r="I718" s="190" t="s">
        <v>265</v>
      </c>
      <c r="Q718" s="190">
        <v>2000</v>
      </c>
      <c r="W718" s="190" t="s">
        <v>3181</v>
      </c>
    </row>
    <row r="719" spans="1:23" ht="17.25" customHeight="1" x14ac:dyDescent="0.3">
      <c r="A719" s="190">
        <v>813227</v>
      </c>
      <c r="B719" s="190" t="s">
        <v>1313</v>
      </c>
      <c r="C719" s="190" t="s">
        <v>583</v>
      </c>
      <c r="D719" s="190" t="s">
        <v>157</v>
      </c>
      <c r="E719" s="190" t="s">
        <v>138</v>
      </c>
      <c r="F719" s="193">
        <v>35862</v>
      </c>
      <c r="G719" s="190" t="s">
        <v>724</v>
      </c>
      <c r="H719" s="190" t="s">
        <v>692</v>
      </c>
      <c r="I719" s="190" t="s">
        <v>265</v>
      </c>
      <c r="Q719" s="190">
        <v>2000</v>
      </c>
      <c r="W719" s="190" t="s">
        <v>3181</v>
      </c>
    </row>
    <row r="720" spans="1:23" ht="17.25" customHeight="1" x14ac:dyDescent="0.3">
      <c r="A720" s="190">
        <v>812700</v>
      </c>
      <c r="B720" s="190" t="s">
        <v>1215</v>
      </c>
      <c r="C720" s="190" t="s">
        <v>532</v>
      </c>
      <c r="D720" s="190" t="s">
        <v>481</v>
      </c>
      <c r="E720" s="190" t="s">
        <v>138</v>
      </c>
      <c r="F720" s="193">
        <v>35886</v>
      </c>
      <c r="G720" s="190" t="s">
        <v>233</v>
      </c>
      <c r="H720" s="190" t="s">
        <v>692</v>
      </c>
      <c r="I720" s="190" t="s">
        <v>265</v>
      </c>
      <c r="Q720" s="190">
        <v>2000</v>
      </c>
      <c r="W720" s="190" t="s">
        <v>3181</v>
      </c>
    </row>
    <row r="721" spans="1:23" ht="17.25" customHeight="1" x14ac:dyDescent="0.3">
      <c r="A721" s="190">
        <v>810885</v>
      </c>
      <c r="B721" s="190" t="s">
        <v>2635</v>
      </c>
      <c r="C721" s="190" t="s">
        <v>82</v>
      </c>
      <c r="D721" s="190" t="s">
        <v>158</v>
      </c>
      <c r="E721" s="190" t="s">
        <v>138</v>
      </c>
      <c r="F721" s="193">
        <v>35930</v>
      </c>
      <c r="G721" s="190" t="s">
        <v>233</v>
      </c>
      <c r="H721" s="190" t="s">
        <v>692</v>
      </c>
      <c r="I721" s="190" t="s">
        <v>265</v>
      </c>
      <c r="Q721" s="190">
        <v>2000</v>
      </c>
      <c r="W721" s="190" t="s">
        <v>3181</v>
      </c>
    </row>
    <row r="722" spans="1:23" ht="17.25" customHeight="1" x14ac:dyDescent="0.3">
      <c r="A722" s="190">
        <v>811437</v>
      </c>
      <c r="B722" s="190" t="s">
        <v>2733</v>
      </c>
      <c r="C722" s="190" t="s">
        <v>78</v>
      </c>
      <c r="D722" s="190" t="s">
        <v>176</v>
      </c>
      <c r="E722" s="190" t="s">
        <v>138</v>
      </c>
      <c r="F722" s="193">
        <v>36131</v>
      </c>
      <c r="G722" s="190" t="s">
        <v>238</v>
      </c>
      <c r="H722" s="190" t="s">
        <v>692</v>
      </c>
      <c r="I722" s="190" t="s">
        <v>265</v>
      </c>
      <c r="Q722" s="190">
        <v>2000</v>
      </c>
      <c r="W722" s="190" t="s">
        <v>3181</v>
      </c>
    </row>
    <row r="723" spans="1:23" ht="17.25" customHeight="1" x14ac:dyDescent="0.3">
      <c r="A723" s="190">
        <v>810315</v>
      </c>
      <c r="B723" s="190" t="s">
        <v>2558</v>
      </c>
      <c r="C723" s="190" t="s">
        <v>130</v>
      </c>
      <c r="D723" s="190" t="s">
        <v>186</v>
      </c>
      <c r="E723" s="190" t="s">
        <v>138</v>
      </c>
      <c r="F723" s="193">
        <v>36161</v>
      </c>
      <c r="G723" s="190" t="s">
        <v>233</v>
      </c>
      <c r="H723" s="190" t="s">
        <v>692</v>
      </c>
      <c r="I723" s="190" t="s">
        <v>265</v>
      </c>
      <c r="Q723" s="190">
        <v>2000</v>
      </c>
      <c r="W723" s="190" t="s">
        <v>3181</v>
      </c>
    </row>
    <row r="724" spans="1:23" ht="17.25" customHeight="1" x14ac:dyDescent="0.3">
      <c r="A724" s="190">
        <v>806755</v>
      </c>
      <c r="B724" s="190" t="s">
        <v>2183</v>
      </c>
      <c r="C724" s="190" t="s">
        <v>3081</v>
      </c>
      <c r="D724" s="190" t="s">
        <v>315</v>
      </c>
      <c r="E724" s="190" t="s">
        <v>138</v>
      </c>
      <c r="F724" s="193">
        <v>36161</v>
      </c>
      <c r="G724" s="190" t="s">
        <v>233</v>
      </c>
      <c r="H724" s="190" t="s">
        <v>692</v>
      </c>
      <c r="I724" s="190" t="s">
        <v>265</v>
      </c>
      <c r="Q724" s="190">
        <v>2000</v>
      </c>
      <c r="W724" s="190" t="s">
        <v>3181</v>
      </c>
    </row>
    <row r="725" spans="1:23" ht="17.25" customHeight="1" x14ac:dyDescent="0.3">
      <c r="A725" s="190">
        <v>807076</v>
      </c>
      <c r="B725" s="190" t="s">
        <v>2211</v>
      </c>
      <c r="C725" s="190" t="s">
        <v>380</v>
      </c>
      <c r="D725" s="190" t="s">
        <v>157</v>
      </c>
      <c r="E725" s="190" t="s">
        <v>138</v>
      </c>
      <c r="F725" s="193">
        <v>36161</v>
      </c>
      <c r="G725" s="190" t="s">
        <v>757</v>
      </c>
      <c r="H725" s="190" t="s">
        <v>692</v>
      </c>
      <c r="I725" s="190" t="s">
        <v>265</v>
      </c>
      <c r="Q725" s="190">
        <v>2000</v>
      </c>
      <c r="W725" s="190" t="s">
        <v>3181</v>
      </c>
    </row>
    <row r="726" spans="1:23" ht="17.25" customHeight="1" x14ac:dyDescent="0.3">
      <c r="A726" s="190">
        <v>813272</v>
      </c>
      <c r="B726" s="190" t="s">
        <v>1325</v>
      </c>
      <c r="C726" s="190" t="s">
        <v>114</v>
      </c>
      <c r="D726" s="190" t="s">
        <v>174</v>
      </c>
      <c r="E726" s="190" t="s">
        <v>138</v>
      </c>
      <c r="F726" s="193">
        <v>36209</v>
      </c>
      <c r="G726" s="190" t="s">
        <v>830</v>
      </c>
      <c r="H726" s="190" t="s">
        <v>692</v>
      </c>
      <c r="I726" s="190" t="s">
        <v>265</v>
      </c>
      <c r="Q726" s="190">
        <v>2000</v>
      </c>
      <c r="W726" s="190" t="s">
        <v>3181</v>
      </c>
    </row>
    <row r="727" spans="1:23" ht="17.25" customHeight="1" x14ac:dyDescent="0.3">
      <c r="A727" s="190">
        <v>813537</v>
      </c>
      <c r="B727" s="190" t="s">
        <v>1391</v>
      </c>
      <c r="C727" s="190" t="s">
        <v>109</v>
      </c>
      <c r="D727" s="190" t="s">
        <v>439</v>
      </c>
      <c r="E727" s="190" t="s">
        <v>138</v>
      </c>
      <c r="F727" s="193">
        <v>36336</v>
      </c>
      <c r="G727" s="190" t="s">
        <v>861</v>
      </c>
      <c r="H727" s="190" t="s">
        <v>692</v>
      </c>
      <c r="I727" s="190" t="s">
        <v>265</v>
      </c>
      <c r="Q727" s="190">
        <v>2000</v>
      </c>
      <c r="W727" s="190" t="s">
        <v>3181</v>
      </c>
    </row>
    <row r="728" spans="1:23" ht="17.25" customHeight="1" x14ac:dyDescent="0.3">
      <c r="A728" s="190">
        <v>809239</v>
      </c>
      <c r="B728" s="190" t="s">
        <v>2440</v>
      </c>
      <c r="C728" s="190" t="s">
        <v>129</v>
      </c>
      <c r="D728" s="190" t="s">
        <v>539</v>
      </c>
      <c r="E728" s="190" t="s">
        <v>138</v>
      </c>
      <c r="F728" s="193">
        <v>36398</v>
      </c>
      <c r="G728" s="190" t="s">
        <v>243</v>
      </c>
      <c r="H728" s="190" t="s">
        <v>692</v>
      </c>
      <c r="I728" s="190" t="s">
        <v>265</v>
      </c>
      <c r="Q728" s="190">
        <v>2000</v>
      </c>
      <c r="W728" s="190" t="s">
        <v>3181</v>
      </c>
    </row>
    <row r="729" spans="1:23" ht="17.25" customHeight="1" x14ac:dyDescent="0.3">
      <c r="A729" s="190">
        <v>813224</v>
      </c>
      <c r="B729" s="190" t="s">
        <v>1312</v>
      </c>
      <c r="C729" s="190" t="s">
        <v>392</v>
      </c>
      <c r="D729" s="190" t="s">
        <v>303</v>
      </c>
      <c r="E729" s="190" t="s">
        <v>138</v>
      </c>
      <c r="F729" s="193">
        <v>36526</v>
      </c>
      <c r="G729" s="190" t="s">
        <v>233</v>
      </c>
      <c r="H729" s="190" t="s">
        <v>692</v>
      </c>
      <c r="I729" s="190" t="s">
        <v>265</v>
      </c>
      <c r="Q729" s="190">
        <v>2000</v>
      </c>
      <c r="W729" s="190" t="s">
        <v>3181</v>
      </c>
    </row>
    <row r="730" spans="1:23" ht="17.25" customHeight="1" x14ac:dyDescent="0.3">
      <c r="A730" s="190">
        <v>814148</v>
      </c>
      <c r="B730" s="190" t="s">
        <v>1530</v>
      </c>
      <c r="C730" s="190" t="s">
        <v>342</v>
      </c>
      <c r="D730" s="190" t="s">
        <v>153</v>
      </c>
      <c r="E730" s="190" t="s">
        <v>138</v>
      </c>
      <c r="F730" s="193">
        <v>36917</v>
      </c>
      <c r="G730" s="190" t="s">
        <v>695</v>
      </c>
      <c r="H730" s="190" t="s">
        <v>692</v>
      </c>
      <c r="I730" s="190" t="s">
        <v>265</v>
      </c>
      <c r="Q730" s="190">
        <v>2000</v>
      </c>
      <c r="W730" s="190" t="s">
        <v>3181</v>
      </c>
    </row>
    <row r="731" spans="1:23" ht="17.25" customHeight="1" x14ac:dyDescent="0.3">
      <c r="A731" s="190">
        <v>803996</v>
      </c>
      <c r="B731" s="190" t="s">
        <v>2011</v>
      </c>
      <c r="C731" s="190" t="s">
        <v>108</v>
      </c>
      <c r="D731" s="190" t="s">
        <v>397</v>
      </c>
      <c r="E731" s="190" t="s">
        <v>138</v>
      </c>
      <c r="G731" s="190" t="s">
        <v>233</v>
      </c>
      <c r="H731" s="190" t="s">
        <v>692</v>
      </c>
      <c r="I731" s="190" t="s">
        <v>265</v>
      </c>
      <c r="Q731" s="190">
        <v>2000</v>
      </c>
      <c r="W731" s="190" t="s">
        <v>3181</v>
      </c>
    </row>
    <row r="732" spans="1:23" ht="17.25" customHeight="1" x14ac:dyDescent="0.3">
      <c r="A732" s="190">
        <v>811275</v>
      </c>
      <c r="B732" s="190" t="s">
        <v>2708</v>
      </c>
      <c r="C732" s="190" t="s">
        <v>898</v>
      </c>
      <c r="D732" s="190" t="s">
        <v>195</v>
      </c>
      <c r="E732" s="190" t="s">
        <v>137</v>
      </c>
      <c r="F732" s="193">
        <v>27498</v>
      </c>
      <c r="G732" s="190" t="s">
        <v>233</v>
      </c>
      <c r="H732" s="190" t="s">
        <v>692</v>
      </c>
      <c r="I732" s="190" t="s">
        <v>265</v>
      </c>
      <c r="Q732" s="190">
        <v>2000</v>
      </c>
      <c r="W732" s="190" t="s">
        <v>3181</v>
      </c>
    </row>
    <row r="733" spans="1:23" ht="17.25" customHeight="1" x14ac:dyDescent="0.3">
      <c r="A733" s="190">
        <v>811456</v>
      </c>
      <c r="B733" s="190" t="s">
        <v>2736</v>
      </c>
      <c r="C733" s="190" t="s">
        <v>69</v>
      </c>
      <c r="D733" s="190" t="s">
        <v>410</v>
      </c>
      <c r="E733" s="190" t="s">
        <v>137</v>
      </c>
      <c r="F733" s="193">
        <v>28467</v>
      </c>
      <c r="G733" s="190" t="s">
        <v>233</v>
      </c>
      <c r="H733" s="190" t="s">
        <v>692</v>
      </c>
      <c r="I733" s="190" t="s">
        <v>265</v>
      </c>
      <c r="Q733" s="190">
        <v>2000</v>
      </c>
      <c r="W733" s="190" t="s">
        <v>3181</v>
      </c>
    </row>
    <row r="734" spans="1:23" ht="17.25" customHeight="1" x14ac:dyDescent="0.3">
      <c r="A734" s="190">
        <v>801220</v>
      </c>
      <c r="B734" s="190" t="s">
        <v>1942</v>
      </c>
      <c r="C734" s="190" t="s">
        <v>532</v>
      </c>
      <c r="D734" s="190" t="s">
        <v>322</v>
      </c>
      <c r="E734" s="190" t="s">
        <v>137</v>
      </c>
      <c r="F734" s="193">
        <v>30379</v>
      </c>
      <c r="G734" s="190" t="s">
        <v>233</v>
      </c>
      <c r="H734" s="190" t="s">
        <v>692</v>
      </c>
      <c r="I734" s="190" t="s">
        <v>265</v>
      </c>
      <c r="Q734" s="190">
        <v>2000</v>
      </c>
      <c r="W734" s="190" t="s">
        <v>3181</v>
      </c>
    </row>
    <row r="735" spans="1:23" ht="17.25" customHeight="1" x14ac:dyDescent="0.3">
      <c r="A735" s="190">
        <v>807894</v>
      </c>
      <c r="B735" s="190" t="s">
        <v>2294</v>
      </c>
      <c r="C735" s="190" t="s">
        <v>127</v>
      </c>
      <c r="D735" s="190" t="s">
        <v>210</v>
      </c>
      <c r="E735" s="190" t="s">
        <v>137</v>
      </c>
      <c r="F735" s="193">
        <v>32874</v>
      </c>
      <c r="G735" s="190" t="s">
        <v>233</v>
      </c>
      <c r="H735" s="190" t="s">
        <v>692</v>
      </c>
      <c r="I735" s="190" t="s">
        <v>265</v>
      </c>
      <c r="Q735" s="190">
        <v>2000</v>
      </c>
      <c r="W735" s="190" t="s">
        <v>3181</v>
      </c>
    </row>
    <row r="736" spans="1:23" ht="17.25" customHeight="1" x14ac:dyDescent="0.3">
      <c r="A736" s="190">
        <v>810552</v>
      </c>
      <c r="B736" s="190" t="s">
        <v>2588</v>
      </c>
      <c r="C736" s="190" t="s">
        <v>651</v>
      </c>
      <c r="D736" s="190" t="s">
        <v>3143</v>
      </c>
      <c r="E736" s="190" t="s">
        <v>137</v>
      </c>
      <c r="F736" s="193">
        <v>33239</v>
      </c>
      <c r="G736" s="190" t="s">
        <v>695</v>
      </c>
      <c r="H736" s="190" t="s">
        <v>692</v>
      </c>
      <c r="I736" s="190" t="s">
        <v>265</v>
      </c>
      <c r="Q736" s="190">
        <v>2000</v>
      </c>
      <c r="W736" s="190" t="s">
        <v>3181</v>
      </c>
    </row>
    <row r="737" spans="1:23" ht="17.25" customHeight="1" x14ac:dyDescent="0.3">
      <c r="A737" s="190">
        <v>808389</v>
      </c>
      <c r="B737" s="190" t="s">
        <v>2344</v>
      </c>
      <c r="C737" s="190" t="s">
        <v>3093</v>
      </c>
      <c r="D737" s="190" t="s">
        <v>165</v>
      </c>
      <c r="E737" s="190" t="s">
        <v>137</v>
      </c>
      <c r="F737" s="193">
        <v>33328</v>
      </c>
      <c r="G737" s="190" t="s">
        <v>757</v>
      </c>
      <c r="H737" s="190" t="s">
        <v>692</v>
      </c>
      <c r="I737" s="190" t="s">
        <v>265</v>
      </c>
      <c r="Q737" s="190">
        <v>2000</v>
      </c>
      <c r="W737" s="190" t="s">
        <v>3181</v>
      </c>
    </row>
    <row r="738" spans="1:23" ht="17.25" customHeight="1" x14ac:dyDescent="0.3">
      <c r="A738" s="190">
        <v>811961</v>
      </c>
      <c r="B738" s="190" t="s">
        <v>1064</v>
      </c>
      <c r="C738" s="190" t="s">
        <v>82</v>
      </c>
      <c r="D738" s="190" t="s">
        <v>1578</v>
      </c>
      <c r="E738" s="190" t="s">
        <v>137</v>
      </c>
      <c r="F738" s="193">
        <v>33970</v>
      </c>
      <c r="G738" s="190" t="s">
        <v>238</v>
      </c>
      <c r="H738" s="190" t="s">
        <v>692</v>
      </c>
      <c r="I738" s="190" t="s">
        <v>265</v>
      </c>
      <c r="Q738" s="190">
        <v>2000</v>
      </c>
      <c r="W738" s="190" t="s">
        <v>3181</v>
      </c>
    </row>
    <row r="739" spans="1:23" ht="17.25" customHeight="1" x14ac:dyDescent="0.3">
      <c r="A739" s="190">
        <v>812255</v>
      </c>
      <c r="B739" s="190" t="s">
        <v>1116</v>
      </c>
      <c r="C739" s="190" t="s">
        <v>473</v>
      </c>
      <c r="D739" s="190" t="s">
        <v>303</v>
      </c>
      <c r="E739" s="190" t="s">
        <v>137</v>
      </c>
      <c r="F739" s="193">
        <v>34559</v>
      </c>
      <c r="G739" s="190" t="s">
        <v>233</v>
      </c>
      <c r="H739" s="190" t="s">
        <v>692</v>
      </c>
      <c r="I739" s="190" t="s">
        <v>265</v>
      </c>
      <c r="Q739" s="190">
        <v>2000</v>
      </c>
      <c r="W739" s="190" t="s">
        <v>3181</v>
      </c>
    </row>
    <row r="740" spans="1:23" ht="17.25" customHeight="1" x14ac:dyDescent="0.3">
      <c r="A740" s="190">
        <v>812053</v>
      </c>
      <c r="B740" s="190" t="s">
        <v>1084</v>
      </c>
      <c r="C740" s="190" t="s">
        <v>62</v>
      </c>
      <c r="D740" s="190" t="s">
        <v>421</v>
      </c>
      <c r="E740" s="190" t="s">
        <v>137</v>
      </c>
      <c r="F740" s="193">
        <v>34726</v>
      </c>
      <c r="G740" s="190" t="s">
        <v>933</v>
      </c>
      <c r="H740" s="190" t="s">
        <v>692</v>
      </c>
      <c r="I740" s="190" t="s">
        <v>265</v>
      </c>
      <c r="Q740" s="190">
        <v>2000</v>
      </c>
      <c r="W740" s="190" t="s">
        <v>3181</v>
      </c>
    </row>
    <row r="741" spans="1:23" ht="17.25" customHeight="1" x14ac:dyDescent="0.3">
      <c r="A741" s="190">
        <v>805967</v>
      </c>
      <c r="B741" s="190" t="s">
        <v>885</v>
      </c>
      <c r="C741" s="190" t="s">
        <v>418</v>
      </c>
      <c r="D741" s="190" t="s">
        <v>1615</v>
      </c>
      <c r="E741" s="190" t="s">
        <v>137</v>
      </c>
      <c r="F741" s="193">
        <v>34885</v>
      </c>
      <c r="G741" s="190" t="s">
        <v>233</v>
      </c>
      <c r="H741" s="190" t="s">
        <v>692</v>
      </c>
      <c r="I741" s="190" t="s">
        <v>265</v>
      </c>
      <c r="Q741" s="190">
        <v>2000</v>
      </c>
      <c r="W741" s="190" t="s">
        <v>3181</v>
      </c>
    </row>
    <row r="742" spans="1:23" ht="17.25" customHeight="1" x14ac:dyDescent="0.3">
      <c r="A742" s="190">
        <v>804793</v>
      </c>
      <c r="B742" s="190" t="s">
        <v>2042</v>
      </c>
      <c r="C742" s="190" t="s">
        <v>82</v>
      </c>
      <c r="D742" s="190" t="s">
        <v>187</v>
      </c>
      <c r="E742" s="190" t="s">
        <v>137</v>
      </c>
      <c r="F742" s="193">
        <v>35065</v>
      </c>
      <c r="G742" s="190" t="s">
        <v>239</v>
      </c>
      <c r="H742" s="190" t="s">
        <v>692</v>
      </c>
      <c r="I742" s="190" t="s">
        <v>265</v>
      </c>
      <c r="Q742" s="190">
        <v>2000</v>
      </c>
      <c r="W742" s="190" t="s">
        <v>3181</v>
      </c>
    </row>
    <row r="743" spans="1:23" ht="17.25" customHeight="1" x14ac:dyDescent="0.3">
      <c r="A743" s="190">
        <v>809586</v>
      </c>
      <c r="B743" s="190" t="s">
        <v>2481</v>
      </c>
      <c r="C743" s="190" t="s">
        <v>2862</v>
      </c>
      <c r="D743" s="190" t="s">
        <v>1004</v>
      </c>
      <c r="E743" s="190" t="s">
        <v>137</v>
      </c>
      <c r="F743" s="193">
        <v>35065</v>
      </c>
      <c r="G743" s="190" t="s">
        <v>754</v>
      </c>
      <c r="H743" s="190" t="s">
        <v>692</v>
      </c>
      <c r="I743" s="190" t="s">
        <v>265</v>
      </c>
      <c r="Q743" s="190">
        <v>2000</v>
      </c>
      <c r="W743" s="190" t="s">
        <v>3181</v>
      </c>
    </row>
    <row r="744" spans="1:23" ht="17.25" customHeight="1" x14ac:dyDescent="0.3">
      <c r="A744" s="190">
        <v>811349</v>
      </c>
      <c r="B744" s="190" t="s">
        <v>2721</v>
      </c>
      <c r="C744" s="190" t="s">
        <v>89</v>
      </c>
      <c r="D744" s="190" t="s">
        <v>3162</v>
      </c>
      <c r="E744" s="190" t="s">
        <v>137</v>
      </c>
      <c r="F744" s="193">
        <v>35082</v>
      </c>
      <c r="G744" s="190" t="s">
        <v>1764</v>
      </c>
      <c r="H744" s="190" t="s">
        <v>692</v>
      </c>
      <c r="I744" s="190" t="s">
        <v>265</v>
      </c>
      <c r="Q744" s="190">
        <v>2000</v>
      </c>
      <c r="W744" s="190" t="s">
        <v>3181</v>
      </c>
    </row>
    <row r="745" spans="1:23" ht="17.25" customHeight="1" x14ac:dyDescent="0.3">
      <c r="A745" s="190">
        <v>808987</v>
      </c>
      <c r="B745" s="190" t="s">
        <v>2404</v>
      </c>
      <c r="C745" s="190" t="s">
        <v>91</v>
      </c>
      <c r="D745" s="190" t="s">
        <v>434</v>
      </c>
      <c r="E745" s="190" t="s">
        <v>137</v>
      </c>
      <c r="F745" s="193">
        <v>35094</v>
      </c>
      <c r="G745" s="190" t="s">
        <v>3119</v>
      </c>
      <c r="H745" s="190" t="s">
        <v>692</v>
      </c>
      <c r="I745" s="190" t="s">
        <v>265</v>
      </c>
      <c r="Q745" s="190">
        <v>2000</v>
      </c>
      <c r="W745" s="190" t="s">
        <v>3181</v>
      </c>
    </row>
    <row r="746" spans="1:23" ht="17.25" customHeight="1" x14ac:dyDescent="0.3">
      <c r="A746" s="190">
        <v>810164</v>
      </c>
      <c r="B746" s="190" t="s">
        <v>2541</v>
      </c>
      <c r="C746" s="190" t="s">
        <v>996</v>
      </c>
      <c r="D746" s="190" t="s">
        <v>1804</v>
      </c>
      <c r="E746" s="190" t="s">
        <v>137</v>
      </c>
      <c r="F746" s="193">
        <v>35172</v>
      </c>
      <c r="G746" s="190" t="s">
        <v>709</v>
      </c>
      <c r="H746" s="190" t="s">
        <v>692</v>
      </c>
      <c r="I746" s="190" t="s">
        <v>265</v>
      </c>
      <c r="Q746" s="190">
        <v>2000</v>
      </c>
      <c r="W746" s="190" t="s">
        <v>3181</v>
      </c>
    </row>
    <row r="747" spans="1:23" ht="17.25" customHeight="1" x14ac:dyDescent="0.3">
      <c r="A747" s="190">
        <v>811560</v>
      </c>
      <c r="B747" s="190" t="s">
        <v>2746</v>
      </c>
      <c r="C747" s="190" t="s">
        <v>115</v>
      </c>
      <c r="D747" s="190" t="s">
        <v>865</v>
      </c>
      <c r="E747" s="190" t="s">
        <v>137</v>
      </c>
      <c r="F747" s="193">
        <v>35445</v>
      </c>
      <c r="G747" s="190" t="s">
        <v>235</v>
      </c>
      <c r="H747" s="190" t="s">
        <v>692</v>
      </c>
      <c r="I747" s="190" t="s">
        <v>265</v>
      </c>
      <c r="Q747" s="190">
        <v>2000</v>
      </c>
      <c r="W747" s="190" t="s">
        <v>3181</v>
      </c>
    </row>
    <row r="748" spans="1:23" ht="17.25" customHeight="1" x14ac:dyDescent="0.3">
      <c r="A748" s="190">
        <v>813126</v>
      </c>
      <c r="B748" s="190" t="s">
        <v>1291</v>
      </c>
      <c r="C748" s="190" t="s">
        <v>121</v>
      </c>
      <c r="D748" s="190" t="s">
        <v>168</v>
      </c>
      <c r="E748" s="190" t="s">
        <v>137</v>
      </c>
      <c r="F748" s="193">
        <v>35448</v>
      </c>
      <c r="G748" s="190" t="s">
        <v>896</v>
      </c>
      <c r="H748" s="190" t="s">
        <v>692</v>
      </c>
      <c r="I748" s="190" t="s">
        <v>265</v>
      </c>
      <c r="Q748" s="190">
        <v>2000</v>
      </c>
      <c r="W748" s="190" t="s">
        <v>3181</v>
      </c>
    </row>
    <row r="749" spans="1:23" ht="17.25" customHeight="1" x14ac:dyDescent="0.3">
      <c r="A749" s="190">
        <v>812277</v>
      </c>
      <c r="B749" s="190" t="s">
        <v>1126</v>
      </c>
      <c r="C749" s="190" t="s">
        <v>1632</v>
      </c>
      <c r="D749" s="190" t="s">
        <v>442</v>
      </c>
      <c r="E749" s="190" t="s">
        <v>137</v>
      </c>
      <c r="F749" s="193">
        <v>35450</v>
      </c>
      <c r="G749" s="190" t="s">
        <v>802</v>
      </c>
      <c r="H749" s="190" t="s">
        <v>692</v>
      </c>
      <c r="I749" s="190" t="s">
        <v>265</v>
      </c>
      <c r="Q749" s="190">
        <v>2000</v>
      </c>
      <c r="W749" s="190" t="s">
        <v>3181</v>
      </c>
    </row>
    <row r="750" spans="1:23" ht="17.25" customHeight="1" x14ac:dyDescent="0.3">
      <c r="A750" s="190">
        <v>814022</v>
      </c>
      <c r="B750" s="190" t="s">
        <v>1497</v>
      </c>
      <c r="C750" s="190" t="s">
        <v>102</v>
      </c>
      <c r="D750" s="190" t="s">
        <v>308</v>
      </c>
      <c r="E750" s="190" t="s">
        <v>137</v>
      </c>
      <c r="F750" s="193">
        <v>35537</v>
      </c>
      <c r="G750" s="190" t="s">
        <v>233</v>
      </c>
      <c r="H750" s="190" t="s">
        <v>692</v>
      </c>
      <c r="I750" s="190" t="s">
        <v>265</v>
      </c>
      <c r="Q750" s="190">
        <v>2000</v>
      </c>
      <c r="W750" s="190" t="s">
        <v>3181</v>
      </c>
    </row>
    <row r="751" spans="1:23" ht="17.25" customHeight="1" x14ac:dyDescent="0.3">
      <c r="A751" s="190">
        <v>808298</v>
      </c>
      <c r="B751" s="190" t="s">
        <v>2332</v>
      </c>
      <c r="C751" s="190" t="s">
        <v>62</v>
      </c>
      <c r="D751" s="190" t="s">
        <v>731</v>
      </c>
      <c r="E751" s="190" t="s">
        <v>137</v>
      </c>
      <c r="F751" s="193">
        <v>35551</v>
      </c>
      <c r="G751" s="190" t="s">
        <v>233</v>
      </c>
      <c r="H751" s="190" t="s">
        <v>692</v>
      </c>
      <c r="I751" s="190" t="s">
        <v>265</v>
      </c>
      <c r="Q751" s="190">
        <v>2000</v>
      </c>
      <c r="W751" s="190" t="s">
        <v>3181</v>
      </c>
    </row>
    <row r="752" spans="1:23" ht="17.25" customHeight="1" x14ac:dyDescent="0.3">
      <c r="A752" s="190">
        <v>812632</v>
      </c>
      <c r="B752" s="190" t="s">
        <v>1207</v>
      </c>
      <c r="C752" s="190" t="s">
        <v>1690</v>
      </c>
      <c r="D752" s="190" t="s">
        <v>1691</v>
      </c>
      <c r="E752" s="190" t="s">
        <v>137</v>
      </c>
      <c r="F752" s="193">
        <v>35593</v>
      </c>
      <c r="G752" s="190" t="s">
        <v>233</v>
      </c>
      <c r="H752" s="190" t="s">
        <v>692</v>
      </c>
      <c r="I752" s="190" t="s">
        <v>265</v>
      </c>
      <c r="Q752" s="190">
        <v>2000</v>
      </c>
      <c r="W752" s="190" t="s">
        <v>3181</v>
      </c>
    </row>
    <row r="753" spans="1:23" ht="17.25" customHeight="1" x14ac:dyDescent="0.3">
      <c r="A753" s="190">
        <v>808592</v>
      </c>
      <c r="B753" s="190" t="s">
        <v>2366</v>
      </c>
      <c r="C753" s="190" t="s">
        <v>475</v>
      </c>
      <c r="D753" s="190" t="s">
        <v>3114</v>
      </c>
      <c r="E753" s="190" t="s">
        <v>137</v>
      </c>
      <c r="F753" s="193">
        <v>35796</v>
      </c>
      <c r="G753" s="190" t="s">
        <v>3115</v>
      </c>
      <c r="H753" s="190" t="s">
        <v>692</v>
      </c>
      <c r="I753" s="190" t="s">
        <v>265</v>
      </c>
      <c r="Q753" s="190">
        <v>2000</v>
      </c>
      <c r="W753" s="190" t="s">
        <v>3181</v>
      </c>
    </row>
    <row r="754" spans="1:23" ht="17.25" customHeight="1" x14ac:dyDescent="0.3">
      <c r="A754" s="190">
        <v>811976</v>
      </c>
      <c r="B754" s="190" t="s">
        <v>1066</v>
      </c>
      <c r="C754" s="190" t="s">
        <v>65</v>
      </c>
      <c r="D754" s="190" t="s">
        <v>410</v>
      </c>
      <c r="E754" s="190" t="s">
        <v>137</v>
      </c>
      <c r="F754" s="193">
        <v>35796</v>
      </c>
      <c r="G754" s="190" t="s">
        <v>233</v>
      </c>
      <c r="H754" s="190" t="s">
        <v>692</v>
      </c>
      <c r="I754" s="190" t="s">
        <v>265</v>
      </c>
      <c r="Q754" s="190">
        <v>2000</v>
      </c>
      <c r="W754" s="190" t="s">
        <v>3181</v>
      </c>
    </row>
    <row r="755" spans="1:23" ht="17.25" customHeight="1" x14ac:dyDescent="0.3">
      <c r="A755" s="190">
        <v>808441</v>
      </c>
      <c r="B755" s="190" t="s">
        <v>2349</v>
      </c>
      <c r="C755" s="190" t="s">
        <v>492</v>
      </c>
      <c r="D755" s="190" t="s">
        <v>182</v>
      </c>
      <c r="E755" s="190" t="s">
        <v>137</v>
      </c>
      <c r="F755" s="193">
        <v>35796</v>
      </c>
      <c r="G755" s="190" t="s">
        <v>233</v>
      </c>
      <c r="H755" s="190" t="s">
        <v>692</v>
      </c>
      <c r="I755" s="190" t="s">
        <v>265</v>
      </c>
      <c r="Q755" s="190">
        <v>2000</v>
      </c>
      <c r="W755" s="190" t="s">
        <v>3181</v>
      </c>
    </row>
    <row r="756" spans="1:23" ht="17.25" customHeight="1" x14ac:dyDescent="0.3">
      <c r="A756" s="190">
        <v>807744</v>
      </c>
      <c r="B756" s="190" t="s">
        <v>1494</v>
      </c>
      <c r="C756" s="190" t="s">
        <v>549</v>
      </c>
      <c r="D756" s="190" t="s">
        <v>153</v>
      </c>
      <c r="E756" s="190" t="s">
        <v>137</v>
      </c>
      <c r="F756" s="193">
        <v>35812</v>
      </c>
      <c r="G756" s="190" t="s">
        <v>233</v>
      </c>
      <c r="H756" s="190" t="s">
        <v>692</v>
      </c>
      <c r="I756" s="190" t="s">
        <v>265</v>
      </c>
      <c r="Q756" s="190">
        <v>2000</v>
      </c>
      <c r="W756" s="190" t="s">
        <v>3181</v>
      </c>
    </row>
    <row r="757" spans="1:23" ht="17.25" customHeight="1" x14ac:dyDescent="0.3">
      <c r="A757" s="190">
        <v>808472</v>
      </c>
      <c r="B757" s="190" t="s">
        <v>2352</v>
      </c>
      <c r="C757" s="190" t="s">
        <v>63</v>
      </c>
      <c r="D757" s="190" t="s">
        <v>211</v>
      </c>
      <c r="E757" s="190" t="s">
        <v>137</v>
      </c>
      <c r="F757" s="193">
        <v>35826</v>
      </c>
      <c r="G757" s="190" t="s">
        <v>233</v>
      </c>
      <c r="H757" s="190" t="s">
        <v>692</v>
      </c>
      <c r="I757" s="190" t="s">
        <v>265</v>
      </c>
      <c r="Q757" s="190">
        <v>2000</v>
      </c>
      <c r="W757" s="190" t="s">
        <v>3181</v>
      </c>
    </row>
    <row r="758" spans="1:23" ht="17.25" customHeight="1" x14ac:dyDescent="0.3">
      <c r="A758" s="190">
        <v>808542</v>
      </c>
      <c r="B758" s="190" t="s">
        <v>2357</v>
      </c>
      <c r="C758" s="190" t="s">
        <v>63</v>
      </c>
      <c r="D758" s="190" t="s">
        <v>345</v>
      </c>
      <c r="E758" s="190" t="s">
        <v>137</v>
      </c>
      <c r="F758" s="193">
        <v>35926</v>
      </c>
      <c r="G758" s="190" t="s">
        <v>1800</v>
      </c>
      <c r="H758" s="190" t="s">
        <v>692</v>
      </c>
      <c r="I758" s="190" t="s">
        <v>265</v>
      </c>
      <c r="Q758" s="190">
        <v>2000</v>
      </c>
      <c r="W758" s="190" t="s">
        <v>3181</v>
      </c>
    </row>
    <row r="759" spans="1:23" ht="17.25" customHeight="1" x14ac:dyDescent="0.3">
      <c r="A759" s="190">
        <v>814165</v>
      </c>
      <c r="B759" s="190" t="s">
        <v>1537</v>
      </c>
      <c r="C759" s="190" t="s">
        <v>116</v>
      </c>
      <c r="D759" s="190" t="s">
        <v>160</v>
      </c>
      <c r="E759" s="190" t="s">
        <v>137</v>
      </c>
      <c r="F759" s="193">
        <v>35934</v>
      </c>
      <c r="G759" s="190" t="s">
        <v>233</v>
      </c>
      <c r="H759" s="190" t="s">
        <v>692</v>
      </c>
      <c r="I759" s="190" t="s">
        <v>265</v>
      </c>
      <c r="Q759" s="190">
        <v>2000</v>
      </c>
      <c r="W759" s="190" t="s">
        <v>3181</v>
      </c>
    </row>
    <row r="760" spans="1:23" ht="17.25" customHeight="1" x14ac:dyDescent="0.3">
      <c r="A760" s="190">
        <v>808585</v>
      </c>
      <c r="B760" s="190" t="s">
        <v>2365</v>
      </c>
      <c r="C760" s="190" t="s">
        <v>66</v>
      </c>
      <c r="D760" s="190" t="s">
        <v>1599</v>
      </c>
      <c r="E760" s="190" t="s">
        <v>137</v>
      </c>
      <c r="F760" s="193">
        <v>35968</v>
      </c>
      <c r="G760" s="190" t="s">
        <v>233</v>
      </c>
      <c r="H760" s="190" t="s">
        <v>692</v>
      </c>
      <c r="I760" s="190" t="s">
        <v>265</v>
      </c>
      <c r="Q760" s="190">
        <v>2000</v>
      </c>
      <c r="W760" s="190" t="s">
        <v>3181</v>
      </c>
    </row>
    <row r="761" spans="1:23" ht="17.25" customHeight="1" x14ac:dyDescent="0.3">
      <c r="A761" s="190">
        <v>811743</v>
      </c>
      <c r="B761" s="190" t="s">
        <v>2766</v>
      </c>
      <c r="C761" s="190" t="s">
        <v>560</v>
      </c>
      <c r="D761" s="190" t="s">
        <v>470</v>
      </c>
      <c r="E761" s="190" t="s">
        <v>137</v>
      </c>
      <c r="F761" s="193">
        <v>36161</v>
      </c>
      <c r="G761" s="190" t="s">
        <v>792</v>
      </c>
      <c r="H761" s="190" t="s">
        <v>692</v>
      </c>
      <c r="I761" s="190" t="s">
        <v>265</v>
      </c>
      <c r="Q761" s="190">
        <v>2000</v>
      </c>
      <c r="W761" s="190" t="s">
        <v>3181</v>
      </c>
    </row>
    <row r="762" spans="1:23" ht="17.25" customHeight="1" x14ac:dyDescent="0.3">
      <c r="A762" s="190">
        <v>810636</v>
      </c>
      <c r="B762" s="190" t="s">
        <v>2602</v>
      </c>
      <c r="C762" s="190" t="s">
        <v>82</v>
      </c>
      <c r="D762" s="190" t="s">
        <v>177</v>
      </c>
      <c r="E762" s="190" t="s">
        <v>137</v>
      </c>
      <c r="F762" s="193">
        <v>36161</v>
      </c>
      <c r="G762" s="190" t="s">
        <v>844</v>
      </c>
      <c r="H762" s="190" t="s">
        <v>692</v>
      </c>
      <c r="I762" s="190" t="s">
        <v>265</v>
      </c>
      <c r="Q762" s="190">
        <v>2000</v>
      </c>
      <c r="W762" s="190" t="s">
        <v>3181</v>
      </c>
    </row>
    <row r="763" spans="1:23" ht="17.25" customHeight="1" x14ac:dyDescent="0.3">
      <c r="A763" s="190">
        <v>811277</v>
      </c>
      <c r="B763" s="190" t="s">
        <v>2709</v>
      </c>
      <c r="C763" s="190" t="s">
        <v>79</v>
      </c>
      <c r="D763" s="190" t="s">
        <v>158</v>
      </c>
      <c r="E763" s="190" t="s">
        <v>137</v>
      </c>
      <c r="F763" s="193">
        <v>36161</v>
      </c>
      <c r="G763" s="190" t="s">
        <v>233</v>
      </c>
      <c r="H763" s="190" t="s">
        <v>692</v>
      </c>
      <c r="I763" s="190" t="s">
        <v>265</v>
      </c>
      <c r="Q763" s="190">
        <v>2000</v>
      </c>
      <c r="W763" s="190" t="s">
        <v>3181</v>
      </c>
    </row>
    <row r="764" spans="1:23" ht="17.25" customHeight="1" x14ac:dyDescent="0.3">
      <c r="A764" s="190">
        <v>812979</v>
      </c>
      <c r="B764" s="190" t="s">
        <v>1259</v>
      </c>
      <c r="C764" s="190" t="s">
        <v>1732</v>
      </c>
      <c r="D764" s="190" t="s">
        <v>1733</v>
      </c>
      <c r="E764" s="190" t="s">
        <v>137</v>
      </c>
      <c r="F764" s="193">
        <v>36161</v>
      </c>
      <c r="G764" s="190" t="s">
        <v>233</v>
      </c>
      <c r="H764" s="190" t="s">
        <v>692</v>
      </c>
      <c r="I764" s="190" t="s">
        <v>265</v>
      </c>
      <c r="Q764" s="190">
        <v>2000</v>
      </c>
      <c r="W764" s="190" t="s">
        <v>3181</v>
      </c>
    </row>
    <row r="765" spans="1:23" ht="17.25" customHeight="1" x14ac:dyDescent="0.3">
      <c r="A765" s="190">
        <v>807815</v>
      </c>
      <c r="B765" s="190" t="s">
        <v>2283</v>
      </c>
      <c r="C765" s="190" t="s">
        <v>64</v>
      </c>
      <c r="D765" s="190" t="s">
        <v>162</v>
      </c>
      <c r="E765" s="190" t="s">
        <v>137</v>
      </c>
      <c r="F765" s="193">
        <v>36179</v>
      </c>
      <c r="G765" s="190" t="s">
        <v>233</v>
      </c>
      <c r="H765" s="190" t="s">
        <v>692</v>
      </c>
      <c r="I765" s="190" t="s">
        <v>265</v>
      </c>
      <c r="Q765" s="190">
        <v>2000</v>
      </c>
      <c r="W765" s="190" t="s">
        <v>3181</v>
      </c>
    </row>
    <row r="766" spans="1:23" ht="17.25" customHeight="1" x14ac:dyDescent="0.3">
      <c r="A766" s="190">
        <v>809923</v>
      </c>
      <c r="B766" s="190" t="s">
        <v>2518</v>
      </c>
      <c r="C766" s="190" t="s">
        <v>465</v>
      </c>
      <c r="D766" s="190" t="s">
        <v>470</v>
      </c>
      <c r="E766" s="190" t="s">
        <v>137</v>
      </c>
      <c r="F766" s="193">
        <v>36219</v>
      </c>
      <c r="G766" s="190" t="s">
        <v>233</v>
      </c>
      <c r="H766" s="190" t="s">
        <v>692</v>
      </c>
      <c r="I766" s="190" t="s">
        <v>265</v>
      </c>
      <c r="Q766" s="190">
        <v>2000</v>
      </c>
      <c r="W766" s="190" t="s">
        <v>3181</v>
      </c>
    </row>
    <row r="767" spans="1:23" ht="17.25" customHeight="1" x14ac:dyDescent="0.3">
      <c r="A767" s="190">
        <v>810028</v>
      </c>
      <c r="B767" s="190" t="s">
        <v>2525</v>
      </c>
      <c r="C767" s="190" t="s">
        <v>296</v>
      </c>
      <c r="D767" s="190" t="s">
        <v>161</v>
      </c>
      <c r="E767" s="190" t="s">
        <v>137</v>
      </c>
      <c r="F767" s="193">
        <v>36242</v>
      </c>
      <c r="G767" s="190" t="s">
        <v>233</v>
      </c>
      <c r="H767" s="190" t="s">
        <v>692</v>
      </c>
      <c r="I767" s="190" t="s">
        <v>265</v>
      </c>
      <c r="Q767" s="190">
        <v>2000</v>
      </c>
      <c r="W767" s="190" t="s">
        <v>3181</v>
      </c>
    </row>
    <row r="768" spans="1:23" ht="17.25" customHeight="1" x14ac:dyDescent="0.3">
      <c r="A768" s="190">
        <v>813058</v>
      </c>
      <c r="B768" s="190" t="s">
        <v>1277</v>
      </c>
      <c r="C768" s="190" t="s">
        <v>370</v>
      </c>
      <c r="D768" s="190" t="s">
        <v>573</v>
      </c>
      <c r="E768" s="190" t="s">
        <v>137</v>
      </c>
      <c r="F768" s="193">
        <v>36329</v>
      </c>
      <c r="G768" s="190" t="s">
        <v>233</v>
      </c>
      <c r="H768" s="190" t="s">
        <v>692</v>
      </c>
      <c r="I768" s="190" t="s">
        <v>265</v>
      </c>
      <c r="Q768" s="190">
        <v>2000</v>
      </c>
      <c r="W768" s="190" t="s">
        <v>3181</v>
      </c>
    </row>
    <row r="769" spans="1:23" ht="17.25" customHeight="1" x14ac:dyDescent="0.3">
      <c r="A769" s="190">
        <v>814220</v>
      </c>
      <c r="B769" s="190" t="s">
        <v>1557</v>
      </c>
      <c r="C769" s="190" t="s">
        <v>82</v>
      </c>
      <c r="D769" s="190" t="s">
        <v>190</v>
      </c>
      <c r="E769" s="190" t="s">
        <v>137</v>
      </c>
      <c r="F769" s="193">
        <v>36394</v>
      </c>
      <c r="G769" s="190" t="s">
        <v>1880</v>
      </c>
      <c r="H769" s="190" t="s">
        <v>692</v>
      </c>
      <c r="I769" s="190" t="s">
        <v>265</v>
      </c>
      <c r="Q769" s="190">
        <v>2000</v>
      </c>
      <c r="W769" s="190" t="s">
        <v>3181</v>
      </c>
    </row>
    <row r="770" spans="1:23" ht="17.25" customHeight="1" x14ac:dyDescent="0.3">
      <c r="A770" s="190">
        <v>811982</v>
      </c>
      <c r="B770" s="190" t="s">
        <v>1067</v>
      </c>
      <c r="C770" s="190" t="s">
        <v>74</v>
      </c>
      <c r="D770" s="190" t="s">
        <v>195</v>
      </c>
      <c r="E770" s="190" t="s">
        <v>137</v>
      </c>
      <c r="F770" s="193">
        <v>36441</v>
      </c>
      <c r="G770" s="190" t="s">
        <v>1581</v>
      </c>
      <c r="H770" s="190" t="s">
        <v>692</v>
      </c>
      <c r="I770" s="190" t="s">
        <v>265</v>
      </c>
      <c r="Q770" s="190">
        <v>2000</v>
      </c>
      <c r="W770" s="190" t="s">
        <v>3181</v>
      </c>
    </row>
    <row r="771" spans="1:23" ht="17.25" customHeight="1" x14ac:dyDescent="0.3">
      <c r="A771" s="190">
        <v>812619</v>
      </c>
      <c r="B771" s="190" t="s">
        <v>1204</v>
      </c>
      <c r="C771" s="190" t="s">
        <v>91</v>
      </c>
      <c r="D771" s="190" t="s">
        <v>379</v>
      </c>
      <c r="E771" s="190" t="s">
        <v>137</v>
      </c>
      <c r="F771" s="193">
        <v>36526</v>
      </c>
      <c r="G771" s="190" t="s">
        <v>775</v>
      </c>
      <c r="H771" s="190" t="s">
        <v>692</v>
      </c>
      <c r="I771" s="190" t="s">
        <v>265</v>
      </c>
      <c r="Q771" s="190">
        <v>2000</v>
      </c>
      <c r="W771" s="190" t="s">
        <v>3181</v>
      </c>
    </row>
    <row r="772" spans="1:23" ht="17.25" customHeight="1" x14ac:dyDescent="0.3">
      <c r="A772" s="190">
        <v>812996</v>
      </c>
      <c r="B772" s="190" t="s">
        <v>1265</v>
      </c>
      <c r="C772" s="190" t="s">
        <v>113</v>
      </c>
      <c r="D772" s="190" t="s">
        <v>171</v>
      </c>
      <c r="E772" s="190" t="s">
        <v>137</v>
      </c>
      <c r="F772" s="193">
        <v>36741</v>
      </c>
      <c r="G772" s="190" t="s">
        <v>233</v>
      </c>
      <c r="H772" s="190" t="s">
        <v>692</v>
      </c>
      <c r="I772" s="190" t="s">
        <v>265</v>
      </c>
      <c r="Q772" s="190">
        <v>2000</v>
      </c>
      <c r="W772" s="190" t="s">
        <v>3181</v>
      </c>
    </row>
    <row r="773" spans="1:23" ht="17.25" customHeight="1" x14ac:dyDescent="0.3">
      <c r="A773" s="190">
        <v>806921</v>
      </c>
      <c r="B773" s="190" t="s">
        <v>2198</v>
      </c>
      <c r="C773" s="190" t="s">
        <v>3018</v>
      </c>
      <c r="D773" s="190" t="s">
        <v>3019</v>
      </c>
      <c r="E773" s="190" t="s">
        <v>137</v>
      </c>
      <c r="F773" s="193">
        <v>36161</v>
      </c>
      <c r="G773" s="190" t="s">
        <v>241</v>
      </c>
      <c r="H773" s="190" t="s">
        <v>692</v>
      </c>
      <c r="I773" s="190" t="s">
        <v>265</v>
      </c>
      <c r="J773" s="190" t="s">
        <v>1882</v>
      </c>
      <c r="K773" s="190">
        <v>2015</v>
      </c>
      <c r="L773" s="190" t="s">
        <v>241</v>
      </c>
      <c r="N773" s="190">
        <v>6</v>
      </c>
      <c r="O773" s="190">
        <v>44647</v>
      </c>
      <c r="P773" s="190">
        <v>14000</v>
      </c>
    </row>
    <row r="774" spans="1:23" ht="17.25" customHeight="1" x14ac:dyDescent="0.3">
      <c r="A774" s="190">
        <v>812555</v>
      </c>
      <c r="B774" s="190" t="s">
        <v>1188</v>
      </c>
      <c r="C774" s="190" t="s">
        <v>64</v>
      </c>
      <c r="D774" s="190" t="s">
        <v>1680</v>
      </c>
      <c r="E774" s="190" t="s">
        <v>138</v>
      </c>
      <c r="F774" s="193">
        <v>32776</v>
      </c>
      <c r="G774" s="190" t="s">
        <v>241</v>
      </c>
      <c r="H774" s="190" t="s">
        <v>692</v>
      </c>
      <c r="I774" s="190" t="s">
        <v>265</v>
      </c>
      <c r="J774" s="190" t="s">
        <v>248</v>
      </c>
      <c r="K774" s="190">
        <v>2008</v>
      </c>
      <c r="L774" s="190" t="s">
        <v>233</v>
      </c>
      <c r="N774" s="190">
        <v>6</v>
      </c>
      <c r="O774" s="190">
        <v>44647</v>
      </c>
      <c r="P774" s="190">
        <v>14000</v>
      </c>
    </row>
    <row r="775" spans="1:23" ht="17.25" customHeight="1" x14ac:dyDescent="0.3">
      <c r="A775" s="190">
        <v>813999</v>
      </c>
      <c r="B775" s="190" t="s">
        <v>1495</v>
      </c>
      <c r="C775" s="190" t="s">
        <v>104</v>
      </c>
      <c r="D775" s="190" t="s">
        <v>300</v>
      </c>
      <c r="E775" s="190" t="s">
        <v>137</v>
      </c>
      <c r="F775" s="193">
        <v>35431</v>
      </c>
      <c r="G775" s="190" t="s">
        <v>234</v>
      </c>
      <c r="H775" s="190" t="s">
        <v>692</v>
      </c>
      <c r="I775" s="190" t="s">
        <v>265</v>
      </c>
      <c r="J775" s="190" t="s">
        <v>248</v>
      </c>
      <c r="K775" s="190">
        <v>2017</v>
      </c>
      <c r="L775" s="190" t="s">
        <v>233</v>
      </c>
      <c r="N775" s="190">
        <v>6</v>
      </c>
      <c r="O775" s="190">
        <v>44647</v>
      </c>
      <c r="P775" s="190">
        <v>28000</v>
      </c>
    </row>
    <row r="776" spans="1:23" ht="17.25" customHeight="1" x14ac:dyDescent="0.3">
      <c r="A776" s="190">
        <v>812476</v>
      </c>
      <c r="B776" s="190" t="s">
        <v>1164</v>
      </c>
      <c r="C776" s="190" t="s">
        <v>320</v>
      </c>
      <c r="D776" s="190" t="s">
        <v>163</v>
      </c>
      <c r="E776" s="190" t="s">
        <v>137</v>
      </c>
      <c r="F776" s="193">
        <v>36161</v>
      </c>
      <c r="G776" s="190" t="s">
        <v>234</v>
      </c>
      <c r="H776" s="190" t="s">
        <v>692</v>
      </c>
      <c r="I776" s="190" t="s">
        <v>265</v>
      </c>
      <c r="J776" s="190" t="s">
        <v>248</v>
      </c>
      <c r="K776" s="190">
        <v>2018</v>
      </c>
      <c r="L776" s="190" t="s">
        <v>233</v>
      </c>
      <c r="N776" s="190">
        <v>34</v>
      </c>
      <c r="O776" s="190">
        <v>44570</v>
      </c>
      <c r="P776" s="190">
        <v>14000</v>
      </c>
    </row>
    <row r="777" spans="1:23" ht="17.25" customHeight="1" x14ac:dyDescent="0.3">
      <c r="A777" s="190">
        <v>810848</v>
      </c>
      <c r="B777" s="190" t="s">
        <v>2626</v>
      </c>
      <c r="C777" s="190" t="s">
        <v>1748</v>
      </c>
      <c r="D777" s="190" t="s">
        <v>2996</v>
      </c>
      <c r="E777" s="190" t="s">
        <v>137</v>
      </c>
      <c r="F777" s="193">
        <v>34889</v>
      </c>
      <c r="G777" s="190" t="s">
        <v>695</v>
      </c>
      <c r="H777" s="190" t="s">
        <v>693</v>
      </c>
      <c r="I777" s="190" t="s">
        <v>265</v>
      </c>
      <c r="J777" s="190" t="s">
        <v>1884</v>
      </c>
      <c r="K777" s="190">
        <v>2010</v>
      </c>
      <c r="L777" s="190" t="s">
        <v>244</v>
      </c>
      <c r="N777" s="190">
        <v>37</v>
      </c>
      <c r="O777" s="190">
        <v>44570</v>
      </c>
      <c r="P777" s="190">
        <v>14000</v>
      </c>
    </row>
    <row r="778" spans="1:23" ht="17.25" customHeight="1" x14ac:dyDescent="0.3">
      <c r="A778" s="190">
        <v>811541</v>
      </c>
      <c r="B778" s="190" t="s">
        <v>2743</v>
      </c>
      <c r="C778" s="190" t="s">
        <v>61</v>
      </c>
      <c r="D778" s="190" t="s">
        <v>2959</v>
      </c>
      <c r="E778" s="190" t="s">
        <v>137</v>
      </c>
      <c r="F778" s="193">
        <v>34585</v>
      </c>
      <c r="G778" s="190" t="s">
        <v>233</v>
      </c>
      <c r="H778" s="190" t="s">
        <v>692</v>
      </c>
      <c r="I778" s="190" t="s">
        <v>265</v>
      </c>
      <c r="J778" s="190" t="s">
        <v>1884</v>
      </c>
      <c r="K778" s="190">
        <v>2012</v>
      </c>
      <c r="L778" s="190" t="s">
        <v>233</v>
      </c>
      <c r="N778" s="190">
        <v>94</v>
      </c>
      <c r="O778" s="190">
        <v>44572</v>
      </c>
      <c r="P778" s="190">
        <v>25000</v>
      </c>
    </row>
    <row r="779" spans="1:23" ht="17.25" customHeight="1" x14ac:dyDescent="0.3">
      <c r="A779" s="190">
        <v>811115</v>
      </c>
      <c r="B779" s="190" t="s">
        <v>2676</v>
      </c>
      <c r="C779" s="190" t="s">
        <v>1858</v>
      </c>
      <c r="D779" s="190" t="s">
        <v>2894</v>
      </c>
      <c r="E779" s="190" t="s">
        <v>138</v>
      </c>
      <c r="F779" s="193">
        <v>30682</v>
      </c>
      <c r="G779" s="190" t="s">
        <v>235</v>
      </c>
      <c r="H779" s="190" t="s">
        <v>692</v>
      </c>
      <c r="I779" s="190" t="s">
        <v>265</v>
      </c>
      <c r="J779" s="190" t="s">
        <v>1881</v>
      </c>
      <c r="K779" s="190">
        <v>2002</v>
      </c>
      <c r="L779" s="190" t="s">
        <v>235</v>
      </c>
      <c r="N779" s="190">
        <v>116</v>
      </c>
      <c r="O779" s="190">
        <v>44573</v>
      </c>
      <c r="P779" s="190">
        <v>17600</v>
      </c>
    </row>
    <row r="780" spans="1:23" ht="17.25" customHeight="1" x14ac:dyDescent="0.3">
      <c r="A780" s="190">
        <v>800663</v>
      </c>
      <c r="B780" s="190" t="s">
        <v>1932</v>
      </c>
      <c r="C780" s="190" t="s">
        <v>65</v>
      </c>
      <c r="D780" s="190" t="s">
        <v>182</v>
      </c>
      <c r="E780" s="190" t="s">
        <v>137</v>
      </c>
      <c r="F780" s="193">
        <v>29587</v>
      </c>
      <c r="G780" s="190" t="s">
        <v>475</v>
      </c>
      <c r="H780" s="190" t="s">
        <v>692</v>
      </c>
      <c r="I780" s="190" t="s">
        <v>265</v>
      </c>
      <c r="J780" s="190" t="s">
        <v>1884</v>
      </c>
      <c r="K780" s="190">
        <v>2000</v>
      </c>
      <c r="L780" s="190" t="s">
        <v>235</v>
      </c>
      <c r="N780" s="190">
        <v>130</v>
      </c>
      <c r="O780" s="190">
        <v>44573</v>
      </c>
      <c r="P780" s="190">
        <v>90000</v>
      </c>
    </row>
    <row r="781" spans="1:23" ht="17.25" customHeight="1" x14ac:dyDescent="0.3">
      <c r="A781" s="190">
        <v>811342</v>
      </c>
      <c r="B781" s="190" t="s">
        <v>2720</v>
      </c>
      <c r="C781" s="190" t="s">
        <v>70</v>
      </c>
      <c r="D781" s="190" t="s">
        <v>985</v>
      </c>
      <c r="E781" s="190" t="s">
        <v>138</v>
      </c>
      <c r="F781" s="193">
        <v>30879</v>
      </c>
      <c r="G781" s="190" t="s">
        <v>233</v>
      </c>
      <c r="H781" s="190" t="s">
        <v>692</v>
      </c>
      <c r="I781" s="190" t="s">
        <v>265</v>
      </c>
      <c r="N781" s="190">
        <v>184</v>
      </c>
      <c r="O781" s="190">
        <v>44578</v>
      </c>
      <c r="P781" s="190">
        <v>16000</v>
      </c>
    </row>
    <row r="782" spans="1:23" ht="17.25" customHeight="1" x14ac:dyDescent="0.3">
      <c r="A782" s="190">
        <v>809153</v>
      </c>
      <c r="B782" s="190" t="s">
        <v>2428</v>
      </c>
      <c r="C782" s="190" t="s">
        <v>57</v>
      </c>
      <c r="D782" s="190" t="s">
        <v>2870</v>
      </c>
      <c r="E782" s="190" t="s">
        <v>138</v>
      </c>
      <c r="F782" s="193">
        <v>35874</v>
      </c>
      <c r="G782" s="190" t="s">
        <v>233</v>
      </c>
      <c r="H782" s="190" t="s">
        <v>693</v>
      </c>
      <c r="I782" s="190" t="s">
        <v>265</v>
      </c>
      <c r="J782" s="190" t="s">
        <v>1881</v>
      </c>
      <c r="K782" s="190">
        <v>2017</v>
      </c>
      <c r="L782" s="190" t="s">
        <v>238</v>
      </c>
      <c r="N782" s="190">
        <v>185</v>
      </c>
      <c r="O782" s="190">
        <v>44578</v>
      </c>
      <c r="P782" s="190">
        <v>18000</v>
      </c>
    </row>
    <row r="783" spans="1:23" ht="17.25" customHeight="1" x14ac:dyDescent="0.3">
      <c r="A783" s="190">
        <v>813534</v>
      </c>
      <c r="B783" s="190" t="s">
        <v>1389</v>
      </c>
      <c r="C783" s="190" t="s">
        <v>91</v>
      </c>
      <c r="D783" s="190" t="s">
        <v>1799</v>
      </c>
      <c r="E783" s="190" t="s">
        <v>138</v>
      </c>
      <c r="F783" s="193">
        <v>35977</v>
      </c>
      <c r="G783" s="190" t="s">
        <v>768</v>
      </c>
      <c r="H783" s="190" t="s">
        <v>693</v>
      </c>
      <c r="I783" s="190" t="s">
        <v>265</v>
      </c>
      <c r="J783" s="190" t="s">
        <v>248</v>
      </c>
      <c r="K783" s="190">
        <v>2016</v>
      </c>
      <c r="L783" s="190" t="s">
        <v>238</v>
      </c>
      <c r="N783" s="190">
        <v>199</v>
      </c>
      <c r="O783" s="190">
        <v>44579</v>
      </c>
      <c r="P783" s="190">
        <v>25000</v>
      </c>
    </row>
    <row r="784" spans="1:23" ht="17.25" customHeight="1" x14ac:dyDescent="0.3">
      <c r="A784" s="190">
        <v>811938</v>
      </c>
      <c r="B784" s="190" t="s">
        <v>2832</v>
      </c>
      <c r="C784" s="190" t="s">
        <v>63</v>
      </c>
      <c r="D784" s="190" t="s">
        <v>202</v>
      </c>
      <c r="E784" s="190" t="s">
        <v>137</v>
      </c>
      <c r="F784" s="193">
        <v>35305</v>
      </c>
      <c r="G784" s="190" t="s">
        <v>726</v>
      </c>
      <c r="H784" s="190" t="s">
        <v>693</v>
      </c>
      <c r="I784" s="190" t="s">
        <v>265</v>
      </c>
      <c r="J784" s="190" t="s">
        <v>1884</v>
      </c>
      <c r="K784" s="190">
        <v>2014</v>
      </c>
      <c r="L784" s="190" t="s">
        <v>233</v>
      </c>
      <c r="N784" s="190">
        <v>262</v>
      </c>
      <c r="O784" s="190">
        <v>44591</v>
      </c>
      <c r="P784" s="190">
        <v>14000</v>
      </c>
    </row>
    <row r="785" spans="1:16" ht="17.25" customHeight="1" x14ac:dyDescent="0.3">
      <c r="A785" s="190">
        <v>803354</v>
      </c>
      <c r="B785" s="190" t="s">
        <v>1991</v>
      </c>
      <c r="C785" s="190" t="s">
        <v>798</v>
      </c>
      <c r="D785" s="190" t="s">
        <v>1639</v>
      </c>
      <c r="E785" s="190" t="s">
        <v>137</v>
      </c>
      <c r="F785" s="193">
        <v>30742</v>
      </c>
      <c r="G785" s="190" t="s">
        <v>233</v>
      </c>
      <c r="H785" s="190" t="s">
        <v>692</v>
      </c>
      <c r="I785" s="190" t="s">
        <v>265</v>
      </c>
      <c r="J785" s="190" t="s">
        <v>1881</v>
      </c>
      <c r="K785" s="190">
        <v>1998</v>
      </c>
      <c r="L785" s="190" t="s">
        <v>233</v>
      </c>
      <c r="N785" s="190">
        <v>269</v>
      </c>
      <c r="O785" s="190">
        <v>44591</v>
      </c>
      <c r="P785" s="190">
        <v>20000</v>
      </c>
    </row>
    <row r="786" spans="1:16" ht="17.25" customHeight="1" x14ac:dyDescent="0.3">
      <c r="A786" s="190">
        <v>811512</v>
      </c>
      <c r="B786" s="190" t="s">
        <v>2741</v>
      </c>
      <c r="C786" s="190" t="s">
        <v>67</v>
      </c>
      <c r="D786" s="190" t="s">
        <v>385</v>
      </c>
      <c r="E786" s="190" t="s">
        <v>137</v>
      </c>
      <c r="F786" s="193">
        <v>32740</v>
      </c>
      <c r="G786" s="190" t="s">
        <v>233</v>
      </c>
      <c r="H786" s="190" t="s">
        <v>692</v>
      </c>
      <c r="I786" s="190" t="s">
        <v>265</v>
      </c>
      <c r="J786" s="190" t="s">
        <v>1884</v>
      </c>
      <c r="K786" s="190">
        <v>2007</v>
      </c>
      <c r="L786" s="190" t="s">
        <v>1885</v>
      </c>
      <c r="N786" s="190">
        <v>283</v>
      </c>
      <c r="O786" s="190">
        <v>44592</v>
      </c>
      <c r="P786" s="190">
        <v>16000</v>
      </c>
    </row>
    <row r="787" spans="1:16" ht="17.25" customHeight="1" x14ac:dyDescent="0.3">
      <c r="A787" s="190">
        <v>808245</v>
      </c>
      <c r="B787" s="190" t="s">
        <v>2330</v>
      </c>
      <c r="C787" s="190" t="s">
        <v>793</v>
      </c>
      <c r="D787" s="190" t="s">
        <v>3030</v>
      </c>
      <c r="E787" s="190" t="s">
        <v>137</v>
      </c>
      <c r="F787" s="193">
        <v>34000</v>
      </c>
      <c r="G787" s="190" t="s">
        <v>999</v>
      </c>
      <c r="H787" s="190" t="s">
        <v>692</v>
      </c>
      <c r="I787" s="190" t="s">
        <v>265</v>
      </c>
      <c r="J787" s="190" t="s">
        <v>248</v>
      </c>
      <c r="K787" s="190">
        <v>2010</v>
      </c>
      <c r="L787" s="190" t="s">
        <v>242</v>
      </c>
      <c r="N787" s="190">
        <v>298</v>
      </c>
      <c r="O787" s="190">
        <v>44592</v>
      </c>
      <c r="P787" s="190">
        <v>18000</v>
      </c>
    </row>
    <row r="788" spans="1:16" ht="17.25" customHeight="1" x14ac:dyDescent="0.3">
      <c r="A788" s="190">
        <v>809124</v>
      </c>
      <c r="B788" s="190" t="s">
        <v>2422</v>
      </c>
      <c r="C788" s="190" t="s">
        <v>105</v>
      </c>
      <c r="D788" s="190" t="s">
        <v>470</v>
      </c>
      <c r="E788" s="190" t="s">
        <v>138</v>
      </c>
      <c r="F788" s="193">
        <v>36241</v>
      </c>
      <c r="G788" s="190" t="s">
        <v>233</v>
      </c>
      <c r="H788" s="190" t="s">
        <v>692</v>
      </c>
      <c r="I788" s="190" t="s">
        <v>265</v>
      </c>
      <c r="J788" s="190" t="s">
        <v>1887</v>
      </c>
      <c r="K788" s="190">
        <v>2017</v>
      </c>
      <c r="L788" s="190" t="s">
        <v>233</v>
      </c>
      <c r="N788" s="190">
        <v>307</v>
      </c>
      <c r="O788" s="190">
        <v>44592</v>
      </c>
      <c r="P788" s="190">
        <v>14000</v>
      </c>
    </row>
    <row r="789" spans="1:16" ht="17.25" customHeight="1" x14ac:dyDescent="0.3">
      <c r="A789" s="190">
        <v>806969</v>
      </c>
      <c r="B789" s="190" t="s">
        <v>2201</v>
      </c>
      <c r="C789" s="190" t="s">
        <v>1670</v>
      </c>
      <c r="D789" s="190" t="s">
        <v>910</v>
      </c>
      <c r="E789" s="190" t="s">
        <v>137</v>
      </c>
      <c r="F789" s="193">
        <v>36170</v>
      </c>
      <c r="G789" s="190" t="s">
        <v>240</v>
      </c>
      <c r="H789" s="190" t="s">
        <v>692</v>
      </c>
      <c r="I789" s="190" t="s">
        <v>265</v>
      </c>
      <c r="J789" s="190" t="s">
        <v>1881</v>
      </c>
      <c r="K789" s="190">
        <v>2016</v>
      </c>
      <c r="L789" s="190" t="s">
        <v>240</v>
      </c>
      <c r="N789" s="190">
        <v>318</v>
      </c>
      <c r="O789" s="190">
        <v>44593</v>
      </c>
      <c r="P789" s="190">
        <v>61000</v>
      </c>
    </row>
    <row r="790" spans="1:16" ht="17.25" customHeight="1" x14ac:dyDescent="0.3">
      <c r="A790" s="190">
        <v>814204</v>
      </c>
      <c r="B790" s="190" t="s">
        <v>1545</v>
      </c>
      <c r="C790" s="190" t="s">
        <v>106</v>
      </c>
      <c r="D790" s="190" t="s">
        <v>158</v>
      </c>
      <c r="E790" s="190" t="s">
        <v>138</v>
      </c>
      <c r="F790" s="193">
        <v>33002</v>
      </c>
      <c r="G790" s="190" t="s">
        <v>1900</v>
      </c>
      <c r="H790" s="190" t="s">
        <v>693</v>
      </c>
      <c r="I790" s="190" t="s">
        <v>265</v>
      </c>
      <c r="J790" s="190" t="s">
        <v>1884</v>
      </c>
      <c r="K790" s="190">
        <v>2008</v>
      </c>
      <c r="L790" s="190" t="s">
        <v>238</v>
      </c>
      <c r="N790" s="190">
        <v>322</v>
      </c>
      <c r="O790" s="190">
        <v>44593</v>
      </c>
      <c r="P790" s="190">
        <v>14000</v>
      </c>
    </row>
    <row r="791" spans="1:16" ht="17.25" customHeight="1" x14ac:dyDescent="0.3">
      <c r="A791" s="190">
        <v>811424</v>
      </c>
      <c r="B791" s="190" t="s">
        <v>2731</v>
      </c>
      <c r="C791" s="190" t="s">
        <v>64</v>
      </c>
      <c r="D791" s="190" t="s">
        <v>800</v>
      </c>
      <c r="E791" s="190" t="s">
        <v>137</v>
      </c>
      <c r="F791" s="193">
        <v>29313</v>
      </c>
      <c r="G791" s="190" t="s">
        <v>855</v>
      </c>
      <c r="H791" s="190" t="s">
        <v>692</v>
      </c>
      <c r="I791" s="190" t="s">
        <v>265</v>
      </c>
      <c r="J791" s="190" t="s">
        <v>1884</v>
      </c>
      <c r="K791" s="190">
        <v>2002</v>
      </c>
      <c r="L791" s="190" t="s">
        <v>233</v>
      </c>
      <c r="N791" s="190">
        <v>331</v>
      </c>
      <c r="O791" s="190">
        <v>44593</v>
      </c>
      <c r="P791" s="190">
        <v>22400</v>
      </c>
    </row>
    <row r="792" spans="1:16" ht="17.25" customHeight="1" x14ac:dyDescent="0.3">
      <c r="A792" s="190">
        <v>812487</v>
      </c>
      <c r="B792" s="190" t="s">
        <v>1168</v>
      </c>
      <c r="C792" s="190" t="s">
        <v>434</v>
      </c>
      <c r="D792" s="190" t="s">
        <v>510</v>
      </c>
      <c r="E792" s="190" t="s">
        <v>138</v>
      </c>
      <c r="F792" s="193">
        <v>35021</v>
      </c>
      <c r="G792" s="190" t="s">
        <v>233</v>
      </c>
      <c r="H792" s="190" t="s">
        <v>692</v>
      </c>
      <c r="I792" s="190" t="s">
        <v>265</v>
      </c>
      <c r="J792" s="190" t="s">
        <v>248</v>
      </c>
      <c r="K792" s="190">
        <v>2014</v>
      </c>
      <c r="L792" s="190" t="s">
        <v>233</v>
      </c>
      <c r="N792" s="190">
        <v>356</v>
      </c>
      <c r="O792" s="190">
        <v>44594</v>
      </c>
      <c r="P792" s="190">
        <v>14000</v>
      </c>
    </row>
    <row r="793" spans="1:16" ht="17.25" customHeight="1" x14ac:dyDescent="0.3">
      <c r="A793" s="190">
        <v>809151</v>
      </c>
      <c r="B793" s="190" t="s">
        <v>2427</v>
      </c>
      <c r="C793" s="190" t="s">
        <v>1819</v>
      </c>
      <c r="D793" s="190" t="s">
        <v>2881</v>
      </c>
      <c r="E793" s="190" t="s">
        <v>138</v>
      </c>
      <c r="F793" s="193">
        <v>36298</v>
      </c>
      <c r="G793" s="190" t="s">
        <v>233</v>
      </c>
      <c r="H793" s="190" t="s">
        <v>692</v>
      </c>
      <c r="I793" s="190" t="s">
        <v>265</v>
      </c>
      <c r="J793" s="190" t="s">
        <v>1881</v>
      </c>
      <c r="K793" s="190">
        <v>2017</v>
      </c>
      <c r="L793" s="190" t="s">
        <v>238</v>
      </c>
      <c r="N793" s="190">
        <v>360</v>
      </c>
      <c r="O793" s="190">
        <v>44594</v>
      </c>
      <c r="P793" s="190">
        <v>14000</v>
      </c>
    </row>
    <row r="794" spans="1:16" ht="17.25" customHeight="1" x14ac:dyDescent="0.3">
      <c r="A794" s="190">
        <v>813837</v>
      </c>
      <c r="B794" s="190" t="s">
        <v>1467</v>
      </c>
      <c r="C794" s="190" t="s">
        <v>114</v>
      </c>
      <c r="D794" s="190" t="s">
        <v>366</v>
      </c>
      <c r="E794" s="190" t="s">
        <v>138</v>
      </c>
      <c r="F794" s="193">
        <v>34936</v>
      </c>
      <c r="G794" s="190" t="s">
        <v>933</v>
      </c>
      <c r="H794" s="190" t="s">
        <v>692</v>
      </c>
      <c r="I794" s="190" t="s">
        <v>265</v>
      </c>
      <c r="J794" s="190" t="s">
        <v>248</v>
      </c>
      <c r="K794" s="190">
        <v>2014</v>
      </c>
      <c r="L794" s="190" t="s">
        <v>238</v>
      </c>
      <c r="N794" s="190">
        <v>387</v>
      </c>
      <c r="O794" s="190">
        <v>44595</v>
      </c>
      <c r="P794" s="190">
        <v>14000</v>
      </c>
    </row>
    <row r="795" spans="1:16" ht="17.25" customHeight="1" x14ac:dyDescent="0.3">
      <c r="A795" s="190">
        <v>810629</v>
      </c>
      <c r="B795" s="190" t="s">
        <v>2600</v>
      </c>
      <c r="C795" s="190" t="s">
        <v>495</v>
      </c>
      <c r="D795" s="190" t="s">
        <v>90</v>
      </c>
      <c r="E795" s="190" t="s">
        <v>137</v>
      </c>
      <c r="F795" s="193">
        <v>32539</v>
      </c>
      <c r="G795" s="190" t="s">
        <v>932</v>
      </c>
      <c r="H795" s="190" t="s">
        <v>692</v>
      </c>
      <c r="I795" s="190" t="s">
        <v>265</v>
      </c>
      <c r="J795" s="190" t="s">
        <v>1884</v>
      </c>
      <c r="K795" s="190">
        <v>2007</v>
      </c>
      <c r="L795" s="190" t="s">
        <v>233</v>
      </c>
      <c r="N795" s="190">
        <v>412</v>
      </c>
      <c r="O795" s="190">
        <v>44598</v>
      </c>
      <c r="P795" s="190">
        <v>16000</v>
      </c>
    </row>
    <row r="796" spans="1:16" ht="17.25" customHeight="1" x14ac:dyDescent="0.3">
      <c r="A796" s="190">
        <v>809685</v>
      </c>
      <c r="B796" s="190" t="s">
        <v>2492</v>
      </c>
      <c r="C796" s="190" t="s">
        <v>3005</v>
      </c>
      <c r="D796" s="190" t="s">
        <v>811</v>
      </c>
      <c r="E796" s="190" t="s">
        <v>137</v>
      </c>
      <c r="F796" s="193">
        <v>36446</v>
      </c>
      <c r="G796" s="190" t="s">
        <v>719</v>
      </c>
      <c r="H796" s="190" t="s">
        <v>692</v>
      </c>
      <c r="I796" s="190" t="s">
        <v>265</v>
      </c>
      <c r="N796" s="190">
        <v>419</v>
      </c>
      <c r="O796" s="190">
        <v>44598</v>
      </c>
      <c r="P796" s="190">
        <v>59000</v>
      </c>
    </row>
    <row r="797" spans="1:16" ht="17.25" customHeight="1" x14ac:dyDescent="0.3">
      <c r="A797" s="190">
        <v>812396</v>
      </c>
      <c r="B797" s="190" t="s">
        <v>1152</v>
      </c>
      <c r="C797" s="190" t="s">
        <v>61</v>
      </c>
      <c r="D797" s="190" t="s">
        <v>214</v>
      </c>
      <c r="E797" s="190" t="s">
        <v>138</v>
      </c>
      <c r="F797" s="193">
        <v>35799</v>
      </c>
      <c r="G797" s="190" t="s">
        <v>233</v>
      </c>
      <c r="H797" s="190" t="s">
        <v>692</v>
      </c>
      <c r="I797" s="190" t="s">
        <v>265</v>
      </c>
      <c r="N797" s="190">
        <v>422</v>
      </c>
      <c r="O797" s="190">
        <v>44598</v>
      </c>
      <c r="P797" s="190">
        <v>16000</v>
      </c>
    </row>
    <row r="798" spans="1:16" ht="17.25" customHeight="1" x14ac:dyDescent="0.3">
      <c r="A798" s="190">
        <v>811240</v>
      </c>
      <c r="B798" s="190" t="s">
        <v>2700</v>
      </c>
      <c r="C798" s="190" t="s">
        <v>344</v>
      </c>
      <c r="D798" s="190" t="s">
        <v>184</v>
      </c>
      <c r="E798" s="190" t="s">
        <v>138</v>
      </c>
      <c r="F798" s="193">
        <v>34844</v>
      </c>
      <c r="G798" s="190" t="s">
        <v>233</v>
      </c>
      <c r="H798" s="190" t="s">
        <v>692</v>
      </c>
      <c r="I798" s="190" t="s">
        <v>265</v>
      </c>
      <c r="J798" s="190" t="s">
        <v>713</v>
      </c>
      <c r="K798" s="190">
        <v>2013</v>
      </c>
      <c r="L798" s="190" t="s">
        <v>233</v>
      </c>
      <c r="N798" s="190">
        <v>423</v>
      </c>
      <c r="O798" s="190">
        <v>44598</v>
      </c>
      <c r="P798" s="190">
        <v>18000</v>
      </c>
    </row>
    <row r="799" spans="1:16" ht="17.25" customHeight="1" x14ac:dyDescent="0.3">
      <c r="A799" s="190">
        <v>805349</v>
      </c>
      <c r="B799" s="190" t="s">
        <v>2078</v>
      </c>
      <c r="C799" s="190" t="s">
        <v>296</v>
      </c>
      <c r="D799" s="190" t="s">
        <v>2868</v>
      </c>
      <c r="E799" s="190" t="s">
        <v>138</v>
      </c>
      <c r="F799" s="193">
        <v>29221</v>
      </c>
      <c r="G799" s="190" t="s">
        <v>233</v>
      </c>
      <c r="H799" s="190" t="s">
        <v>692</v>
      </c>
      <c r="I799" s="190" t="s">
        <v>265</v>
      </c>
      <c r="J799" s="190" t="s">
        <v>713</v>
      </c>
      <c r="K799" s="190">
        <v>2015</v>
      </c>
      <c r="L799" s="190" t="s">
        <v>233</v>
      </c>
      <c r="N799" s="190">
        <v>426</v>
      </c>
      <c r="O799" s="190">
        <v>44599</v>
      </c>
      <c r="P799" s="190">
        <v>14000</v>
      </c>
    </row>
    <row r="800" spans="1:16" ht="17.25" customHeight="1" x14ac:dyDescent="0.3">
      <c r="A800" s="190">
        <v>812366</v>
      </c>
      <c r="B800" s="190" t="s">
        <v>1144</v>
      </c>
      <c r="C800" s="190" t="s">
        <v>65</v>
      </c>
      <c r="D800" s="190" t="s">
        <v>1649</v>
      </c>
      <c r="E800" s="190" t="s">
        <v>138</v>
      </c>
      <c r="F800" s="193">
        <v>30318</v>
      </c>
      <c r="G800" s="190" t="s">
        <v>697</v>
      </c>
      <c r="H800" s="190" t="s">
        <v>693</v>
      </c>
      <c r="I800" s="190" t="s">
        <v>265</v>
      </c>
      <c r="J800" s="190" t="s">
        <v>1881</v>
      </c>
      <c r="K800" s="190">
        <v>2000</v>
      </c>
      <c r="L800" s="190" t="s">
        <v>233</v>
      </c>
      <c r="N800" s="190">
        <v>438</v>
      </c>
      <c r="O800" s="190">
        <v>44599</v>
      </c>
      <c r="P800" s="190">
        <v>60000</v>
      </c>
    </row>
    <row r="801" spans="1:16" ht="17.25" customHeight="1" x14ac:dyDescent="0.3">
      <c r="A801" s="190">
        <v>808565</v>
      </c>
      <c r="B801" s="190" t="s">
        <v>2361</v>
      </c>
      <c r="C801" s="190" t="s">
        <v>558</v>
      </c>
      <c r="D801" s="190" t="s">
        <v>816</v>
      </c>
      <c r="E801" s="190" t="s">
        <v>138</v>
      </c>
      <c r="F801" s="193">
        <v>36697</v>
      </c>
      <c r="G801" s="190" t="s">
        <v>233</v>
      </c>
      <c r="H801" s="190" t="s">
        <v>692</v>
      </c>
      <c r="I801" s="190" t="s">
        <v>265</v>
      </c>
      <c r="J801" s="190" t="s">
        <v>1887</v>
      </c>
      <c r="K801" s="190">
        <v>2017</v>
      </c>
      <c r="L801" s="190" t="s">
        <v>233</v>
      </c>
      <c r="N801" s="190">
        <v>445</v>
      </c>
      <c r="O801" s="190">
        <v>44599</v>
      </c>
      <c r="P801" s="190">
        <v>23000</v>
      </c>
    </row>
    <row r="802" spans="1:16" ht="17.25" customHeight="1" x14ac:dyDescent="0.3">
      <c r="A802" s="190">
        <v>812361</v>
      </c>
      <c r="B802" s="190" t="s">
        <v>1143</v>
      </c>
      <c r="C802" s="190" t="s">
        <v>480</v>
      </c>
      <c r="D802" s="190" t="s">
        <v>174</v>
      </c>
      <c r="E802" s="190" t="s">
        <v>138</v>
      </c>
      <c r="F802" s="193">
        <v>35278</v>
      </c>
      <c r="G802" s="190" t="s">
        <v>233</v>
      </c>
      <c r="H802" s="190" t="s">
        <v>692</v>
      </c>
      <c r="I802" s="190" t="s">
        <v>265</v>
      </c>
      <c r="J802" s="190" t="s">
        <v>1884</v>
      </c>
      <c r="K802" s="190">
        <v>2015</v>
      </c>
      <c r="L802" s="190" t="s">
        <v>233</v>
      </c>
      <c r="N802" s="190">
        <v>450</v>
      </c>
      <c r="O802" s="190">
        <v>44599</v>
      </c>
      <c r="P802" s="190">
        <v>29000</v>
      </c>
    </row>
    <row r="803" spans="1:16" ht="17.25" customHeight="1" x14ac:dyDescent="0.3">
      <c r="A803" s="190">
        <v>810627</v>
      </c>
      <c r="B803" s="190" t="s">
        <v>2599</v>
      </c>
      <c r="C803" s="190" t="s">
        <v>473</v>
      </c>
      <c r="D803" s="190" t="s">
        <v>162</v>
      </c>
      <c r="E803" s="190" t="s">
        <v>137</v>
      </c>
      <c r="F803" s="193">
        <v>35174</v>
      </c>
      <c r="G803" s="190" t="s">
        <v>1591</v>
      </c>
      <c r="H803" s="190" t="s">
        <v>692</v>
      </c>
      <c r="I803" s="190" t="s">
        <v>265</v>
      </c>
      <c r="J803" s="190" t="s">
        <v>1882</v>
      </c>
      <c r="K803" s="190">
        <v>2016</v>
      </c>
      <c r="L803" s="190" t="s">
        <v>233</v>
      </c>
      <c r="N803" s="190">
        <v>463</v>
      </c>
      <c r="O803" s="190">
        <v>44599</v>
      </c>
      <c r="P803" s="190">
        <v>14000</v>
      </c>
    </row>
    <row r="804" spans="1:16" ht="17.25" customHeight="1" x14ac:dyDescent="0.3">
      <c r="A804" s="190">
        <v>812195</v>
      </c>
      <c r="B804" s="190" t="s">
        <v>1104</v>
      </c>
      <c r="C804" s="190" t="s">
        <v>453</v>
      </c>
      <c r="D804" s="190" t="s">
        <v>174</v>
      </c>
      <c r="E804" s="190" t="s">
        <v>138</v>
      </c>
      <c r="F804" s="193">
        <v>30352</v>
      </c>
      <c r="G804" s="190" t="s">
        <v>937</v>
      </c>
      <c r="H804" s="190" t="s">
        <v>692</v>
      </c>
      <c r="I804" s="190" t="s">
        <v>265</v>
      </c>
      <c r="J804" s="190" t="s">
        <v>1881</v>
      </c>
      <c r="K804" s="190">
        <v>2003</v>
      </c>
      <c r="L804" s="190" t="s">
        <v>238</v>
      </c>
      <c r="N804" s="190">
        <v>481</v>
      </c>
      <c r="O804" s="190">
        <v>44600</v>
      </c>
      <c r="P804" s="190">
        <v>18000</v>
      </c>
    </row>
    <row r="805" spans="1:16" ht="17.25" customHeight="1" x14ac:dyDescent="0.3">
      <c r="A805" s="190">
        <v>805482</v>
      </c>
      <c r="B805" s="190" t="s">
        <v>2089</v>
      </c>
      <c r="C805" s="190" t="s">
        <v>63</v>
      </c>
      <c r="D805" s="190" t="s">
        <v>373</v>
      </c>
      <c r="E805" s="190" t="s">
        <v>138</v>
      </c>
      <c r="F805" s="193">
        <v>35619</v>
      </c>
      <c r="G805" s="190" t="s">
        <v>233</v>
      </c>
      <c r="H805" s="190" t="s">
        <v>692</v>
      </c>
      <c r="I805" s="190" t="s">
        <v>265</v>
      </c>
      <c r="J805" s="190" t="s">
        <v>248</v>
      </c>
      <c r="K805" s="190">
        <v>2017</v>
      </c>
      <c r="L805" s="190" t="s">
        <v>233</v>
      </c>
      <c r="N805" s="190">
        <v>493</v>
      </c>
      <c r="O805" s="190">
        <v>44600</v>
      </c>
      <c r="P805" s="190">
        <v>22000</v>
      </c>
    </row>
    <row r="806" spans="1:16" ht="17.25" customHeight="1" x14ac:dyDescent="0.3">
      <c r="A806" s="190">
        <v>808870</v>
      </c>
      <c r="B806" s="190" t="s">
        <v>2390</v>
      </c>
      <c r="C806" s="190" t="s">
        <v>488</v>
      </c>
      <c r="D806" s="190" t="s">
        <v>766</v>
      </c>
      <c r="E806" s="190" t="s">
        <v>138</v>
      </c>
      <c r="F806" s="193">
        <v>36434</v>
      </c>
      <c r="G806" s="190" t="s">
        <v>233</v>
      </c>
      <c r="H806" s="190" t="s">
        <v>692</v>
      </c>
      <c r="I806" s="190" t="s">
        <v>265</v>
      </c>
      <c r="J806" s="190" t="s">
        <v>1887</v>
      </c>
      <c r="K806" s="190">
        <v>2017</v>
      </c>
      <c r="L806" s="190" t="s">
        <v>233</v>
      </c>
      <c r="N806" s="190">
        <v>543</v>
      </c>
      <c r="O806" s="190">
        <v>44605</v>
      </c>
      <c r="P806" s="190">
        <v>23000</v>
      </c>
    </row>
    <row r="807" spans="1:16" ht="17.25" customHeight="1" x14ac:dyDescent="0.3">
      <c r="A807" s="190">
        <v>802589</v>
      </c>
      <c r="B807" s="190" t="s">
        <v>1970</v>
      </c>
      <c r="C807" s="190" t="s">
        <v>292</v>
      </c>
      <c r="D807" s="190" t="s">
        <v>555</v>
      </c>
      <c r="E807" s="190" t="s">
        <v>137</v>
      </c>
      <c r="F807" s="193">
        <v>34110</v>
      </c>
      <c r="G807" s="190" t="s">
        <v>233</v>
      </c>
      <c r="H807" s="190" t="s">
        <v>692</v>
      </c>
      <c r="I807" s="190" t="s">
        <v>265</v>
      </c>
      <c r="J807" s="190" t="s">
        <v>1882</v>
      </c>
      <c r="K807" s="190">
        <v>2011</v>
      </c>
      <c r="L807" s="190" t="s">
        <v>233</v>
      </c>
      <c r="N807" s="190">
        <v>554</v>
      </c>
      <c r="O807" s="190">
        <v>44605</v>
      </c>
      <c r="P807" s="190">
        <v>11200</v>
      </c>
    </row>
    <row r="808" spans="1:16" ht="17.25" customHeight="1" x14ac:dyDescent="0.3">
      <c r="A808" s="190">
        <v>805681</v>
      </c>
      <c r="B808" s="190" t="s">
        <v>2107</v>
      </c>
      <c r="C808" s="190" t="s">
        <v>471</v>
      </c>
      <c r="D808" s="190" t="s">
        <v>317</v>
      </c>
      <c r="E808" s="190" t="s">
        <v>138</v>
      </c>
      <c r="F808" s="193">
        <v>32568</v>
      </c>
      <c r="G808" s="190" t="s">
        <v>724</v>
      </c>
      <c r="H808" s="190" t="s">
        <v>692</v>
      </c>
      <c r="I808" s="190" t="s">
        <v>265</v>
      </c>
      <c r="J808" s="190" t="s">
        <v>1884</v>
      </c>
      <c r="K808" s="190">
        <v>2008</v>
      </c>
      <c r="L808" s="190" t="s">
        <v>238</v>
      </c>
      <c r="N808" s="190">
        <v>555</v>
      </c>
      <c r="O808" s="190">
        <v>44605</v>
      </c>
      <c r="P808" s="190">
        <v>51000</v>
      </c>
    </row>
    <row r="809" spans="1:16" ht="17.25" customHeight="1" x14ac:dyDescent="0.3">
      <c r="A809" s="190">
        <v>805437</v>
      </c>
      <c r="B809" s="190" t="s">
        <v>2082</v>
      </c>
      <c r="C809" s="190" t="s">
        <v>587</v>
      </c>
      <c r="D809" s="190" t="s">
        <v>2846</v>
      </c>
      <c r="E809" s="190" t="s">
        <v>138</v>
      </c>
      <c r="F809" s="193">
        <v>34267</v>
      </c>
      <c r="G809" s="190" t="s">
        <v>2847</v>
      </c>
      <c r="H809" s="190" t="s">
        <v>692</v>
      </c>
      <c r="I809" s="190" t="s">
        <v>265</v>
      </c>
      <c r="J809" s="190" t="s">
        <v>713</v>
      </c>
      <c r="K809" s="190">
        <v>2015</v>
      </c>
      <c r="L809" s="190" t="s">
        <v>233</v>
      </c>
      <c r="N809" s="190">
        <v>556</v>
      </c>
      <c r="O809" s="190">
        <v>44605</v>
      </c>
      <c r="P809" s="190">
        <v>20000</v>
      </c>
    </row>
    <row r="810" spans="1:16" ht="17.25" customHeight="1" x14ac:dyDescent="0.3">
      <c r="A810" s="190">
        <v>810444</v>
      </c>
      <c r="B810" s="190" t="s">
        <v>2576</v>
      </c>
      <c r="C810" s="190" t="s">
        <v>403</v>
      </c>
      <c r="D810" s="190" t="s">
        <v>158</v>
      </c>
      <c r="E810" s="190" t="s">
        <v>138</v>
      </c>
      <c r="F810" s="193">
        <v>35966</v>
      </c>
      <c r="G810" s="190" t="s">
        <v>233</v>
      </c>
      <c r="H810" s="190" t="s">
        <v>693</v>
      </c>
      <c r="I810" s="190" t="s">
        <v>265</v>
      </c>
      <c r="J810" s="190" t="s">
        <v>248</v>
      </c>
      <c r="K810" s="190">
        <v>2018</v>
      </c>
      <c r="L810" s="190" t="s">
        <v>238</v>
      </c>
      <c r="N810" s="190">
        <v>569</v>
      </c>
      <c r="O810" s="190">
        <v>44606</v>
      </c>
      <c r="P810" s="190">
        <v>46000</v>
      </c>
    </row>
    <row r="811" spans="1:16" ht="17.25" customHeight="1" x14ac:dyDescent="0.3">
      <c r="A811" s="190">
        <v>806787</v>
      </c>
      <c r="B811" s="190" t="s">
        <v>2185</v>
      </c>
      <c r="C811" s="190" t="s">
        <v>528</v>
      </c>
      <c r="D811" s="190" t="s">
        <v>155</v>
      </c>
      <c r="E811" s="190" t="s">
        <v>137</v>
      </c>
      <c r="F811" s="193">
        <v>35313</v>
      </c>
      <c r="G811" s="190" t="s">
        <v>759</v>
      </c>
      <c r="H811" s="190" t="s">
        <v>692</v>
      </c>
      <c r="I811" s="190" t="s">
        <v>265</v>
      </c>
      <c r="J811" s="190" t="s">
        <v>1884</v>
      </c>
      <c r="K811" s="190">
        <v>2013</v>
      </c>
      <c r="L811" s="190" t="s">
        <v>238</v>
      </c>
      <c r="N811" s="190">
        <v>571</v>
      </c>
      <c r="O811" s="190">
        <v>44606</v>
      </c>
      <c r="P811" s="190">
        <v>14000</v>
      </c>
    </row>
    <row r="812" spans="1:16" ht="17.25" customHeight="1" x14ac:dyDescent="0.3">
      <c r="A812" s="190">
        <v>811071</v>
      </c>
      <c r="B812" s="190" t="s">
        <v>2665</v>
      </c>
      <c r="C812" s="190" t="s">
        <v>399</v>
      </c>
      <c r="D812" s="190" t="s">
        <v>643</v>
      </c>
      <c r="E812" s="190" t="s">
        <v>137</v>
      </c>
      <c r="F812" s="193">
        <v>28948</v>
      </c>
      <c r="G812" s="190" t="s">
        <v>233</v>
      </c>
      <c r="H812" s="190" t="s">
        <v>692</v>
      </c>
      <c r="I812" s="190" t="s">
        <v>265</v>
      </c>
      <c r="J812" s="190" t="s">
        <v>1897</v>
      </c>
      <c r="K812" s="190">
        <v>1997</v>
      </c>
      <c r="L812" s="190" t="s">
        <v>238</v>
      </c>
      <c r="N812" s="190">
        <v>585</v>
      </c>
      <c r="O812" s="190">
        <v>44606</v>
      </c>
      <c r="P812" s="190">
        <v>20000</v>
      </c>
    </row>
    <row r="813" spans="1:16" ht="17.25" customHeight="1" x14ac:dyDescent="0.3">
      <c r="A813" s="190">
        <v>802813</v>
      </c>
      <c r="B813" s="190" t="s">
        <v>1975</v>
      </c>
      <c r="C813" s="190" t="s">
        <v>360</v>
      </c>
      <c r="D813" s="190" t="s">
        <v>162</v>
      </c>
      <c r="E813" s="190" t="s">
        <v>138</v>
      </c>
      <c r="F813" s="193">
        <v>28609</v>
      </c>
      <c r="G813" s="190" t="s">
        <v>233</v>
      </c>
      <c r="H813" s="190" t="s">
        <v>692</v>
      </c>
      <c r="I813" s="190" t="s">
        <v>265</v>
      </c>
      <c r="J813" s="190" t="s">
        <v>1881</v>
      </c>
      <c r="K813" s="190">
        <v>1996</v>
      </c>
      <c r="L813" s="190" t="s">
        <v>233</v>
      </c>
      <c r="N813" s="190">
        <v>589</v>
      </c>
      <c r="O813" s="190">
        <v>44607</v>
      </c>
    </row>
    <row r="814" spans="1:16" ht="17.25" customHeight="1" x14ac:dyDescent="0.3">
      <c r="A814" s="190">
        <v>809214</v>
      </c>
      <c r="B814" s="190" t="s">
        <v>2435</v>
      </c>
      <c r="C814" s="190" t="s">
        <v>921</v>
      </c>
      <c r="D814" s="190" t="s">
        <v>176</v>
      </c>
      <c r="E814" s="190" t="s">
        <v>137</v>
      </c>
      <c r="F814" s="193">
        <v>30317</v>
      </c>
      <c r="G814" s="190" t="s">
        <v>233</v>
      </c>
      <c r="H814" s="190" t="s">
        <v>692</v>
      </c>
      <c r="I814" s="190" t="s">
        <v>265</v>
      </c>
      <c r="J814" s="190" t="s">
        <v>248</v>
      </c>
      <c r="K814" s="190">
        <v>2017</v>
      </c>
      <c r="L814" s="190" t="s">
        <v>233</v>
      </c>
      <c r="N814" s="190">
        <v>597</v>
      </c>
      <c r="O814" s="190">
        <v>44607</v>
      </c>
      <c r="P814" s="190">
        <v>14000</v>
      </c>
    </row>
    <row r="815" spans="1:16" ht="17.25" customHeight="1" x14ac:dyDescent="0.3">
      <c r="A815" s="190">
        <v>812096</v>
      </c>
      <c r="B815" s="190" t="s">
        <v>1091</v>
      </c>
      <c r="C815" s="190" t="s">
        <v>1602</v>
      </c>
      <c r="D815" s="190" t="s">
        <v>90</v>
      </c>
      <c r="E815" s="190" t="s">
        <v>138</v>
      </c>
      <c r="F815" s="193">
        <v>35985</v>
      </c>
      <c r="G815" s="190" t="s">
        <v>233</v>
      </c>
      <c r="H815" s="190" t="s">
        <v>692</v>
      </c>
      <c r="I815" s="190" t="s">
        <v>265</v>
      </c>
      <c r="J815" s="190" t="s">
        <v>713</v>
      </c>
      <c r="K815" s="190">
        <v>2016</v>
      </c>
      <c r="L815" s="190" t="s">
        <v>233</v>
      </c>
      <c r="N815" s="190">
        <v>601</v>
      </c>
      <c r="O815" s="190">
        <v>44607</v>
      </c>
      <c r="P815" s="190">
        <v>32000</v>
      </c>
    </row>
    <row r="816" spans="1:16" ht="17.25" customHeight="1" x14ac:dyDescent="0.3">
      <c r="A816" s="190">
        <v>812539</v>
      </c>
      <c r="B816" s="190" t="s">
        <v>1182</v>
      </c>
      <c r="C816" s="190" t="s">
        <v>1602</v>
      </c>
      <c r="D816" s="190" t="s">
        <v>90</v>
      </c>
      <c r="E816" s="190" t="s">
        <v>138</v>
      </c>
      <c r="F816" s="193">
        <v>33748</v>
      </c>
      <c r="G816" s="190" t="s">
        <v>233</v>
      </c>
      <c r="H816" s="190" t="s">
        <v>692</v>
      </c>
      <c r="I816" s="190" t="s">
        <v>265</v>
      </c>
      <c r="J816" s="190" t="s">
        <v>713</v>
      </c>
      <c r="K816" s="190">
        <v>2016</v>
      </c>
      <c r="L816" s="190" t="s">
        <v>233</v>
      </c>
      <c r="N816" s="190">
        <v>602</v>
      </c>
      <c r="O816" s="190">
        <v>44607</v>
      </c>
      <c r="P816" s="190">
        <v>34000</v>
      </c>
    </row>
    <row r="817" spans="1:16" ht="17.25" customHeight="1" x14ac:dyDescent="0.3">
      <c r="A817" s="190">
        <v>811937</v>
      </c>
      <c r="B817" s="190" t="s">
        <v>2831</v>
      </c>
      <c r="C817" s="190" t="s">
        <v>2923</v>
      </c>
      <c r="D817" s="190" t="s">
        <v>2925</v>
      </c>
      <c r="E817" s="190" t="s">
        <v>138</v>
      </c>
      <c r="F817" s="193">
        <v>31064</v>
      </c>
      <c r="G817" s="190" t="s">
        <v>2926</v>
      </c>
      <c r="H817" s="190" t="s">
        <v>692</v>
      </c>
      <c r="I817" s="190" t="s">
        <v>265</v>
      </c>
      <c r="J817" s="190" t="s">
        <v>248</v>
      </c>
      <c r="K817" s="190">
        <v>2001</v>
      </c>
      <c r="L817" s="190" t="s">
        <v>233</v>
      </c>
      <c r="N817" s="190">
        <v>606</v>
      </c>
      <c r="O817" s="190">
        <v>44607</v>
      </c>
      <c r="P817" s="190">
        <v>14000</v>
      </c>
    </row>
    <row r="818" spans="1:16" ht="17.25" customHeight="1" x14ac:dyDescent="0.3">
      <c r="A818" s="190">
        <v>811913</v>
      </c>
      <c r="B818" s="190" t="s">
        <v>2827</v>
      </c>
      <c r="C818" s="190" t="s">
        <v>312</v>
      </c>
      <c r="D818" s="190" t="s">
        <v>162</v>
      </c>
      <c r="E818" s="190" t="s">
        <v>138</v>
      </c>
      <c r="F818" s="193">
        <v>34994</v>
      </c>
      <c r="G818" s="190" t="s">
        <v>695</v>
      </c>
      <c r="H818" s="190" t="s">
        <v>693</v>
      </c>
      <c r="I818" s="190" t="s">
        <v>265</v>
      </c>
      <c r="J818" s="190" t="s">
        <v>1884</v>
      </c>
      <c r="K818" s="190">
        <v>2012</v>
      </c>
      <c r="L818" s="190" t="s">
        <v>233</v>
      </c>
      <c r="N818" s="190">
        <v>615</v>
      </c>
      <c r="O818" s="190">
        <v>44608</v>
      </c>
      <c r="P818" s="190">
        <v>27000</v>
      </c>
    </row>
    <row r="819" spans="1:16" ht="17.25" customHeight="1" x14ac:dyDescent="0.3">
      <c r="A819" s="190">
        <v>804644</v>
      </c>
      <c r="B819" s="190" t="s">
        <v>3185</v>
      </c>
      <c r="C819" s="190" t="s">
        <v>114</v>
      </c>
      <c r="D819" s="190" t="s">
        <v>162</v>
      </c>
      <c r="E819" s="190" t="s">
        <v>137</v>
      </c>
      <c r="F819" s="193">
        <v>33747</v>
      </c>
      <c r="G819" s="190" t="s">
        <v>233</v>
      </c>
      <c r="H819" s="190" t="s">
        <v>692</v>
      </c>
      <c r="I819" s="190" t="s">
        <v>265</v>
      </c>
      <c r="J819" s="190" t="s">
        <v>248</v>
      </c>
      <c r="K819" s="190">
        <v>2011</v>
      </c>
      <c r="L819" s="190" t="s">
        <v>233</v>
      </c>
      <c r="N819" s="190">
        <v>619</v>
      </c>
      <c r="O819" s="190">
        <v>44608</v>
      </c>
      <c r="P819" s="190">
        <v>20000</v>
      </c>
    </row>
    <row r="820" spans="1:16" ht="17.25" customHeight="1" x14ac:dyDescent="0.3">
      <c r="A820" s="190">
        <v>806488</v>
      </c>
      <c r="B820" s="190" t="s">
        <v>2158</v>
      </c>
      <c r="C820" s="190" t="s">
        <v>81</v>
      </c>
      <c r="D820" s="190" t="s">
        <v>2934</v>
      </c>
      <c r="E820" s="190" t="s">
        <v>137</v>
      </c>
      <c r="F820" s="193">
        <v>32714</v>
      </c>
      <c r="G820" s="190" t="s">
        <v>767</v>
      </c>
      <c r="H820" s="190" t="s">
        <v>693</v>
      </c>
      <c r="I820" s="190" t="s">
        <v>265</v>
      </c>
      <c r="N820" s="190">
        <v>626</v>
      </c>
      <c r="O820" s="190">
        <v>44608</v>
      </c>
      <c r="P820" s="190">
        <v>29000</v>
      </c>
    </row>
    <row r="821" spans="1:16" ht="17.25" customHeight="1" x14ac:dyDescent="0.3">
      <c r="A821" s="190">
        <v>811086</v>
      </c>
      <c r="B821" s="190" t="s">
        <v>2668</v>
      </c>
      <c r="C821" s="190" t="s">
        <v>530</v>
      </c>
      <c r="D821" s="190" t="s">
        <v>1592</v>
      </c>
      <c r="E821" s="190" t="s">
        <v>138</v>
      </c>
      <c r="F821" s="193">
        <v>35451</v>
      </c>
      <c r="G821" s="190" t="s">
        <v>859</v>
      </c>
      <c r="H821" s="190" t="s">
        <v>692</v>
      </c>
      <c r="I821" s="190" t="s">
        <v>265</v>
      </c>
      <c r="J821" s="190" t="s">
        <v>248</v>
      </c>
      <c r="K821" s="190">
        <v>2014</v>
      </c>
      <c r="L821" s="190" t="s">
        <v>235</v>
      </c>
      <c r="N821" s="190">
        <v>627</v>
      </c>
      <c r="O821" s="190">
        <v>44608</v>
      </c>
      <c r="P821" s="190">
        <v>18000</v>
      </c>
    </row>
    <row r="822" spans="1:16" ht="17.25" customHeight="1" x14ac:dyDescent="0.3">
      <c r="A822" s="190">
        <v>809095</v>
      </c>
      <c r="B822" s="190" t="s">
        <v>2418</v>
      </c>
      <c r="C822" s="190" t="s">
        <v>2834</v>
      </c>
      <c r="D822" s="190" t="s">
        <v>314</v>
      </c>
      <c r="E822" s="190" t="s">
        <v>138</v>
      </c>
      <c r="F822" s="193">
        <v>35796</v>
      </c>
      <c r="G822" s="190" t="s">
        <v>233</v>
      </c>
      <c r="H822" s="190" t="s">
        <v>692</v>
      </c>
      <c r="I822" s="190" t="s">
        <v>265</v>
      </c>
      <c r="J822" s="190" t="s">
        <v>1887</v>
      </c>
      <c r="K822" s="190">
        <v>2017</v>
      </c>
      <c r="L822" s="190" t="s">
        <v>233</v>
      </c>
      <c r="N822" s="190">
        <v>628</v>
      </c>
      <c r="O822" s="190">
        <v>44608</v>
      </c>
      <c r="P822" s="190">
        <v>39000</v>
      </c>
    </row>
    <row r="823" spans="1:16" ht="17.25" customHeight="1" x14ac:dyDescent="0.3">
      <c r="A823" s="190">
        <v>808713</v>
      </c>
      <c r="B823" s="190" t="s">
        <v>2379</v>
      </c>
      <c r="C823" s="190" t="s">
        <v>61</v>
      </c>
      <c r="D823" s="190" t="s">
        <v>484</v>
      </c>
      <c r="E823" s="190" t="s">
        <v>138</v>
      </c>
      <c r="F823" s="193">
        <v>36042</v>
      </c>
      <c r="G823" s="190" t="s">
        <v>233</v>
      </c>
      <c r="H823" s="190" t="s">
        <v>692</v>
      </c>
      <c r="I823" s="190" t="s">
        <v>265</v>
      </c>
      <c r="J823" s="190" t="s">
        <v>1884</v>
      </c>
      <c r="K823" s="190">
        <v>2017</v>
      </c>
      <c r="L823" s="190" t="s">
        <v>233</v>
      </c>
      <c r="N823" s="190">
        <v>652</v>
      </c>
      <c r="O823" s="190">
        <v>44609</v>
      </c>
      <c r="P823" s="190">
        <v>32000</v>
      </c>
    </row>
    <row r="824" spans="1:16" ht="17.25" customHeight="1" x14ac:dyDescent="0.3">
      <c r="A824" s="190">
        <v>808362</v>
      </c>
      <c r="B824" s="190" t="s">
        <v>2341</v>
      </c>
      <c r="C824" s="190" t="s">
        <v>619</v>
      </c>
      <c r="D824" s="190" t="s">
        <v>162</v>
      </c>
      <c r="E824" s="190" t="s">
        <v>137</v>
      </c>
      <c r="F824" s="193">
        <v>35433</v>
      </c>
      <c r="G824" s="190" t="s">
        <v>233</v>
      </c>
      <c r="H824" s="190" t="s">
        <v>692</v>
      </c>
      <c r="I824" s="190" t="s">
        <v>265</v>
      </c>
      <c r="J824" s="190" t="s">
        <v>1881</v>
      </c>
      <c r="K824" s="190">
        <v>2017</v>
      </c>
      <c r="L824" s="190" t="s">
        <v>233</v>
      </c>
      <c r="N824" s="190">
        <v>657</v>
      </c>
      <c r="O824" s="190">
        <v>44609</v>
      </c>
      <c r="P824" s="190">
        <v>22000</v>
      </c>
    </row>
    <row r="825" spans="1:16" ht="17.25" customHeight="1" x14ac:dyDescent="0.3">
      <c r="A825" s="190">
        <v>805806</v>
      </c>
      <c r="B825" s="190" t="s">
        <v>3186</v>
      </c>
      <c r="C825" s="190" t="s">
        <v>296</v>
      </c>
      <c r="D825" s="190" t="s">
        <v>195</v>
      </c>
      <c r="E825" s="190" t="s">
        <v>3187</v>
      </c>
      <c r="F825" s="193">
        <v>31048</v>
      </c>
      <c r="H825" s="190" t="s">
        <v>692</v>
      </c>
      <c r="I825" s="190" t="s">
        <v>265</v>
      </c>
      <c r="J825" s="190" t="s">
        <v>713</v>
      </c>
      <c r="K825" s="190">
        <v>2002</v>
      </c>
      <c r="L825" s="190" t="s">
        <v>233</v>
      </c>
      <c r="N825" s="190">
        <v>665</v>
      </c>
      <c r="O825" s="190">
        <v>44609</v>
      </c>
      <c r="P825" s="190">
        <v>16000</v>
      </c>
    </row>
    <row r="826" spans="1:16" ht="17.25" customHeight="1" x14ac:dyDescent="0.3">
      <c r="A826" s="190">
        <v>810598</v>
      </c>
      <c r="B826" s="190" t="s">
        <v>2594</v>
      </c>
      <c r="C826" s="190" t="s">
        <v>1681</v>
      </c>
      <c r="D826" s="190" t="s">
        <v>206</v>
      </c>
      <c r="E826" s="190" t="s">
        <v>137</v>
      </c>
      <c r="F826" s="193">
        <v>36161</v>
      </c>
      <c r="G826" s="190" t="s">
        <v>233</v>
      </c>
      <c r="H826" s="190" t="s">
        <v>692</v>
      </c>
      <c r="I826" s="190" t="s">
        <v>265</v>
      </c>
      <c r="J826" s="190" t="s">
        <v>1882</v>
      </c>
      <c r="K826" s="190">
        <v>2018</v>
      </c>
      <c r="L826" s="190" t="s">
        <v>233</v>
      </c>
      <c r="N826" s="190">
        <v>672</v>
      </c>
      <c r="O826" s="190">
        <v>44612</v>
      </c>
      <c r="P826" s="190">
        <v>14000</v>
      </c>
    </row>
    <row r="827" spans="1:16" ht="17.25" customHeight="1" x14ac:dyDescent="0.3">
      <c r="A827" s="190">
        <v>808176</v>
      </c>
      <c r="B827" s="190" t="s">
        <v>2326</v>
      </c>
      <c r="C827" s="190" t="s">
        <v>61</v>
      </c>
      <c r="D827" s="190" t="s">
        <v>914</v>
      </c>
      <c r="E827" s="190" t="s">
        <v>138</v>
      </c>
      <c r="F827" s="193">
        <v>33611</v>
      </c>
      <c r="G827" s="190" t="s">
        <v>233</v>
      </c>
      <c r="H827" s="190" t="s">
        <v>692</v>
      </c>
      <c r="I827" s="190" t="s">
        <v>265</v>
      </c>
      <c r="J827" s="190" t="s">
        <v>1884</v>
      </c>
      <c r="K827" s="190">
        <v>2016</v>
      </c>
      <c r="L827" s="190" t="s">
        <v>233</v>
      </c>
      <c r="N827" s="190">
        <v>677</v>
      </c>
      <c r="O827" s="190">
        <v>44613</v>
      </c>
      <c r="P827" s="190">
        <v>18000</v>
      </c>
    </row>
    <row r="828" spans="1:16" ht="17.25" customHeight="1" x14ac:dyDescent="0.3">
      <c r="A828" s="190">
        <v>809436</v>
      </c>
      <c r="B828" s="190" t="s">
        <v>2464</v>
      </c>
      <c r="C828" s="190" t="s">
        <v>926</v>
      </c>
      <c r="D828" s="190" t="s">
        <v>510</v>
      </c>
      <c r="E828" s="190" t="s">
        <v>137</v>
      </c>
      <c r="F828" s="193">
        <v>35714</v>
      </c>
      <c r="G828" s="190" t="s">
        <v>233</v>
      </c>
      <c r="H828" s="190" t="s">
        <v>692</v>
      </c>
      <c r="I828" s="190" t="s">
        <v>265</v>
      </c>
      <c r="J828" s="190" t="s">
        <v>1897</v>
      </c>
      <c r="K828" s="190">
        <v>2015</v>
      </c>
      <c r="L828" s="190" t="s">
        <v>235</v>
      </c>
      <c r="N828" s="190">
        <v>696</v>
      </c>
      <c r="O828" s="190">
        <v>44614</v>
      </c>
      <c r="P828" s="190">
        <v>14000</v>
      </c>
    </row>
    <row r="829" spans="1:16" ht="17.25" customHeight="1" x14ac:dyDescent="0.3">
      <c r="A829" s="190">
        <v>813469</v>
      </c>
      <c r="B829" s="190" t="s">
        <v>1375</v>
      </c>
      <c r="C829" s="190" t="s">
        <v>1788</v>
      </c>
      <c r="D829" s="190" t="s">
        <v>153</v>
      </c>
      <c r="E829" s="190" t="s">
        <v>138</v>
      </c>
      <c r="F829" s="193">
        <v>33777</v>
      </c>
      <c r="G829" s="190" t="s">
        <v>233</v>
      </c>
      <c r="H829" s="190" t="s">
        <v>692</v>
      </c>
      <c r="I829" s="190" t="s">
        <v>265</v>
      </c>
      <c r="J829" s="190" t="s">
        <v>1881</v>
      </c>
      <c r="K829" s="190">
        <v>2016</v>
      </c>
      <c r="L829" s="190" t="s">
        <v>233</v>
      </c>
      <c r="N829" s="190">
        <v>699</v>
      </c>
      <c r="O829" s="190">
        <v>44614</v>
      </c>
      <c r="P829" s="190">
        <v>25000</v>
      </c>
    </row>
    <row r="830" spans="1:16" ht="17.25" customHeight="1" x14ac:dyDescent="0.3">
      <c r="A830" s="190">
        <v>811107</v>
      </c>
      <c r="B830" s="190" t="s">
        <v>2675</v>
      </c>
      <c r="C830" s="190" t="s">
        <v>907</v>
      </c>
      <c r="D830" s="190" t="s">
        <v>2858</v>
      </c>
      <c r="E830" s="190" t="s">
        <v>137</v>
      </c>
      <c r="F830" s="193">
        <v>31416</v>
      </c>
      <c r="G830" s="190" t="s">
        <v>765</v>
      </c>
      <c r="H830" s="190" t="s">
        <v>692</v>
      </c>
      <c r="I830" s="190" t="s">
        <v>265</v>
      </c>
      <c r="J830" s="190" t="s">
        <v>1884</v>
      </c>
      <c r="K830" s="190">
        <v>2004</v>
      </c>
      <c r="L830" s="190" t="s">
        <v>241</v>
      </c>
      <c r="N830" s="190">
        <v>712</v>
      </c>
      <c r="O830" s="190">
        <v>44615</v>
      </c>
      <c r="P830" s="190">
        <v>18000</v>
      </c>
    </row>
    <row r="831" spans="1:16" ht="17.25" customHeight="1" x14ac:dyDescent="0.3">
      <c r="A831" s="190">
        <v>811611</v>
      </c>
      <c r="B831" s="190" t="s">
        <v>2756</v>
      </c>
      <c r="C831" s="190" t="s">
        <v>312</v>
      </c>
      <c r="D831" s="190" t="s">
        <v>184</v>
      </c>
      <c r="E831" s="190" t="s">
        <v>138</v>
      </c>
      <c r="F831" s="193">
        <v>36012</v>
      </c>
      <c r="G831" s="190" t="s">
        <v>233</v>
      </c>
      <c r="H831" s="190" t="s">
        <v>692</v>
      </c>
      <c r="I831" s="190" t="s">
        <v>265</v>
      </c>
      <c r="J831" s="190" t="s">
        <v>248</v>
      </c>
      <c r="K831" s="190">
        <v>2017</v>
      </c>
      <c r="L831" s="190" t="s">
        <v>244</v>
      </c>
      <c r="N831" s="190">
        <v>719</v>
      </c>
      <c r="O831" s="190">
        <v>44616</v>
      </c>
      <c r="P831" s="190">
        <v>18000</v>
      </c>
    </row>
    <row r="832" spans="1:16" ht="17.25" customHeight="1" x14ac:dyDescent="0.3">
      <c r="A832" s="190">
        <v>811877</v>
      </c>
      <c r="B832" s="190" t="s">
        <v>2810</v>
      </c>
      <c r="C832" s="190" t="s">
        <v>82</v>
      </c>
      <c r="D832" s="190" t="s">
        <v>162</v>
      </c>
      <c r="E832" s="190" t="s">
        <v>138</v>
      </c>
      <c r="F832" s="193">
        <v>35599</v>
      </c>
      <c r="G832" s="190" t="s">
        <v>767</v>
      </c>
      <c r="H832" s="190" t="s">
        <v>693</v>
      </c>
      <c r="I832" s="190" t="s">
        <v>265</v>
      </c>
      <c r="J832" s="190" t="s">
        <v>1884</v>
      </c>
      <c r="K832" s="190">
        <v>2014</v>
      </c>
      <c r="L832" s="190" t="s">
        <v>233</v>
      </c>
      <c r="N832" s="190">
        <v>720</v>
      </c>
      <c r="O832" s="190">
        <v>44616</v>
      </c>
      <c r="P832" s="190">
        <v>16000</v>
      </c>
    </row>
    <row r="833" spans="1:16" ht="17.25" customHeight="1" x14ac:dyDescent="0.3">
      <c r="A833" s="190">
        <v>807846</v>
      </c>
      <c r="B833" s="190" t="s">
        <v>2288</v>
      </c>
      <c r="C833" s="190" t="s">
        <v>62</v>
      </c>
      <c r="D833" s="190" t="s">
        <v>340</v>
      </c>
      <c r="E833" s="190" t="s">
        <v>137</v>
      </c>
      <c r="F833" s="193">
        <v>36161</v>
      </c>
      <c r="G833" s="190" t="s">
        <v>695</v>
      </c>
      <c r="H833" s="190" t="s">
        <v>693</v>
      </c>
      <c r="I833" s="190" t="s">
        <v>265</v>
      </c>
      <c r="J833" s="190" t="s">
        <v>1881</v>
      </c>
      <c r="K833" s="190">
        <v>2014</v>
      </c>
      <c r="L833" s="190" t="s">
        <v>233</v>
      </c>
      <c r="N833" s="190">
        <v>721</v>
      </c>
      <c r="O833" s="190">
        <v>44616</v>
      </c>
      <c r="P833" s="190">
        <v>14000</v>
      </c>
    </row>
    <row r="834" spans="1:16" ht="17.25" customHeight="1" x14ac:dyDescent="0.3">
      <c r="A834" s="190">
        <v>813088</v>
      </c>
      <c r="B834" s="190" t="s">
        <v>1283</v>
      </c>
      <c r="C834" s="190" t="s">
        <v>63</v>
      </c>
      <c r="D834" s="190" t="s">
        <v>156</v>
      </c>
      <c r="E834" s="190" t="s">
        <v>138</v>
      </c>
      <c r="F834" s="193">
        <v>36357</v>
      </c>
      <c r="G834" s="190" t="s">
        <v>233</v>
      </c>
      <c r="H834" s="190" t="s">
        <v>693</v>
      </c>
      <c r="I834" s="190" t="s">
        <v>265</v>
      </c>
      <c r="J834" s="190" t="s">
        <v>248</v>
      </c>
      <c r="K834" s="190">
        <v>2017</v>
      </c>
      <c r="L834" s="190" t="s">
        <v>233</v>
      </c>
      <c r="N834" s="190">
        <v>722</v>
      </c>
      <c r="O834" s="190">
        <v>44616</v>
      </c>
      <c r="P834" s="190">
        <v>16000</v>
      </c>
    </row>
    <row r="835" spans="1:16" ht="17.25" customHeight="1" x14ac:dyDescent="0.3">
      <c r="A835" s="190">
        <v>809266</v>
      </c>
      <c r="B835" s="190" t="s">
        <v>2446</v>
      </c>
      <c r="C835" s="190" t="s">
        <v>82</v>
      </c>
      <c r="D835" s="190" t="s">
        <v>190</v>
      </c>
      <c r="E835" s="190" t="s">
        <v>138</v>
      </c>
      <c r="F835" s="193">
        <v>36296</v>
      </c>
      <c r="G835" s="190" t="s">
        <v>233</v>
      </c>
      <c r="H835" s="190" t="s">
        <v>692</v>
      </c>
      <c r="I835" s="190" t="s">
        <v>265</v>
      </c>
      <c r="N835" s="190">
        <v>724</v>
      </c>
      <c r="O835" s="190">
        <v>44616</v>
      </c>
      <c r="P835" s="190">
        <v>14000</v>
      </c>
    </row>
    <row r="836" spans="1:16" ht="17.25" customHeight="1" x14ac:dyDescent="0.3">
      <c r="A836" s="190">
        <v>811235</v>
      </c>
      <c r="B836" s="190" t="s">
        <v>2698</v>
      </c>
      <c r="C836" s="190" t="s">
        <v>296</v>
      </c>
      <c r="D836" s="190" t="s">
        <v>437</v>
      </c>
      <c r="E836" s="190" t="s">
        <v>137</v>
      </c>
      <c r="F836" s="193">
        <v>31751</v>
      </c>
      <c r="G836" s="190" t="s">
        <v>803</v>
      </c>
      <c r="H836" s="190" t="s">
        <v>692</v>
      </c>
      <c r="I836" s="190" t="s">
        <v>265</v>
      </c>
      <c r="J836" s="190" t="s">
        <v>248</v>
      </c>
      <c r="K836" s="190">
        <v>2005</v>
      </c>
      <c r="L836" s="190" t="s">
        <v>241</v>
      </c>
      <c r="N836" s="190">
        <v>725</v>
      </c>
      <c r="O836" s="190">
        <v>44616</v>
      </c>
      <c r="P836" s="190">
        <v>1000</v>
      </c>
    </row>
    <row r="837" spans="1:16" ht="17.25" customHeight="1" x14ac:dyDescent="0.3">
      <c r="A837" s="190">
        <v>812600</v>
      </c>
      <c r="B837" s="190" t="s">
        <v>1199</v>
      </c>
      <c r="C837" s="190" t="s">
        <v>644</v>
      </c>
      <c r="D837" s="190" t="s">
        <v>548</v>
      </c>
      <c r="E837" s="190" t="s">
        <v>138</v>
      </c>
      <c r="F837" s="193">
        <v>33582</v>
      </c>
      <c r="G837" s="190" t="s">
        <v>240</v>
      </c>
      <c r="H837" s="190" t="s">
        <v>692</v>
      </c>
      <c r="I837" s="190" t="s">
        <v>265</v>
      </c>
      <c r="J837" s="190" t="s">
        <v>1884</v>
      </c>
      <c r="K837" s="190">
        <v>2010</v>
      </c>
      <c r="L837" s="190" t="s">
        <v>238</v>
      </c>
      <c r="N837" s="190">
        <v>728</v>
      </c>
      <c r="O837" s="190">
        <v>44616</v>
      </c>
      <c r="P837" s="190">
        <v>37000</v>
      </c>
    </row>
    <row r="838" spans="1:16" ht="17.25" customHeight="1" x14ac:dyDescent="0.3">
      <c r="A838" s="190">
        <v>807210</v>
      </c>
      <c r="B838" s="190" t="s">
        <v>2226</v>
      </c>
      <c r="C838" s="190" t="s">
        <v>76</v>
      </c>
      <c r="D838" s="190" t="s">
        <v>478</v>
      </c>
      <c r="E838" s="190" t="s">
        <v>137</v>
      </c>
      <c r="F838" s="193">
        <v>31197</v>
      </c>
      <c r="G838" s="190" t="s">
        <v>2889</v>
      </c>
      <c r="H838" s="190" t="s">
        <v>692</v>
      </c>
      <c r="I838" s="190" t="s">
        <v>265</v>
      </c>
      <c r="N838" s="190">
        <v>736</v>
      </c>
      <c r="O838" s="190">
        <v>44616</v>
      </c>
      <c r="P838" s="190">
        <v>16000</v>
      </c>
    </row>
    <row r="839" spans="1:16" ht="17.25" customHeight="1" x14ac:dyDescent="0.3">
      <c r="A839" s="190">
        <v>810772</v>
      </c>
      <c r="B839" s="190" t="s">
        <v>2619</v>
      </c>
      <c r="C839" s="190" t="s">
        <v>2955</v>
      </c>
      <c r="D839" s="190" t="s">
        <v>1802</v>
      </c>
      <c r="E839" s="190" t="s">
        <v>137</v>
      </c>
      <c r="F839" s="193">
        <v>35798</v>
      </c>
      <c r="G839" s="190" t="s">
        <v>2956</v>
      </c>
      <c r="H839" s="190" t="s">
        <v>692</v>
      </c>
      <c r="I839" s="190" t="s">
        <v>265</v>
      </c>
      <c r="J839" s="190" t="s">
        <v>1881</v>
      </c>
      <c r="K839" s="190">
        <v>2015</v>
      </c>
      <c r="L839" s="190" t="s">
        <v>233</v>
      </c>
      <c r="N839" s="190">
        <v>765</v>
      </c>
      <c r="O839" s="190">
        <v>44622</v>
      </c>
      <c r="P839" s="190">
        <v>49000</v>
      </c>
    </row>
    <row r="840" spans="1:16" ht="17.25" customHeight="1" x14ac:dyDescent="0.3">
      <c r="A840" s="190">
        <v>813903</v>
      </c>
      <c r="B840" s="190" t="s">
        <v>1473</v>
      </c>
      <c r="C840" s="190" t="s">
        <v>63</v>
      </c>
      <c r="D840" s="190" t="s">
        <v>945</v>
      </c>
      <c r="E840" s="190" t="s">
        <v>137</v>
      </c>
      <c r="F840" s="193">
        <v>31251</v>
      </c>
      <c r="G840" s="190" t="s">
        <v>239</v>
      </c>
      <c r="H840" s="190" t="s">
        <v>692</v>
      </c>
      <c r="I840" s="190" t="s">
        <v>265</v>
      </c>
      <c r="N840" s="190">
        <v>784</v>
      </c>
      <c r="O840" s="190">
        <v>44628</v>
      </c>
      <c r="P840" s="190">
        <v>34500</v>
      </c>
    </row>
    <row r="841" spans="1:16" ht="17.25" customHeight="1" x14ac:dyDescent="0.3">
      <c r="A841" s="190">
        <v>807874</v>
      </c>
      <c r="B841" s="190" t="s">
        <v>2291</v>
      </c>
      <c r="C841" s="190" t="s">
        <v>342</v>
      </c>
      <c r="D841" s="190" t="s">
        <v>153</v>
      </c>
      <c r="E841" s="190" t="s">
        <v>137</v>
      </c>
      <c r="F841" s="193">
        <v>36161</v>
      </c>
      <c r="G841" s="190" t="s">
        <v>233</v>
      </c>
      <c r="H841" s="190" t="s">
        <v>692</v>
      </c>
      <c r="I841" s="190" t="s">
        <v>265</v>
      </c>
      <c r="J841" s="190" t="s">
        <v>1884</v>
      </c>
      <c r="K841" s="190">
        <v>2016</v>
      </c>
      <c r="L841" s="190" t="s">
        <v>233</v>
      </c>
      <c r="N841" s="190">
        <v>962</v>
      </c>
      <c r="O841" s="190">
        <v>44690</v>
      </c>
      <c r="P841" s="190">
        <v>14000</v>
      </c>
    </row>
    <row r="842" spans="1:16" ht="17.25" customHeight="1" x14ac:dyDescent="0.3">
      <c r="A842" s="190">
        <v>801518</v>
      </c>
      <c r="B842" s="190" t="s">
        <v>1947</v>
      </c>
      <c r="C842" s="190" t="s">
        <v>78</v>
      </c>
      <c r="D842" s="190" t="s">
        <v>182</v>
      </c>
      <c r="E842" s="190" t="s">
        <v>137</v>
      </c>
      <c r="F842" s="193">
        <v>33537</v>
      </c>
      <c r="G842" s="190" t="s">
        <v>724</v>
      </c>
      <c r="H842" s="190" t="s">
        <v>692</v>
      </c>
      <c r="I842" s="190" t="s">
        <v>265</v>
      </c>
      <c r="J842" s="190" t="s">
        <v>1881</v>
      </c>
      <c r="K842" s="190">
        <v>2004</v>
      </c>
      <c r="L842" s="190" t="s">
        <v>238</v>
      </c>
    </row>
    <row r="843" spans="1:16" ht="17.25" customHeight="1" x14ac:dyDescent="0.3">
      <c r="A843" s="190">
        <v>802258</v>
      </c>
      <c r="B843" s="190" t="s">
        <v>1962</v>
      </c>
      <c r="C843" s="190" t="s">
        <v>57</v>
      </c>
      <c r="D843" s="190" t="s">
        <v>745</v>
      </c>
      <c r="E843" s="190" t="s">
        <v>137</v>
      </c>
      <c r="F843" s="193">
        <v>31439</v>
      </c>
      <c r="G843" s="190" t="s">
        <v>695</v>
      </c>
      <c r="H843" s="190" t="s">
        <v>692</v>
      </c>
      <c r="I843" s="190" t="s">
        <v>265</v>
      </c>
      <c r="J843" s="190" t="s">
        <v>1881</v>
      </c>
      <c r="K843" s="190">
        <v>2004</v>
      </c>
      <c r="L843" s="190" t="s">
        <v>233</v>
      </c>
    </row>
    <row r="844" spans="1:16" ht="17.25" customHeight="1" x14ac:dyDescent="0.3">
      <c r="A844" s="190">
        <v>802731</v>
      </c>
      <c r="B844" s="190" t="s">
        <v>1972</v>
      </c>
      <c r="C844" s="190" t="s">
        <v>2866</v>
      </c>
      <c r="D844" s="190" t="s">
        <v>176</v>
      </c>
      <c r="E844" s="190" t="s">
        <v>138</v>
      </c>
      <c r="F844" s="193">
        <v>34897</v>
      </c>
      <c r="G844" s="190" t="s">
        <v>695</v>
      </c>
      <c r="H844" s="190" t="s">
        <v>692</v>
      </c>
      <c r="I844" s="190" t="s">
        <v>265</v>
      </c>
      <c r="J844" s="190" t="s">
        <v>248</v>
      </c>
      <c r="K844" s="190">
        <v>2013</v>
      </c>
      <c r="L844" s="190" t="s">
        <v>233</v>
      </c>
    </row>
    <row r="845" spans="1:16" ht="17.25" customHeight="1" x14ac:dyDescent="0.3">
      <c r="A845" s="190">
        <v>802860</v>
      </c>
      <c r="B845" s="190" t="s">
        <v>1978</v>
      </c>
      <c r="C845" s="190" t="s">
        <v>94</v>
      </c>
      <c r="D845" s="190" t="s">
        <v>878</v>
      </c>
      <c r="E845" s="190" t="s">
        <v>137</v>
      </c>
      <c r="F845" s="193">
        <v>34650</v>
      </c>
      <c r="G845" s="190" t="s">
        <v>233</v>
      </c>
      <c r="H845" s="190" t="s">
        <v>692</v>
      </c>
      <c r="I845" s="190" t="s">
        <v>265</v>
      </c>
      <c r="J845" s="190" t="s">
        <v>1882</v>
      </c>
      <c r="K845" s="190">
        <v>2012</v>
      </c>
      <c r="L845" s="190" t="s">
        <v>233</v>
      </c>
    </row>
    <row r="846" spans="1:16" ht="17.25" customHeight="1" x14ac:dyDescent="0.3">
      <c r="A846" s="190">
        <v>803088</v>
      </c>
      <c r="B846" s="190" t="s">
        <v>1982</v>
      </c>
      <c r="C846" s="190" t="s">
        <v>82</v>
      </c>
      <c r="D846" s="190" t="s">
        <v>470</v>
      </c>
      <c r="E846" s="190" t="s">
        <v>138</v>
      </c>
      <c r="F846" s="193">
        <v>34571</v>
      </c>
      <c r="G846" s="190" t="s">
        <v>233</v>
      </c>
      <c r="H846" s="190" t="s">
        <v>692</v>
      </c>
      <c r="I846" s="190" t="s">
        <v>265</v>
      </c>
      <c r="J846" s="190" t="s">
        <v>1881</v>
      </c>
      <c r="K846" s="190">
        <v>2012</v>
      </c>
      <c r="L846" s="190" t="s">
        <v>233</v>
      </c>
    </row>
    <row r="847" spans="1:16" ht="17.25" customHeight="1" x14ac:dyDescent="0.3">
      <c r="A847" s="190">
        <v>803197</v>
      </c>
      <c r="B847" s="190" t="s">
        <v>1984</v>
      </c>
      <c r="C847" s="190" t="s">
        <v>2918</v>
      </c>
      <c r="D847" s="190" t="s">
        <v>158</v>
      </c>
      <c r="E847" s="190" t="s">
        <v>137</v>
      </c>
      <c r="F847" s="193">
        <v>30682</v>
      </c>
      <c r="G847" s="190" t="s">
        <v>233</v>
      </c>
      <c r="H847" s="190" t="s">
        <v>692</v>
      </c>
      <c r="I847" s="190" t="s">
        <v>265</v>
      </c>
    </row>
    <row r="848" spans="1:16" ht="17.25" customHeight="1" x14ac:dyDescent="0.3">
      <c r="A848" s="190">
        <v>803233</v>
      </c>
      <c r="B848" s="190" t="s">
        <v>1985</v>
      </c>
      <c r="C848" s="190" t="s">
        <v>80</v>
      </c>
      <c r="D848" s="190" t="s">
        <v>315</v>
      </c>
      <c r="E848" s="190" t="s">
        <v>137</v>
      </c>
      <c r="F848" s="193">
        <v>29815</v>
      </c>
      <c r="G848" s="190" t="s">
        <v>233</v>
      </c>
      <c r="H848" s="190" t="s">
        <v>692</v>
      </c>
      <c r="I848" s="190" t="s">
        <v>265</v>
      </c>
      <c r="J848" s="190" t="s">
        <v>1881</v>
      </c>
      <c r="K848" s="190">
        <v>2000</v>
      </c>
      <c r="L848" s="190" t="s">
        <v>233</v>
      </c>
    </row>
    <row r="849" spans="1:12" ht="17.25" customHeight="1" x14ac:dyDescent="0.3">
      <c r="A849" s="190">
        <v>803580</v>
      </c>
      <c r="B849" s="190" t="s">
        <v>1997</v>
      </c>
      <c r="C849" s="190" t="s">
        <v>615</v>
      </c>
      <c r="D849" s="190" t="s">
        <v>192</v>
      </c>
      <c r="E849" s="190" t="s">
        <v>138</v>
      </c>
      <c r="F849" s="193">
        <v>33970</v>
      </c>
      <c r="G849" s="190" t="s">
        <v>695</v>
      </c>
      <c r="H849" s="190" t="s">
        <v>692</v>
      </c>
      <c r="I849" s="190" t="s">
        <v>265</v>
      </c>
      <c r="J849" s="190" t="s">
        <v>713</v>
      </c>
      <c r="K849" s="190">
        <v>2013</v>
      </c>
      <c r="L849" s="190" t="s">
        <v>233</v>
      </c>
    </row>
    <row r="850" spans="1:12" ht="17.25" customHeight="1" x14ac:dyDescent="0.3">
      <c r="A850" s="190">
        <v>803596</v>
      </c>
      <c r="B850" s="190" t="s">
        <v>969</v>
      </c>
      <c r="C850" s="190" t="s">
        <v>59</v>
      </c>
      <c r="D850" s="190" t="s">
        <v>818</v>
      </c>
      <c r="E850" s="190" t="s">
        <v>137</v>
      </c>
      <c r="F850" s="193">
        <v>32422</v>
      </c>
      <c r="G850" s="190" t="s">
        <v>2908</v>
      </c>
      <c r="H850" s="190" t="s">
        <v>692</v>
      </c>
      <c r="I850" s="190" t="s">
        <v>265</v>
      </c>
      <c r="J850" s="190" t="s">
        <v>1881</v>
      </c>
      <c r="K850" s="190">
        <v>2006</v>
      </c>
      <c r="L850" s="190" t="s">
        <v>238</v>
      </c>
    </row>
    <row r="851" spans="1:12" ht="17.25" customHeight="1" x14ac:dyDescent="0.3">
      <c r="A851" s="190">
        <v>803701</v>
      </c>
      <c r="B851" s="190" t="s">
        <v>2002</v>
      </c>
      <c r="C851" s="190" t="s">
        <v>398</v>
      </c>
      <c r="D851" s="190" t="s">
        <v>2943</v>
      </c>
      <c r="E851" s="190" t="s">
        <v>137</v>
      </c>
      <c r="F851" s="193">
        <v>30317</v>
      </c>
      <c r="G851" s="190" t="s">
        <v>695</v>
      </c>
      <c r="H851" s="190" t="s">
        <v>692</v>
      </c>
      <c r="I851" s="190" t="s">
        <v>265</v>
      </c>
      <c r="J851" s="190" t="s">
        <v>248</v>
      </c>
      <c r="K851" s="190">
        <v>2001</v>
      </c>
      <c r="L851" s="190" t="s">
        <v>233</v>
      </c>
    </row>
    <row r="852" spans="1:12" ht="17.25" customHeight="1" x14ac:dyDescent="0.3">
      <c r="A852" s="190">
        <v>803979</v>
      </c>
      <c r="B852" s="190" t="s">
        <v>2009</v>
      </c>
      <c r="C852" s="190" t="s">
        <v>2883</v>
      </c>
      <c r="D852" s="190" t="s">
        <v>801</v>
      </c>
      <c r="E852" s="190" t="s">
        <v>138</v>
      </c>
      <c r="F852" s="193">
        <v>35379</v>
      </c>
      <c r="G852" s="190" t="s">
        <v>239</v>
      </c>
      <c r="H852" s="190" t="s">
        <v>692</v>
      </c>
      <c r="I852" s="190" t="s">
        <v>265</v>
      </c>
      <c r="J852" s="190" t="s">
        <v>1881</v>
      </c>
      <c r="K852" s="190">
        <v>2014</v>
      </c>
      <c r="L852" s="190" t="s">
        <v>239</v>
      </c>
    </row>
    <row r="853" spans="1:12" ht="17.25" customHeight="1" x14ac:dyDescent="0.3">
      <c r="A853" s="190">
        <v>804297</v>
      </c>
      <c r="B853" s="190" t="s">
        <v>2023</v>
      </c>
      <c r="C853" s="190" t="s">
        <v>1864</v>
      </c>
      <c r="D853" s="190" t="s">
        <v>3008</v>
      </c>
      <c r="E853" s="190" t="s">
        <v>137</v>
      </c>
      <c r="F853" s="193">
        <v>32509</v>
      </c>
      <c r="G853" s="190" t="s">
        <v>844</v>
      </c>
      <c r="H853" s="190" t="s">
        <v>692</v>
      </c>
      <c r="I853" s="190" t="s">
        <v>265</v>
      </c>
      <c r="J853" s="190" t="s">
        <v>248</v>
      </c>
      <c r="K853" s="190">
        <v>2005</v>
      </c>
      <c r="L853" s="190" t="s">
        <v>238</v>
      </c>
    </row>
    <row r="854" spans="1:12" ht="17.25" customHeight="1" x14ac:dyDescent="0.3">
      <c r="A854" s="190">
        <v>804418</v>
      </c>
      <c r="B854" s="190" t="s">
        <v>2026</v>
      </c>
      <c r="C854" s="190" t="s">
        <v>296</v>
      </c>
      <c r="D854" s="190" t="s">
        <v>721</v>
      </c>
      <c r="E854" s="190" t="s">
        <v>137</v>
      </c>
      <c r="F854" s="193">
        <v>31256</v>
      </c>
      <c r="G854" s="190" t="s">
        <v>695</v>
      </c>
      <c r="H854" s="190" t="s">
        <v>693</v>
      </c>
      <c r="I854" s="190" t="s">
        <v>265</v>
      </c>
      <c r="J854" s="190" t="s">
        <v>1884</v>
      </c>
      <c r="K854" s="190">
        <v>2006</v>
      </c>
      <c r="L854" s="190" t="s">
        <v>233</v>
      </c>
    </row>
    <row r="855" spans="1:12" ht="17.25" customHeight="1" x14ac:dyDescent="0.3">
      <c r="A855" s="190">
        <v>804615</v>
      </c>
      <c r="B855" s="190" t="s">
        <v>2030</v>
      </c>
      <c r="C855" s="190" t="s">
        <v>337</v>
      </c>
      <c r="D855" s="190" t="s">
        <v>160</v>
      </c>
      <c r="E855" s="190" t="s">
        <v>138</v>
      </c>
      <c r="F855" s="193">
        <v>32695</v>
      </c>
      <c r="G855" s="190" t="s">
        <v>3028</v>
      </c>
      <c r="H855" s="190" t="s">
        <v>692</v>
      </c>
      <c r="I855" s="190" t="s">
        <v>265</v>
      </c>
      <c r="J855" s="190" t="s">
        <v>1881</v>
      </c>
      <c r="K855" s="190">
        <v>2007</v>
      </c>
      <c r="L855" s="190" t="s">
        <v>233</v>
      </c>
    </row>
    <row r="856" spans="1:12" ht="17.25" customHeight="1" x14ac:dyDescent="0.3">
      <c r="A856" s="190">
        <v>804672</v>
      </c>
      <c r="B856" s="190" t="s">
        <v>2035</v>
      </c>
      <c r="C856" s="190" t="s">
        <v>516</v>
      </c>
      <c r="D856" s="190" t="s">
        <v>159</v>
      </c>
      <c r="E856" s="190" t="s">
        <v>138</v>
      </c>
      <c r="F856" s="193">
        <v>34509</v>
      </c>
      <c r="G856" s="190" t="s">
        <v>233</v>
      </c>
      <c r="H856" s="190" t="s">
        <v>692</v>
      </c>
      <c r="I856" s="190" t="s">
        <v>265</v>
      </c>
      <c r="J856" s="190" t="s">
        <v>248</v>
      </c>
      <c r="K856" s="190">
        <v>2012</v>
      </c>
      <c r="L856" s="190" t="s">
        <v>233</v>
      </c>
    </row>
    <row r="857" spans="1:12" ht="17.25" customHeight="1" x14ac:dyDescent="0.3">
      <c r="A857" s="190">
        <v>804992</v>
      </c>
      <c r="B857" s="190" t="s">
        <v>2046</v>
      </c>
      <c r="C857" s="190" t="s">
        <v>2989</v>
      </c>
      <c r="D857" s="190" t="s">
        <v>2990</v>
      </c>
      <c r="E857" s="190" t="s">
        <v>137</v>
      </c>
      <c r="F857" s="193">
        <v>35017</v>
      </c>
      <c r="G857" s="190" t="s">
        <v>2930</v>
      </c>
      <c r="H857" s="190" t="s">
        <v>692</v>
      </c>
      <c r="I857" s="190" t="s">
        <v>265</v>
      </c>
      <c r="J857" s="190" t="s">
        <v>1881</v>
      </c>
      <c r="K857" s="190">
        <v>2012</v>
      </c>
      <c r="L857" s="190" t="s">
        <v>233</v>
      </c>
    </row>
    <row r="858" spans="1:12" ht="17.25" customHeight="1" x14ac:dyDescent="0.3">
      <c r="A858" s="190">
        <v>805026</v>
      </c>
      <c r="B858" s="190" t="s">
        <v>2048</v>
      </c>
      <c r="C858" s="190" t="s">
        <v>61</v>
      </c>
      <c r="D858" s="190" t="s">
        <v>162</v>
      </c>
      <c r="E858" s="190" t="s">
        <v>138</v>
      </c>
      <c r="F858" s="193">
        <v>34918</v>
      </c>
      <c r="G858" s="190" t="s">
        <v>753</v>
      </c>
      <c r="H858" s="190" t="s">
        <v>692</v>
      </c>
      <c r="I858" s="190" t="s">
        <v>265</v>
      </c>
      <c r="J858" s="190" t="s">
        <v>1884</v>
      </c>
      <c r="K858" s="190">
        <v>2014</v>
      </c>
      <c r="L858" s="190" t="s">
        <v>238</v>
      </c>
    </row>
    <row r="859" spans="1:12" ht="17.25" customHeight="1" x14ac:dyDescent="0.3">
      <c r="A859" s="190">
        <v>805041</v>
      </c>
      <c r="B859" s="190" t="s">
        <v>2051</v>
      </c>
      <c r="C859" s="190" t="s">
        <v>530</v>
      </c>
      <c r="D859" s="190" t="s">
        <v>2966</v>
      </c>
      <c r="E859" s="190" t="s">
        <v>138</v>
      </c>
      <c r="F859" s="193">
        <v>32519</v>
      </c>
      <c r="G859" s="190" t="s">
        <v>753</v>
      </c>
      <c r="H859" s="190" t="s">
        <v>692</v>
      </c>
      <c r="I859" s="190" t="s">
        <v>265</v>
      </c>
      <c r="J859" s="190" t="s">
        <v>1884</v>
      </c>
      <c r="K859" s="190">
        <v>2007</v>
      </c>
      <c r="L859" s="190" t="s">
        <v>238</v>
      </c>
    </row>
    <row r="860" spans="1:12" ht="17.25" customHeight="1" x14ac:dyDescent="0.3">
      <c r="A860" s="190">
        <v>805130</v>
      </c>
      <c r="B860" s="190" t="s">
        <v>2058</v>
      </c>
      <c r="C860" s="190" t="s">
        <v>905</v>
      </c>
      <c r="D860" s="190" t="s">
        <v>157</v>
      </c>
      <c r="E860" s="190" t="s">
        <v>137</v>
      </c>
      <c r="F860" s="193">
        <v>34335</v>
      </c>
      <c r="G860" s="190" t="s">
        <v>2982</v>
      </c>
      <c r="H860" s="190" t="s">
        <v>692</v>
      </c>
      <c r="I860" s="190" t="s">
        <v>265</v>
      </c>
      <c r="J860" s="190" t="s">
        <v>1884</v>
      </c>
      <c r="K860" s="190">
        <v>2012</v>
      </c>
      <c r="L860" s="190" t="s">
        <v>233</v>
      </c>
    </row>
    <row r="861" spans="1:12" ht="17.25" customHeight="1" x14ac:dyDescent="0.3">
      <c r="A861" s="190">
        <v>805193</v>
      </c>
      <c r="B861" s="190" t="s">
        <v>2064</v>
      </c>
      <c r="C861" s="190" t="s">
        <v>428</v>
      </c>
      <c r="D861" s="190" t="s">
        <v>176</v>
      </c>
      <c r="E861" s="190" t="s">
        <v>137</v>
      </c>
      <c r="F861" s="193">
        <v>35459</v>
      </c>
      <c r="G861" s="190" t="s">
        <v>695</v>
      </c>
      <c r="H861" s="190" t="s">
        <v>692</v>
      </c>
      <c r="I861" s="190" t="s">
        <v>265</v>
      </c>
      <c r="J861" s="190" t="s">
        <v>1882</v>
      </c>
      <c r="K861" s="190">
        <v>2016</v>
      </c>
      <c r="L861" s="190" t="s">
        <v>233</v>
      </c>
    </row>
    <row r="862" spans="1:12" ht="17.25" customHeight="1" x14ac:dyDescent="0.3">
      <c r="A862" s="190">
        <v>805201</v>
      </c>
      <c r="B862" s="190" t="s">
        <v>2066</v>
      </c>
      <c r="C862" s="190" t="s">
        <v>67</v>
      </c>
      <c r="D862" s="190" t="s">
        <v>481</v>
      </c>
      <c r="E862" s="190" t="s">
        <v>138</v>
      </c>
      <c r="F862" s="193">
        <v>35261</v>
      </c>
      <c r="G862" s="190" t="s">
        <v>233</v>
      </c>
      <c r="H862" s="190" t="s">
        <v>692</v>
      </c>
      <c r="I862" s="190" t="s">
        <v>265</v>
      </c>
      <c r="J862" s="190" t="s">
        <v>248</v>
      </c>
      <c r="K862" s="190">
        <v>2014</v>
      </c>
      <c r="L862" s="190" t="s">
        <v>233</v>
      </c>
    </row>
    <row r="863" spans="1:12" ht="17.25" customHeight="1" x14ac:dyDescent="0.3">
      <c r="A863" s="190">
        <v>805279</v>
      </c>
      <c r="B863" s="190" t="s">
        <v>2070</v>
      </c>
      <c r="C863" s="190" t="s">
        <v>102</v>
      </c>
      <c r="D863" s="190" t="s">
        <v>223</v>
      </c>
      <c r="E863" s="190" t="s">
        <v>138</v>
      </c>
      <c r="F863" s="193">
        <v>34876</v>
      </c>
      <c r="G863" s="190" t="s">
        <v>238</v>
      </c>
      <c r="H863" s="190" t="s">
        <v>692</v>
      </c>
      <c r="I863" s="190" t="s">
        <v>265</v>
      </c>
      <c r="J863" s="190" t="s">
        <v>1884</v>
      </c>
      <c r="K863" s="190">
        <v>2016</v>
      </c>
      <c r="L863" s="190" t="s">
        <v>233</v>
      </c>
    </row>
    <row r="864" spans="1:12" ht="17.25" customHeight="1" x14ac:dyDescent="0.3">
      <c r="A864" s="190">
        <v>805323</v>
      </c>
      <c r="B864" s="190" t="s">
        <v>2073</v>
      </c>
      <c r="C864" s="190" t="s">
        <v>91</v>
      </c>
      <c r="D864" s="190" t="s">
        <v>958</v>
      </c>
      <c r="E864" s="190" t="s">
        <v>138</v>
      </c>
      <c r="F864" s="193">
        <v>31552</v>
      </c>
      <c r="G864" s="190" t="s">
        <v>1594</v>
      </c>
      <c r="H864" s="190" t="s">
        <v>693</v>
      </c>
      <c r="I864" s="190" t="s">
        <v>265</v>
      </c>
      <c r="J864" s="190" t="s">
        <v>1884</v>
      </c>
      <c r="K864" s="190">
        <v>2008</v>
      </c>
      <c r="L864" s="190" t="s">
        <v>238</v>
      </c>
    </row>
    <row r="865" spans="1:12" ht="17.25" customHeight="1" x14ac:dyDescent="0.3">
      <c r="A865" s="190">
        <v>805368</v>
      </c>
      <c r="B865" s="190" t="s">
        <v>2079</v>
      </c>
      <c r="C865" s="190" t="s">
        <v>520</v>
      </c>
      <c r="D865" s="190" t="s">
        <v>371</v>
      </c>
      <c r="E865" s="190" t="s">
        <v>138</v>
      </c>
      <c r="F865" s="193">
        <v>33589</v>
      </c>
      <c r="G865" s="190" t="s">
        <v>233</v>
      </c>
      <c r="H865" s="190" t="s">
        <v>692</v>
      </c>
      <c r="I865" s="190" t="s">
        <v>265</v>
      </c>
      <c r="J865" s="190" t="s">
        <v>1884</v>
      </c>
      <c r="K865" s="190">
        <v>2013</v>
      </c>
      <c r="L865" s="190" t="s">
        <v>233</v>
      </c>
    </row>
    <row r="866" spans="1:12" ht="17.25" customHeight="1" x14ac:dyDescent="0.3">
      <c r="A866" s="190">
        <v>805459</v>
      </c>
      <c r="B866" s="190" t="s">
        <v>2087</v>
      </c>
      <c r="C866" s="190" t="s">
        <v>2844</v>
      </c>
      <c r="D866" s="190" t="s">
        <v>2845</v>
      </c>
      <c r="E866" s="190" t="s">
        <v>138</v>
      </c>
      <c r="F866" s="193">
        <v>33494</v>
      </c>
      <c r="G866" s="190" t="s">
        <v>695</v>
      </c>
      <c r="H866" s="190" t="s">
        <v>692</v>
      </c>
      <c r="I866" s="190" t="s">
        <v>265</v>
      </c>
      <c r="J866" s="190" t="s">
        <v>248</v>
      </c>
      <c r="K866" s="190">
        <v>2008</v>
      </c>
      <c r="L866" s="190" t="s">
        <v>238</v>
      </c>
    </row>
    <row r="867" spans="1:12" ht="17.25" customHeight="1" x14ac:dyDescent="0.3">
      <c r="A867" s="190">
        <v>805528</v>
      </c>
      <c r="B867" s="190" t="s">
        <v>2094</v>
      </c>
      <c r="C867" s="190" t="s">
        <v>63</v>
      </c>
      <c r="D867" s="190" t="s">
        <v>185</v>
      </c>
      <c r="E867" s="190" t="s">
        <v>138</v>
      </c>
      <c r="G867" s="190" t="s">
        <v>2958</v>
      </c>
      <c r="H867" s="190" t="s">
        <v>692</v>
      </c>
      <c r="I867" s="190" t="s">
        <v>265</v>
      </c>
    </row>
    <row r="868" spans="1:12" ht="17.25" customHeight="1" x14ac:dyDescent="0.3">
      <c r="A868" s="190">
        <v>805546</v>
      </c>
      <c r="B868" s="190" t="s">
        <v>2095</v>
      </c>
      <c r="C868" s="190" t="s">
        <v>63</v>
      </c>
      <c r="D868" s="190" t="s">
        <v>2959</v>
      </c>
      <c r="E868" s="190" t="s">
        <v>138</v>
      </c>
      <c r="F868" s="193">
        <v>35337</v>
      </c>
      <c r="G868" s="190" t="s">
        <v>233</v>
      </c>
      <c r="H868" s="190" t="s">
        <v>692</v>
      </c>
      <c r="I868" s="190" t="s">
        <v>265</v>
      </c>
      <c r="J868" s="190" t="s">
        <v>1884</v>
      </c>
      <c r="K868" s="190">
        <v>2014</v>
      </c>
      <c r="L868" s="190" t="s">
        <v>238</v>
      </c>
    </row>
    <row r="869" spans="1:12" ht="17.25" customHeight="1" x14ac:dyDescent="0.3">
      <c r="A869" s="190">
        <v>805701</v>
      </c>
      <c r="B869" s="190" t="s">
        <v>2109</v>
      </c>
      <c r="C869" s="190" t="s">
        <v>64</v>
      </c>
      <c r="D869" s="190" t="s">
        <v>1712</v>
      </c>
      <c r="E869" s="190" t="s">
        <v>137</v>
      </c>
      <c r="F869" s="193">
        <v>32886</v>
      </c>
      <c r="G869" s="190" t="s">
        <v>233</v>
      </c>
      <c r="H869" s="190" t="s">
        <v>692</v>
      </c>
      <c r="I869" s="190" t="s">
        <v>265</v>
      </c>
      <c r="J869" s="190" t="s">
        <v>1884</v>
      </c>
      <c r="K869" s="190">
        <v>2009</v>
      </c>
      <c r="L869" s="190" t="s">
        <v>238</v>
      </c>
    </row>
    <row r="870" spans="1:12" ht="17.25" customHeight="1" x14ac:dyDescent="0.3">
      <c r="A870" s="190">
        <v>805707</v>
      </c>
      <c r="B870" s="190" t="s">
        <v>2110</v>
      </c>
      <c r="C870" s="190" t="s">
        <v>665</v>
      </c>
      <c r="D870" s="190" t="s">
        <v>463</v>
      </c>
      <c r="E870" s="190" t="s">
        <v>137</v>
      </c>
      <c r="F870" s="193">
        <v>35796</v>
      </c>
      <c r="G870" s="190" t="s">
        <v>233</v>
      </c>
      <c r="H870" s="190" t="s">
        <v>692</v>
      </c>
      <c r="I870" s="190" t="s">
        <v>265</v>
      </c>
      <c r="J870" s="190" t="s">
        <v>1881</v>
      </c>
      <c r="K870" s="190">
        <v>2015</v>
      </c>
      <c r="L870" s="190" t="s">
        <v>233</v>
      </c>
    </row>
    <row r="871" spans="1:12" ht="17.25" customHeight="1" x14ac:dyDescent="0.3">
      <c r="A871" s="190">
        <v>805775</v>
      </c>
      <c r="B871" s="190" t="s">
        <v>2114</v>
      </c>
      <c r="C871" s="190" t="s">
        <v>528</v>
      </c>
      <c r="D871" s="190" t="s">
        <v>1634</v>
      </c>
      <c r="E871" s="190" t="s">
        <v>138</v>
      </c>
      <c r="F871" s="193">
        <v>34403</v>
      </c>
      <c r="G871" s="190" t="s">
        <v>724</v>
      </c>
      <c r="H871" s="190" t="s">
        <v>692</v>
      </c>
      <c r="I871" s="190" t="s">
        <v>265</v>
      </c>
      <c r="J871" s="190" t="s">
        <v>1881</v>
      </c>
      <c r="K871" s="190">
        <v>2012</v>
      </c>
      <c r="L871" s="190" t="s">
        <v>238</v>
      </c>
    </row>
    <row r="872" spans="1:12" ht="17.25" customHeight="1" x14ac:dyDescent="0.3">
      <c r="A872" s="190">
        <v>805813</v>
      </c>
      <c r="B872" s="190" t="s">
        <v>2116</v>
      </c>
      <c r="C872" s="190" t="s">
        <v>301</v>
      </c>
      <c r="D872" s="190" t="s">
        <v>2884</v>
      </c>
      <c r="E872" s="190" t="s">
        <v>138</v>
      </c>
      <c r="F872" s="193">
        <v>33882</v>
      </c>
      <c r="G872" s="190" t="s">
        <v>233</v>
      </c>
      <c r="H872" s="190" t="s">
        <v>692</v>
      </c>
      <c r="I872" s="190" t="s">
        <v>265</v>
      </c>
      <c r="J872" s="190" t="s">
        <v>1884</v>
      </c>
      <c r="K872" s="190">
        <v>2012</v>
      </c>
      <c r="L872" s="190" t="s">
        <v>233</v>
      </c>
    </row>
    <row r="873" spans="1:12" ht="17.25" customHeight="1" x14ac:dyDescent="0.3">
      <c r="A873" s="190">
        <v>805818</v>
      </c>
      <c r="B873" s="190" t="s">
        <v>2118</v>
      </c>
      <c r="C873" s="190" t="s">
        <v>516</v>
      </c>
      <c r="D873" s="190" t="s">
        <v>345</v>
      </c>
      <c r="E873" s="190" t="s">
        <v>137</v>
      </c>
      <c r="F873" s="193">
        <v>35819</v>
      </c>
      <c r="G873" s="190" t="s">
        <v>233</v>
      </c>
      <c r="H873" s="190" t="s">
        <v>692</v>
      </c>
      <c r="I873" s="190" t="s">
        <v>265</v>
      </c>
      <c r="J873" s="190" t="s">
        <v>1884</v>
      </c>
      <c r="K873" s="190">
        <v>2015</v>
      </c>
      <c r="L873" s="190" t="s">
        <v>233</v>
      </c>
    </row>
    <row r="874" spans="1:12" ht="17.25" customHeight="1" x14ac:dyDescent="0.3">
      <c r="A874" s="190">
        <v>805865</v>
      </c>
      <c r="B874" s="190" t="s">
        <v>2120</v>
      </c>
      <c r="C874" s="190" t="s">
        <v>91</v>
      </c>
      <c r="D874" s="190" t="s">
        <v>904</v>
      </c>
      <c r="E874" s="190" t="s">
        <v>138</v>
      </c>
      <c r="F874" s="193">
        <v>35431</v>
      </c>
      <c r="G874" s="190" t="s">
        <v>233</v>
      </c>
      <c r="H874" s="190" t="s">
        <v>692</v>
      </c>
      <c r="I874" s="190" t="s">
        <v>265</v>
      </c>
      <c r="J874" s="190" t="s">
        <v>713</v>
      </c>
      <c r="K874" s="190">
        <v>2015</v>
      </c>
      <c r="L874" s="190" t="s">
        <v>233</v>
      </c>
    </row>
    <row r="875" spans="1:12" ht="17.25" customHeight="1" x14ac:dyDescent="0.3">
      <c r="A875" s="190">
        <v>806014</v>
      </c>
      <c r="B875" s="190" t="s">
        <v>2130</v>
      </c>
      <c r="C875" s="190" t="s">
        <v>641</v>
      </c>
      <c r="D875" s="190" t="s">
        <v>2986</v>
      </c>
      <c r="E875" s="190" t="s">
        <v>137</v>
      </c>
      <c r="F875" s="193">
        <v>35065</v>
      </c>
      <c r="G875" s="190" t="s">
        <v>233</v>
      </c>
      <c r="H875" s="190" t="s">
        <v>692</v>
      </c>
      <c r="I875" s="190" t="s">
        <v>265</v>
      </c>
    </row>
    <row r="876" spans="1:12" ht="17.25" customHeight="1" x14ac:dyDescent="0.3">
      <c r="A876" s="190">
        <v>806258</v>
      </c>
      <c r="B876" s="190" t="s">
        <v>2143</v>
      </c>
      <c r="C876" s="190" t="s">
        <v>471</v>
      </c>
      <c r="D876" s="190" t="s">
        <v>162</v>
      </c>
      <c r="E876" s="190" t="s">
        <v>138</v>
      </c>
      <c r="F876" s="193">
        <v>33974</v>
      </c>
      <c r="G876" s="190" t="s">
        <v>2919</v>
      </c>
      <c r="H876" s="190" t="s">
        <v>692</v>
      </c>
      <c r="I876" s="190" t="s">
        <v>265</v>
      </c>
      <c r="J876" s="190" t="s">
        <v>248</v>
      </c>
      <c r="K876" s="190">
        <v>2011</v>
      </c>
      <c r="L876" s="190" t="s">
        <v>238</v>
      </c>
    </row>
    <row r="877" spans="1:12" ht="17.25" customHeight="1" x14ac:dyDescent="0.3">
      <c r="A877" s="190">
        <v>806548</v>
      </c>
      <c r="B877" s="190" t="s">
        <v>2163</v>
      </c>
      <c r="C877" s="190" t="s">
        <v>492</v>
      </c>
      <c r="D877" s="190" t="s">
        <v>981</v>
      </c>
      <c r="E877" s="190" t="s">
        <v>137</v>
      </c>
      <c r="F877" s="193">
        <v>29952</v>
      </c>
      <c r="G877" s="190" t="s">
        <v>233</v>
      </c>
      <c r="H877" s="190" t="s">
        <v>692</v>
      </c>
      <c r="I877" s="190" t="s">
        <v>265</v>
      </c>
      <c r="J877" s="190" t="s">
        <v>1881</v>
      </c>
      <c r="K877" s="190">
        <v>2002</v>
      </c>
      <c r="L877" s="190" t="s">
        <v>233</v>
      </c>
    </row>
    <row r="878" spans="1:12" ht="17.25" customHeight="1" x14ac:dyDescent="0.3">
      <c r="A878" s="190">
        <v>806554</v>
      </c>
      <c r="B878" s="190" t="s">
        <v>2165</v>
      </c>
      <c r="C878" s="190" t="s">
        <v>339</v>
      </c>
      <c r="D878" s="190" t="s">
        <v>466</v>
      </c>
      <c r="E878" s="190" t="s">
        <v>137</v>
      </c>
      <c r="F878" s="193">
        <v>35804</v>
      </c>
      <c r="G878" s="190" t="s">
        <v>233</v>
      </c>
      <c r="H878" s="190" t="s">
        <v>692</v>
      </c>
      <c r="I878" s="190" t="s">
        <v>265</v>
      </c>
      <c r="J878" s="190" t="s">
        <v>248</v>
      </c>
      <c r="K878" s="190">
        <v>1998</v>
      </c>
      <c r="L878" s="190" t="s">
        <v>233</v>
      </c>
    </row>
    <row r="879" spans="1:12" ht="17.25" customHeight="1" x14ac:dyDescent="0.3">
      <c r="A879" s="190">
        <v>806707</v>
      </c>
      <c r="B879" s="190" t="s">
        <v>2177</v>
      </c>
      <c r="C879" s="190" t="s">
        <v>558</v>
      </c>
      <c r="D879" s="190" t="s">
        <v>192</v>
      </c>
      <c r="E879" s="190" t="s">
        <v>137</v>
      </c>
      <c r="F879" s="193">
        <v>35217</v>
      </c>
      <c r="G879" s="190" t="s">
        <v>233</v>
      </c>
      <c r="H879" s="190" t="s">
        <v>692</v>
      </c>
      <c r="I879" s="190" t="s">
        <v>265</v>
      </c>
      <c r="J879" s="190" t="s">
        <v>247</v>
      </c>
      <c r="K879" s="190">
        <v>2015</v>
      </c>
      <c r="L879" s="190" t="s">
        <v>233</v>
      </c>
    </row>
    <row r="880" spans="1:12" ht="17.25" customHeight="1" x14ac:dyDescent="0.3">
      <c r="A880" s="190">
        <v>806737</v>
      </c>
      <c r="B880" s="190" t="s">
        <v>2181</v>
      </c>
      <c r="C880" s="190" t="s">
        <v>63</v>
      </c>
      <c r="D880" s="190" t="s">
        <v>333</v>
      </c>
      <c r="E880" s="190" t="s">
        <v>137</v>
      </c>
      <c r="F880" s="193">
        <v>35551</v>
      </c>
      <c r="G880" s="190" t="s">
        <v>240</v>
      </c>
      <c r="H880" s="190" t="s">
        <v>692</v>
      </c>
      <c r="I880" s="190" t="s">
        <v>265</v>
      </c>
      <c r="J880" s="190" t="s">
        <v>1881</v>
      </c>
      <c r="K880" s="190">
        <v>2016</v>
      </c>
      <c r="L880" s="190" t="s">
        <v>240</v>
      </c>
    </row>
    <row r="881" spans="1:12" ht="17.25" customHeight="1" x14ac:dyDescent="0.3">
      <c r="A881" s="190">
        <v>806749</v>
      </c>
      <c r="B881" s="190" t="s">
        <v>2182</v>
      </c>
      <c r="C881" s="190" t="s">
        <v>1741</v>
      </c>
      <c r="D881" s="190" t="s">
        <v>192</v>
      </c>
      <c r="E881" s="190" t="s">
        <v>138</v>
      </c>
      <c r="F881" s="193">
        <v>35156</v>
      </c>
      <c r="G881" s="190" t="s">
        <v>237</v>
      </c>
      <c r="H881" s="190" t="s">
        <v>692</v>
      </c>
      <c r="I881" s="190" t="s">
        <v>265</v>
      </c>
      <c r="J881" s="190" t="s">
        <v>248</v>
      </c>
      <c r="K881" s="190">
        <v>2014</v>
      </c>
      <c r="L881" s="190" t="s">
        <v>237</v>
      </c>
    </row>
    <row r="882" spans="1:12" ht="17.25" customHeight="1" x14ac:dyDescent="0.3">
      <c r="A882" s="190">
        <v>806793</v>
      </c>
      <c r="B882" s="190" t="s">
        <v>2186</v>
      </c>
      <c r="C882" s="190" t="s">
        <v>84</v>
      </c>
      <c r="D882" s="190" t="s">
        <v>1722</v>
      </c>
      <c r="E882" s="190" t="s">
        <v>138</v>
      </c>
      <c r="F882" s="193">
        <v>35925</v>
      </c>
      <c r="G882" s="190" t="s">
        <v>233</v>
      </c>
      <c r="H882" s="190" t="s">
        <v>692</v>
      </c>
      <c r="I882" s="190" t="s">
        <v>265</v>
      </c>
      <c r="J882" s="190" t="s">
        <v>1882</v>
      </c>
      <c r="K882" s="190">
        <v>2016</v>
      </c>
      <c r="L882" s="190" t="s">
        <v>233</v>
      </c>
    </row>
    <row r="883" spans="1:12" ht="17.25" customHeight="1" x14ac:dyDescent="0.3">
      <c r="A883" s="190">
        <v>806829</v>
      </c>
      <c r="B883" s="190" t="s">
        <v>2189</v>
      </c>
      <c r="C883" s="190" t="s">
        <v>465</v>
      </c>
      <c r="D883" s="190" t="s">
        <v>911</v>
      </c>
      <c r="E883" s="190" t="s">
        <v>138</v>
      </c>
      <c r="F883" s="193">
        <v>35065</v>
      </c>
      <c r="G883" s="190" t="s">
        <v>2912</v>
      </c>
      <c r="H883" s="190" t="s">
        <v>692</v>
      </c>
      <c r="I883" s="190" t="s">
        <v>265</v>
      </c>
      <c r="J883" s="190" t="s">
        <v>1881</v>
      </c>
      <c r="K883" s="190">
        <v>2014</v>
      </c>
      <c r="L883" s="190" t="s">
        <v>233</v>
      </c>
    </row>
    <row r="884" spans="1:12" ht="17.25" customHeight="1" x14ac:dyDescent="0.3">
      <c r="A884" s="190">
        <v>806864</v>
      </c>
      <c r="B884" s="190" t="s">
        <v>2192</v>
      </c>
      <c r="C884" s="190" t="s">
        <v>763</v>
      </c>
      <c r="D884" s="190" t="s">
        <v>2942</v>
      </c>
      <c r="E884" s="190" t="s">
        <v>138</v>
      </c>
      <c r="F884" s="193">
        <v>35796</v>
      </c>
      <c r="G884" s="190" t="s">
        <v>233</v>
      </c>
      <c r="H884" s="190" t="s">
        <v>692</v>
      </c>
      <c r="I884" s="190" t="s">
        <v>265</v>
      </c>
      <c r="J884" s="190" t="s">
        <v>248</v>
      </c>
      <c r="K884" s="190">
        <v>2016</v>
      </c>
      <c r="L884" s="190" t="s">
        <v>233</v>
      </c>
    </row>
    <row r="885" spans="1:12" ht="17.25" customHeight="1" x14ac:dyDescent="0.3">
      <c r="A885" s="190">
        <v>806889</v>
      </c>
      <c r="B885" s="190" t="s">
        <v>2196</v>
      </c>
      <c r="C885" s="190" t="s">
        <v>94</v>
      </c>
      <c r="D885" s="190" t="s">
        <v>384</v>
      </c>
      <c r="E885" s="190" t="s">
        <v>138</v>
      </c>
      <c r="F885" s="193">
        <v>33268</v>
      </c>
      <c r="G885" s="190" t="s">
        <v>775</v>
      </c>
      <c r="H885" s="190" t="s">
        <v>692</v>
      </c>
      <c r="I885" s="190" t="s">
        <v>265</v>
      </c>
      <c r="J885" s="190" t="s">
        <v>1881</v>
      </c>
      <c r="K885" s="190">
        <v>2014</v>
      </c>
      <c r="L885" s="190" t="s">
        <v>233</v>
      </c>
    </row>
    <row r="886" spans="1:12" ht="17.25" customHeight="1" x14ac:dyDescent="0.3">
      <c r="A886" s="190">
        <v>806903</v>
      </c>
      <c r="B886" s="190" t="s">
        <v>2197</v>
      </c>
      <c r="C886" s="190" t="s">
        <v>2929</v>
      </c>
      <c r="D886" s="190" t="s">
        <v>434</v>
      </c>
      <c r="E886" s="190" t="s">
        <v>138</v>
      </c>
      <c r="F886" s="193">
        <v>35537</v>
      </c>
      <c r="G886" s="190" t="s">
        <v>233</v>
      </c>
      <c r="H886" s="190" t="s">
        <v>692</v>
      </c>
      <c r="I886" s="190" t="s">
        <v>265</v>
      </c>
      <c r="J886" s="190" t="s">
        <v>248</v>
      </c>
      <c r="K886" s="190">
        <v>2015</v>
      </c>
      <c r="L886" s="190" t="s">
        <v>233</v>
      </c>
    </row>
    <row r="887" spans="1:12" ht="17.25" customHeight="1" x14ac:dyDescent="0.3">
      <c r="A887" s="190">
        <v>807034</v>
      </c>
      <c r="B887" s="190" t="s">
        <v>2205</v>
      </c>
      <c r="C887" s="190" t="s">
        <v>122</v>
      </c>
      <c r="D887" s="190" t="s">
        <v>174</v>
      </c>
      <c r="E887" s="190" t="s">
        <v>137</v>
      </c>
      <c r="F887" s="193">
        <v>32439</v>
      </c>
      <c r="G887" s="190" t="s">
        <v>695</v>
      </c>
      <c r="H887" s="190" t="s">
        <v>692</v>
      </c>
      <c r="I887" s="190" t="s">
        <v>265</v>
      </c>
      <c r="J887" s="190" t="s">
        <v>1881</v>
      </c>
      <c r="K887" s="190">
        <v>2016</v>
      </c>
      <c r="L887" s="190" t="s">
        <v>238</v>
      </c>
    </row>
    <row r="888" spans="1:12" ht="17.25" customHeight="1" x14ac:dyDescent="0.3">
      <c r="A888" s="190">
        <v>807043</v>
      </c>
      <c r="B888" s="190" t="s">
        <v>2207</v>
      </c>
      <c r="C888" s="190" t="s">
        <v>119</v>
      </c>
      <c r="D888" s="190" t="s">
        <v>2973</v>
      </c>
      <c r="E888" s="190" t="s">
        <v>138</v>
      </c>
      <c r="F888" s="193">
        <v>36161</v>
      </c>
      <c r="G888" s="190" t="s">
        <v>695</v>
      </c>
      <c r="H888" s="190" t="s">
        <v>692</v>
      </c>
      <c r="I888" s="190" t="s">
        <v>265</v>
      </c>
      <c r="J888" s="190" t="s">
        <v>1881</v>
      </c>
      <c r="K888" s="190">
        <v>2015</v>
      </c>
      <c r="L888" s="190" t="s">
        <v>233</v>
      </c>
    </row>
    <row r="889" spans="1:12" ht="17.25" customHeight="1" x14ac:dyDescent="0.3">
      <c r="A889" s="190">
        <v>807066</v>
      </c>
      <c r="B889" s="190" t="s">
        <v>2209</v>
      </c>
      <c r="C889" s="190" t="s">
        <v>2991</v>
      </c>
      <c r="D889" s="190" t="s">
        <v>213</v>
      </c>
      <c r="E889" s="190" t="s">
        <v>138</v>
      </c>
      <c r="F889" s="193">
        <v>34347</v>
      </c>
      <c r="G889" s="190" t="s">
        <v>233</v>
      </c>
      <c r="H889" s="190" t="s">
        <v>692</v>
      </c>
      <c r="I889" s="190" t="s">
        <v>265</v>
      </c>
      <c r="J889" s="190" t="s">
        <v>1887</v>
      </c>
      <c r="K889" s="190">
        <v>2011</v>
      </c>
      <c r="L889" s="190" t="s">
        <v>233</v>
      </c>
    </row>
    <row r="890" spans="1:12" ht="17.25" customHeight="1" x14ac:dyDescent="0.3">
      <c r="A890" s="190">
        <v>807075</v>
      </c>
      <c r="B890" s="190" t="s">
        <v>2210</v>
      </c>
      <c r="C890" s="190" t="s">
        <v>62</v>
      </c>
      <c r="D890" s="190" t="s">
        <v>189</v>
      </c>
      <c r="E890" s="190" t="s">
        <v>138</v>
      </c>
      <c r="F890" s="193">
        <v>35992</v>
      </c>
      <c r="G890" s="190" t="s">
        <v>233</v>
      </c>
      <c r="H890" s="190" t="s">
        <v>692</v>
      </c>
      <c r="I890" s="190" t="s">
        <v>265</v>
      </c>
      <c r="J890" s="190" t="s">
        <v>1884</v>
      </c>
      <c r="K890" s="190">
        <v>2016</v>
      </c>
      <c r="L890" s="190" t="s">
        <v>233</v>
      </c>
    </row>
    <row r="891" spans="1:12" ht="17.25" customHeight="1" x14ac:dyDescent="0.3">
      <c r="A891" s="190">
        <v>807078</v>
      </c>
      <c r="B891" s="190" t="s">
        <v>2212</v>
      </c>
      <c r="C891" s="190" t="s">
        <v>428</v>
      </c>
      <c r="D891" s="190" t="s">
        <v>391</v>
      </c>
      <c r="E891" s="190" t="s">
        <v>138</v>
      </c>
      <c r="F891" s="193">
        <v>35273</v>
      </c>
      <c r="G891" s="190" t="s">
        <v>233</v>
      </c>
      <c r="H891" s="190" t="s">
        <v>692</v>
      </c>
      <c r="I891" s="190" t="s">
        <v>265</v>
      </c>
      <c r="J891" s="190" t="s">
        <v>248</v>
      </c>
      <c r="K891" s="190">
        <v>2015</v>
      </c>
      <c r="L891" s="190" t="s">
        <v>233</v>
      </c>
    </row>
    <row r="892" spans="1:12" ht="17.25" customHeight="1" x14ac:dyDescent="0.3">
      <c r="A892" s="190">
        <v>807089</v>
      </c>
      <c r="B892" s="190" t="s">
        <v>2214</v>
      </c>
      <c r="C892" s="190" t="s">
        <v>2984</v>
      </c>
      <c r="D892" s="190" t="s">
        <v>161</v>
      </c>
      <c r="E892" s="190" t="s">
        <v>138</v>
      </c>
      <c r="F892" s="193">
        <v>36088</v>
      </c>
      <c r="G892" s="190" t="s">
        <v>233</v>
      </c>
      <c r="H892" s="190" t="s">
        <v>692</v>
      </c>
      <c r="I892" s="190" t="s">
        <v>265</v>
      </c>
    </row>
    <row r="893" spans="1:12" ht="17.25" customHeight="1" x14ac:dyDescent="0.3">
      <c r="A893" s="190">
        <v>807091</v>
      </c>
      <c r="B893" s="190" t="s">
        <v>2215</v>
      </c>
      <c r="C893" s="190" t="s">
        <v>93</v>
      </c>
      <c r="D893" s="190" t="s">
        <v>521</v>
      </c>
      <c r="E893" s="190" t="s">
        <v>138</v>
      </c>
      <c r="F893" s="193">
        <v>36161</v>
      </c>
      <c r="G893" s="190" t="s">
        <v>238</v>
      </c>
      <c r="H893" s="190" t="s">
        <v>692</v>
      </c>
      <c r="I893" s="190" t="s">
        <v>265</v>
      </c>
      <c r="J893" s="190" t="s">
        <v>1881</v>
      </c>
      <c r="K893" s="190">
        <v>2016</v>
      </c>
      <c r="L893" s="190" t="s">
        <v>238</v>
      </c>
    </row>
    <row r="894" spans="1:12" ht="17.25" customHeight="1" x14ac:dyDescent="0.3">
      <c r="A894" s="190">
        <v>807093</v>
      </c>
      <c r="B894" s="190" t="s">
        <v>2216</v>
      </c>
      <c r="C894" s="190" t="s">
        <v>348</v>
      </c>
      <c r="D894" s="190" t="s">
        <v>804</v>
      </c>
      <c r="E894" s="190" t="s">
        <v>138</v>
      </c>
      <c r="F894" s="193">
        <v>35617</v>
      </c>
      <c r="G894" s="190" t="s">
        <v>739</v>
      </c>
      <c r="H894" s="190" t="s">
        <v>692</v>
      </c>
      <c r="I894" s="190" t="s">
        <v>265</v>
      </c>
      <c r="J894" s="190" t="s">
        <v>1881</v>
      </c>
      <c r="K894" s="190">
        <v>2015</v>
      </c>
      <c r="L894" s="190" t="s">
        <v>233</v>
      </c>
    </row>
    <row r="895" spans="1:12" ht="17.25" customHeight="1" x14ac:dyDescent="0.3">
      <c r="A895" s="190">
        <v>807111</v>
      </c>
      <c r="B895" s="190" t="s">
        <v>2219</v>
      </c>
      <c r="C895" s="190" t="s">
        <v>82</v>
      </c>
      <c r="D895" s="190" t="s">
        <v>132</v>
      </c>
      <c r="E895" s="190" t="s">
        <v>137</v>
      </c>
      <c r="F895" s="193">
        <v>31399</v>
      </c>
      <c r="G895" s="190" t="s">
        <v>954</v>
      </c>
      <c r="H895" s="190" t="s">
        <v>692</v>
      </c>
      <c r="I895" s="190" t="s">
        <v>265</v>
      </c>
      <c r="J895" s="190" t="s">
        <v>248</v>
      </c>
      <c r="K895" s="190">
        <v>2003</v>
      </c>
      <c r="L895" s="190" t="s">
        <v>233</v>
      </c>
    </row>
    <row r="896" spans="1:12" ht="17.25" customHeight="1" x14ac:dyDescent="0.3">
      <c r="A896" s="190">
        <v>807248</v>
      </c>
      <c r="B896" s="190" t="s">
        <v>2228</v>
      </c>
      <c r="C896" s="190" t="s">
        <v>361</v>
      </c>
      <c r="D896" s="190" t="s">
        <v>172</v>
      </c>
      <c r="E896" s="190" t="s">
        <v>138</v>
      </c>
      <c r="F896" s="193">
        <v>33915</v>
      </c>
      <c r="G896" s="190" t="s">
        <v>233</v>
      </c>
      <c r="H896" s="190" t="s">
        <v>692</v>
      </c>
      <c r="I896" s="190" t="s">
        <v>265</v>
      </c>
      <c r="J896" s="190" t="s">
        <v>248</v>
      </c>
      <c r="K896" s="190">
        <v>2015</v>
      </c>
      <c r="L896" s="190" t="s">
        <v>233</v>
      </c>
    </row>
    <row r="897" spans="1:12" ht="17.25" customHeight="1" x14ac:dyDescent="0.3">
      <c r="A897" s="190">
        <v>807540</v>
      </c>
      <c r="B897" s="190" t="s">
        <v>2247</v>
      </c>
      <c r="C897" s="190" t="s">
        <v>63</v>
      </c>
      <c r="D897" s="190" t="s">
        <v>349</v>
      </c>
      <c r="E897" s="190" t="s">
        <v>138</v>
      </c>
      <c r="F897" s="193">
        <v>34018</v>
      </c>
      <c r="G897" s="190" t="s">
        <v>233</v>
      </c>
      <c r="H897" s="190" t="s">
        <v>692</v>
      </c>
      <c r="I897" s="190" t="s">
        <v>265</v>
      </c>
      <c r="J897" s="190" t="s">
        <v>248</v>
      </c>
      <c r="K897" s="190">
        <v>2012</v>
      </c>
      <c r="L897" s="190" t="s">
        <v>233</v>
      </c>
    </row>
    <row r="898" spans="1:12" ht="17.25" customHeight="1" x14ac:dyDescent="0.3">
      <c r="A898" s="190">
        <v>807595</v>
      </c>
      <c r="B898" s="190" t="s">
        <v>2257</v>
      </c>
      <c r="C898" s="190" t="s">
        <v>326</v>
      </c>
      <c r="D898" s="190" t="s">
        <v>2907</v>
      </c>
      <c r="E898" s="190" t="s">
        <v>137</v>
      </c>
      <c r="F898" s="193">
        <v>35819</v>
      </c>
      <c r="G898" s="190" t="s">
        <v>233</v>
      </c>
      <c r="H898" s="190" t="s">
        <v>692</v>
      </c>
      <c r="I898" s="190" t="s">
        <v>265</v>
      </c>
    </row>
    <row r="899" spans="1:12" ht="17.25" customHeight="1" x14ac:dyDescent="0.3">
      <c r="A899" s="190">
        <v>807597</v>
      </c>
      <c r="B899" s="190" t="s">
        <v>2258</v>
      </c>
      <c r="C899" s="190" t="s">
        <v>1003</v>
      </c>
      <c r="D899" s="190" t="s">
        <v>2837</v>
      </c>
      <c r="E899" s="190" t="s">
        <v>138</v>
      </c>
      <c r="F899" s="193">
        <v>33979</v>
      </c>
      <c r="G899" s="190" t="s">
        <v>1809</v>
      </c>
      <c r="H899" s="190" t="s">
        <v>692</v>
      </c>
      <c r="I899" s="190" t="s">
        <v>265</v>
      </c>
    </row>
    <row r="900" spans="1:12" ht="17.25" customHeight="1" x14ac:dyDescent="0.3">
      <c r="A900" s="190">
        <v>807804</v>
      </c>
      <c r="B900" s="190" t="s">
        <v>2282</v>
      </c>
      <c r="C900" s="190" t="s">
        <v>65</v>
      </c>
      <c r="D900" s="190" t="s">
        <v>185</v>
      </c>
      <c r="E900" s="190" t="s">
        <v>137</v>
      </c>
      <c r="F900" s="193">
        <v>31912</v>
      </c>
      <c r="G900" s="190" t="s">
        <v>819</v>
      </c>
      <c r="H900" s="190" t="s">
        <v>692</v>
      </c>
      <c r="I900" s="190" t="s">
        <v>265</v>
      </c>
    </row>
    <row r="901" spans="1:12" ht="17.25" customHeight="1" x14ac:dyDescent="0.3">
      <c r="A901" s="190">
        <v>807893</v>
      </c>
      <c r="B901" s="190" t="s">
        <v>2293</v>
      </c>
      <c r="C901" s="190" t="s">
        <v>361</v>
      </c>
      <c r="D901" s="190" t="s">
        <v>176</v>
      </c>
      <c r="E901" s="190" t="s">
        <v>137</v>
      </c>
      <c r="F901" s="193">
        <v>35796</v>
      </c>
      <c r="G901" s="190" t="s">
        <v>233</v>
      </c>
      <c r="H901" s="190" t="s">
        <v>692</v>
      </c>
      <c r="I901" s="190" t="s">
        <v>265</v>
      </c>
      <c r="J901" s="190" t="s">
        <v>1882</v>
      </c>
      <c r="K901" s="190">
        <v>2016</v>
      </c>
      <c r="L901" s="190" t="s">
        <v>233</v>
      </c>
    </row>
    <row r="902" spans="1:12" ht="17.25" customHeight="1" x14ac:dyDescent="0.3">
      <c r="A902" s="190">
        <v>807901</v>
      </c>
      <c r="B902" s="190" t="s">
        <v>2296</v>
      </c>
      <c r="C902" s="190" t="s">
        <v>905</v>
      </c>
      <c r="D902" s="190" t="s">
        <v>202</v>
      </c>
      <c r="E902" s="190" t="s">
        <v>137</v>
      </c>
      <c r="F902" s="193">
        <v>35344</v>
      </c>
      <c r="G902" s="190" t="s">
        <v>233</v>
      </c>
      <c r="H902" s="190" t="s">
        <v>692</v>
      </c>
      <c r="I902" s="190" t="s">
        <v>265</v>
      </c>
      <c r="J902" s="190" t="s">
        <v>248</v>
      </c>
      <c r="K902" s="190">
        <v>2015</v>
      </c>
      <c r="L902" s="190" t="s">
        <v>233</v>
      </c>
    </row>
    <row r="903" spans="1:12" ht="17.25" customHeight="1" x14ac:dyDescent="0.3">
      <c r="A903" s="190">
        <v>808012</v>
      </c>
      <c r="B903" s="190" t="s">
        <v>2307</v>
      </c>
      <c r="C903" s="190" t="s">
        <v>536</v>
      </c>
      <c r="D903" s="190" t="s">
        <v>179</v>
      </c>
      <c r="E903" s="190" t="s">
        <v>137</v>
      </c>
      <c r="F903" s="193">
        <v>35901</v>
      </c>
      <c r="G903" s="190" t="s">
        <v>695</v>
      </c>
      <c r="H903" s="190" t="s">
        <v>692</v>
      </c>
      <c r="I903" s="190" t="s">
        <v>265</v>
      </c>
      <c r="J903" s="190" t="s">
        <v>1881</v>
      </c>
      <c r="K903" s="190">
        <v>2016</v>
      </c>
      <c r="L903" s="190" t="s">
        <v>233</v>
      </c>
    </row>
    <row r="904" spans="1:12" ht="17.25" customHeight="1" x14ac:dyDescent="0.3">
      <c r="A904" s="190">
        <v>808016</v>
      </c>
      <c r="B904" s="190" t="s">
        <v>2308</v>
      </c>
      <c r="C904" s="190" t="s">
        <v>63</v>
      </c>
      <c r="D904" s="190" t="s">
        <v>422</v>
      </c>
      <c r="E904" s="190" t="s">
        <v>137</v>
      </c>
      <c r="F904" s="193">
        <v>35799</v>
      </c>
      <c r="G904" s="190" t="s">
        <v>1784</v>
      </c>
      <c r="H904" s="190" t="s">
        <v>692</v>
      </c>
      <c r="I904" s="190" t="s">
        <v>265</v>
      </c>
      <c r="J904" s="190" t="s">
        <v>1881</v>
      </c>
      <c r="K904" s="190">
        <v>2016</v>
      </c>
      <c r="L904" s="190" t="s">
        <v>233</v>
      </c>
    </row>
    <row r="905" spans="1:12" ht="17.25" customHeight="1" x14ac:dyDescent="0.3">
      <c r="A905" s="190">
        <v>808026</v>
      </c>
      <c r="B905" s="190" t="s">
        <v>2310</v>
      </c>
      <c r="C905" s="190" t="s">
        <v>63</v>
      </c>
      <c r="D905" s="190" t="s">
        <v>985</v>
      </c>
      <c r="E905" s="190" t="s">
        <v>137</v>
      </c>
      <c r="F905" s="193">
        <v>36008</v>
      </c>
      <c r="G905" s="190" t="s">
        <v>2960</v>
      </c>
      <c r="H905" s="190" t="s">
        <v>692</v>
      </c>
      <c r="I905" s="190" t="s">
        <v>265</v>
      </c>
      <c r="J905" s="190" t="s">
        <v>1882</v>
      </c>
      <c r="K905" s="190">
        <v>2016</v>
      </c>
      <c r="L905" s="190" t="s">
        <v>233</v>
      </c>
    </row>
    <row r="906" spans="1:12" ht="17.25" customHeight="1" x14ac:dyDescent="0.3">
      <c r="A906" s="190">
        <v>808043</v>
      </c>
      <c r="B906" s="190" t="s">
        <v>2311</v>
      </c>
      <c r="C906" s="190" t="s">
        <v>2987</v>
      </c>
      <c r="D906" s="190" t="s">
        <v>215</v>
      </c>
      <c r="E906" s="190" t="s">
        <v>138</v>
      </c>
      <c r="F906" s="193">
        <v>30046</v>
      </c>
      <c r="G906" s="190" t="s">
        <v>695</v>
      </c>
      <c r="H906" s="190" t="s">
        <v>692</v>
      </c>
      <c r="I906" s="190" t="s">
        <v>265</v>
      </c>
      <c r="J906" s="190" t="s">
        <v>713</v>
      </c>
      <c r="K906" s="190">
        <v>2003</v>
      </c>
      <c r="L906" s="190" t="s">
        <v>238</v>
      </c>
    </row>
    <row r="907" spans="1:12" ht="17.25" customHeight="1" x14ac:dyDescent="0.3">
      <c r="A907" s="190">
        <v>808059</v>
      </c>
      <c r="B907" s="190" t="s">
        <v>2313</v>
      </c>
      <c r="C907" s="190" t="s">
        <v>63</v>
      </c>
      <c r="D907" s="190" t="s">
        <v>293</v>
      </c>
      <c r="E907" s="190" t="s">
        <v>137</v>
      </c>
      <c r="F907" s="193">
        <v>28400</v>
      </c>
      <c r="G907" s="190" t="s">
        <v>728</v>
      </c>
      <c r="H907" s="190" t="s">
        <v>692</v>
      </c>
      <c r="I907" s="190" t="s">
        <v>265</v>
      </c>
      <c r="J907" s="190" t="s">
        <v>1882</v>
      </c>
      <c r="K907" s="190">
        <v>1995</v>
      </c>
      <c r="L907" s="190" t="s">
        <v>243</v>
      </c>
    </row>
    <row r="908" spans="1:12" ht="17.25" customHeight="1" x14ac:dyDescent="0.3">
      <c r="A908" s="190">
        <v>808077</v>
      </c>
      <c r="B908" s="190" t="s">
        <v>2315</v>
      </c>
      <c r="C908" s="190" t="s">
        <v>61</v>
      </c>
      <c r="D908" s="190" t="s">
        <v>157</v>
      </c>
      <c r="E908" s="190" t="s">
        <v>138</v>
      </c>
      <c r="F908" s="193">
        <v>33604</v>
      </c>
      <c r="G908" s="190" t="s">
        <v>233</v>
      </c>
      <c r="H908" s="190" t="s">
        <v>692</v>
      </c>
      <c r="I908" s="190" t="s">
        <v>265</v>
      </c>
      <c r="J908" s="190" t="s">
        <v>1884</v>
      </c>
      <c r="K908" s="190">
        <v>2017</v>
      </c>
      <c r="L908" s="190" t="s">
        <v>233</v>
      </c>
    </row>
    <row r="909" spans="1:12" ht="17.25" customHeight="1" x14ac:dyDescent="0.3">
      <c r="A909" s="190">
        <v>808093</v>
      </c>
      <c r="B909" s="190" t="s">
        <v>2316</v>
      </c>
      <c r="C909" s="190" t="s">
        <v>2849</v>
      </c>
      <c r="D909" s="190" t="s">
        <v>840</v>
      </c>
      <c r="E909" s="190" t="s">
        <v>138</v>
      </c>
      <c r="F909" s="193">
        <v>31155</v>
      </c>
      <c r="G909" s="190" t="s">
        <v>695</v>
      </c>
      <c r="H909" s="190" t="s">
        <v>692</v>
      </c>
      <c r="I909" s="190" t="s">
        <v>265</v>
      </c>
      <c r="J909" s="190" t="s">
        <v>1881</v>
      </c>
      <c r="K909" s="190">
        <v>2012</v>
      </c>
      <c r="L909" s="190" t="s">
        <v>233</v>
      </c>
    </row>
    <row r="910" spans="1:12" ht="17.25" customHeight="1" x14ac:dyDescent="0.3">
      <c r="A910" s="190">
        <v>808144</v>
      </c>
      <c r="B910" s="190" t="s">
        <v>2322</v>
      </c>
      <c r="C910" s="190" t="s">
        <v>79</v>
      </c>
      <c r="D910" s="190" t="s">
        <v>2933</v>
      </c>
      <c r="E910" s="190" t="s">
        <v>138</v>
      </c>
      <c r="F910" s="193">
        <v>35037</v>
      </c>
      <c r="G910" s="190" t="s">
        <v>233</v>
      </c>
      <c r="H910" s="190" t="s">
        <v>692</v>
      </c>
      <c r="I910" s="190" t="s">
        <v>265</v>
      </c>
      <c r="J910" s="190" t="s">
        <v>1881</v>
      </c>
      <c r="K910" s="190">
        <v>2013</v>
      </c>
      <c r="L910" s="190" t="s">
        <v>233</v>
      </c>
    </row>
    <row r="911" spans="1:12" ht="17.25" customHeight="1" x14ac:dyDescent="0.3">
      <c r="A911" s="190">
        <v>808312</v>
      </c>
      <c r="B911" s="190" t="s">
        <v>2335</v>
      </c>
      <c r="C911" s="190" t="s">
        <v>324</v>
      </c>
      <c r="D911" s="190" t="s">
        <v>174</v>
      </c>
      <c r="E911" s="190" t="s">
        <v>137</v>
      </c>
      <c r="F911" s="193">
        <v>31805</v>
      </c>
      <c r="G911" s="190" t="s">
        <v>233</v>
      </c>
      <c r="H911" s="190" t="s">
        <v>692</v>
      </c>
      <c r="I911" s="190" t="s">
        <v>265</v>
      </c>
    </row>
    <row r="912" spans="1:12" ht="17.25" customHeight="1" x14ac:dyDescent="0.3">
      <c r="A912" s="190">
        <v>808371</v>
      </c>
      <c r="B912" s="190" t="s">
        <v>2342</v>
      </c>
      <c r="C912" s="190" t="s">
        <v>651</v>
      </c>
      <c r="D912" s="190" t="s">
        <v>2888</v>
      </c>
      <c r="E912" s="190" t="s">
        <v>137</v>
      </c>
      <c r="F912" s="193">
        <v>35445</v>
      </c>
      <c r="G912" s="190" t="s">
        <v>2940</v>
      </c>
      <c r="H912" s="190" t="s">
        <v>692</v>
      </c>
      <c r="I912" s="190" t="s">
        <v>265</v>
      </c>
    </row>
    <row r="913" spans="1:12" ht="17.25" customHeight="1" x14ac:dyDescent="0.3">
      <c r="A913" s="190">
        <v>808408</v>
      </c>
      <c r="B913" s="190" t="s">
        <v>2346</v>
      </c>
      <c r="C913" s="190" t="s">
        <v>62</v>
      </c>
      <c r="D913" s="190" t="s">
        <v>3001</v>
      </c>
      <c r="E913" s="190" t="s">
        <v>137</v>
      </c>
      <c r="F913" s="193">
        <v>36526</v>
      </c>
      <c r="G913" s="190" t="s">
        <v>233</v>
      </c>
      <c r="H913" s="190" t="s">
        <v>692</v>
      </c>
      <c r="I913" s="190" t="s">
        <v>265</v>
      </c>
      <c r="J913" s="190" t="s">
        <v>1884</v>
      </c>
      <c r="K913" s="190">
        <v>2018</v>
      </c>
      <c r="L913" s="190" t="s">
        <v>233</v>
      </c>
    </row>
    <row r="914" spans="1:12" ht="17.25" customHeight="1" x14ac:dyDescent="0.3">
      <c r="A914" s="190">
        <v>808432</v>
      </c>
      <c r="B914" s="190" t="s">
        <v>2347</v>
      </c>
      <c r="C914" s="190" t="s">
        <v>327</v>
      </c>
      <c r="D914" s="190" t="s">
        <v>1629</v>
      </c>
      <c r="E914" s="190" t="s">
        <v>137</v>
      </c>
      <c r="F914" s="193">
        <v>35502</v>
      </c>
      <c r="G914" s="190" t="s">
        <v>233</v>
      </c>
      <c r="H914" s="190" t="s">
        <v>692</v>
      </c>
      <c r="I914" s="190" t="s">
        <v>265</v>
      </c>
      <c r="J914" s="190" t="s">
        <v>248</v>
      </c>
      <c r="K914" s="190">
        <v>2017</v>
      </c>
      <c r="L914" s="190" t="s">
        <v>233</v>
      </c>
    </row>
    <row r="915" spans="1:12" ht="17.25" customHeight="1" x14ac:dyDescent="0.3">
      <c r="A915" s="190">
        <v>808466</v>
      </c>
      <c r="B915" s="190" t="s">
        <v>2350</v>
      </c>
      <c r="C915" s="190" t="s">
        <v>1794</v>
      </c>
      <c r="D915" s="190" t="s">
        <v>295</v>
      </c>
      <c r="E915" s="190" t="s">
        <v>138</v>
      </c>
      <c r="F915" s="193">
        <v>35816</v>
      </c>
      <c r="G915" s="190" t="s">
        <v>233</v>
      </c>
      <c r="H915" s="190" t="s">
        <v>692</v>
      </c>
      <c r="I915" s="190" t="s">
        <v>265</v>
      </c>
      <c r="J915" s="190" t="s">
        <v>1882</v>
      </c>
      <c r="K915" s="190">
        <v>2017</v>
      </c>
      <c r="L915" s="190" t="s">
        <v>233</v>
      </c>
    </row>
    <row r="916" spans="1:12" ht="17.25" customHeight="1" x14ac:dyDescent="0.3">
      <c r="A916" s="190">
        <v>808467</v>
      </c>
      <c r="B916" s="190" t="s">
        <v>2351</v>
      </c>
      <c r="C916" s="190" t="s">
        <v>492</v>
      </c>
      <c r="D916" s="190" t="s">
        <v>420</v>
      </c>
      <c r="E916" s="190" t="s">
        <v>138</v>
      </c>
      <c r="F916" s="193">
        <v>35811</v>
      </c>
      <c r="G916" s="190" t="s">
        <v>233</v>
      </c>
      <c r="H916" s="190" t="s">
        <v>692</v>
      </c>
      <c r="I916" s="190" t="s">
        <v>265</v>
      </c>
      <c r="J916" s="190" t="s">
        <v>1881</v>
      </c>
      <c r="K916" s="190">
        <v>2017</v>
      </c>
      <c r="L916" s="190" t="s">
        <v>233</v>
      </c>
    </row>
    <row r="917" spans="1:12" ht="17.25" customHeight="1" x14ac:dyDescent="0.3">
      <c r="A917" s="190">
        <v>808534</v>
      </c>
      <c r="B917" s="190" t="s">
        <v>2354</v>
      </c>
      <c r="C917" s="190" t="s">
        <v>61</v>
      </c>
      <c r="D917" s="190" t="s">
        <v>178</v>
      </c>
      <c r="E917" s="190" t="s">
        <v>138</v>
      </c>
      <c r="F917" s="193">
        <v>31074</v>
      </c>
      <c r="G917" s="190" t="s">
        <v>233</v>
      </c>
      <c r="H917" s="190" t="s">
        <v>692</v>
      </c>
      <c r="I917" s="190" t="s">
        <v>265</v>
      </c>
      <c r="J917" s="190" t="s">
        <v>1884</v>
      </c>
      <c r="K917" s="190">
        <v>2001</v>
      </c>
      <c r="L917" s="190" t="s">
        <v>233</v>
      </c>
    </row>
    <row r="918" spans="1:12" ht="17.25" customHeight="1" x14ac:dyDescent="0.3">
      <c r="A918" s="190">
        <v>808556</v>
      </c>
      <c r="B918" s="190" t="s">
        <v>2359</v>
      </c>
      <c r="C918" s="190" t="s">
        <v>1748</v>
      </c>
      <c r="D918" s="190" t="s">
        <v>1673</v>
      </c>
      <c r="E918" s="190" t="s">
        <v>138</v>
      </c>
      <c r="F918" s="193">
        <v>36185</v>
      </c>
      <c r="G918" s="190" t="s">
        <v>754</v>
      </c>
      <c r="H918" s="190" t="s">
        <v>693</v>
      </c>
      <c r="I918" s="190" t="s">
        <v>265</v>
      </c>
      <c r="J918" s="190" t="s">
        <v>248</v>
      </c>
      <c r="K918" s="190">
        <v>2017</v>
      </c>
      <c r="L918" s="190" t="s">
        <v>238</v>
      </c>
    </row>
    <row r="919" spans="1:12" ht="17.25" customHeight="1" x14ac:dyDescent="0.3">
      <c r="A919" s="190">
        <v>808561</v>
      </c>
      <c r="B919" s="190" t="s">
        <v>2360</v>
      </c>
      <c r="C919" s="190" t="s">
        <v>996</v>
      </c>
      <c r="D919" s="190" t="s">
        <v>1673</v>
      </c>
      <c r="E919" s="190" t="s">
        <v>138</v>
      </c>
      <c r="F919" s="193">
        <v>32509</v>
      </c>
      <c r="G919" s="190" t="s">
        <v>233</v>
      </c>
      <c r="H919" s="190" t="s">
        <v>693</v>
      </c>
      <c r="I919" s="190" t="s">
        <v>265</v>
      </c>
      <c r="J919" s="190" t="s">
        <v>713</v>
      </c>
      <c r="K919" s="190">
        <v>2009</v>
      </c>
      <c r="L919" s="190" t="s">
        <v>233</v>
      </c>
    </row>
    <row r="920" spans="1:12" ht="17.25" customHeight="1" x14ac:dyDescent="0.3">
      <c r="A920" s="190">
        <v>808568</v>
      </c>
      <c r="B920" s="190" t="s">
        <v>2362</v>
      </c>
      <c r="C920" s="190" t="s">
        <v>2941</v>
      </c>
      <c r="D920" s="190" t="s">
        <v>373</v>
      </c>
      <c r="E920" s="190" t="s">
        <v>138</v>
      </c>
      <c r="F920" s="193">
        <v>34523</v>
      </c>
      <c r="G920" s="190" t="s">
        <v>233</v>
      </c>
      <c r="H920" s="190" t="s">
        <v>692</v>
      </c>
      <c r="I920" s="190" t="s">
        <v>265</v>
      </c>
      <c r="J920" s="190" t="s">
        <v>1884</v>
      </c>
      <c r="K920" s="190">
        <v>2012</v>
      </c>
      <c r="L920" s="190" t="s">
        <v>238</v>
      </c>
    </row>
    <row r="921" spans="1:12" ht="17.25" customHeight="1" x14ac:dyDescent="0.3">
      <c r="A921" s="190">
        <v>808577</v>
      </c>
      <c r="B921" s="190" t="s">
        <v>2363</v>
      </c>
      <c r="C921" s="190" t="s">
        <v>79</v>
      </c>
      <c r="D921" s="190" t="s">
        <v>499</v>
      </c>
      <c r="E921" s="190" t="s">
        <v>137</v>
      </c>
      <c r="F921" s="193">
        <v>36472</v>
      </c>
      <c r="G921" s="190" t="s">
        <v>233</v>
      </c>
      <c r="H921" s="190" t="s">
        <v>692</v>
      </c>
      <c r="I921" s="190" t="s">
        <v>265</v>
      </c>
      <c r="J921" s="190" t="s">
        <v>1884</v>
      </c>
      <c r="K921" s="190">
        <v>2017</v>
      </c>
      <c r="L921" s="190" t="s">
        <v>233</v>
      </c>
    </row>
    <row r="922" spans="1:12" ht="17.25" customHeight="1" x14ac:dyDescent="0.3">
      <c r="A922" s="190">
        <v>808601</v>
      </c>
      <c r="B922" s="190" t="s">
        <v>2367</v>
      </c>
      <c r="C922" s="190" t="s">
        <v>1584</v>
      </c>
      <c r="D922" s="190" t="s">
        <v>126</v>
      </c>
      <c r="E922" s="190" t="s">
        <v>138</v>
      </c>
      <c r="F922" s="193">
        <v>35906</v>
      </c>
      <c r="G922" s="190" t="s">
        <v>233</v>
      </c>
      <c r="H922" s="190" t="s">
        <v>692</v>
      </c>
      <c r="I922" s="190" t="s">
        <v>265</v>
      </c>
      <c r="J922" s="190" t="s">
        <v>1887</v>
      </c>
      <c r="K922" s="190">
        <v>2016</v>
      </c>
      <c r="L922" s="190" t="s">
        <v>233</v>
      </c>
    </row>
    <row r="923" spans="1:12" ht="17.25" customHeight="1" x14ac:dyDescent="0.3">
      <c r="A923" s="190">
        <v>808616</v>
      </c>
      <c r="B923" s="190" t="s">
        <v>2369</v>
      </c>
      <c r="C923" s="190" t="s">
        <v>3006</v>
      </c>
      <c r="D923" s="190" t="s">
        <v>1620</v>
      </c>
      <c r="E923" s="190" t="s">
        <v>138</v>
      </c>
      <c r="F923" s="193">
        <v>36550</v>
      </c>
      <c r="G923" s="190" t="s">
        <v>1742</v>
      </c>
      <c r="H923" s="190" t="s">
        <v>692</v>
      </c>
      <c r="I923" s="190" t="s">
        <v>265</v>
      </c>
      <c r="J923" s="190" t="s">
        <v>1881</v>
      </c>
      <c r="K923" s="190">
        <v>2018</v>
      </c>
      <c r="L923" s="190" t="s">
        <v>233</v>
      </c>
    </row>
    <row r="924" spans="1:12" ht="17.25" customHeight="1" x14ac:dyDescent="0.3">
      <c r="A924" s="190">
        <v>808619</v>
      </c>
      <c r="B924" s="190" t="s">
        <v>2370</v>
      </c>
      <c r="C924" s="190" t="s">
        <v>344</v>
      </c>
      <c r="D924" s="190" t="s">
        <v>186</v>
      </c>
      <c r="E924" s="190" t="s">
        <v>137</v>
      </c>
      <c r="F924" s="193">
        <v>35431</v>
      </c>
      <c r="G924" s="190" t="s">
        <v>233</v>
      </c>
      <c r="H924" s="190" t="s">
        <v>692</v>
      </c>
      <c r="I924" s="190" t="s">
        <v>265</v>
      </c>
      <c r="J924" s="190" t="s">
        <v>713</v>
      </c>
      <c r="K924" s="190">
        <v>2014</v>
      </c>
      <c r="L924" s="190" t="s">
        <v>233</v>
      </c>
    </row>
    <row r="925" spans="1:12" ht="17.25" customHeight="1" x14ac:dyDescent="0.3">
      <c r="A925" s="190">
        <v>808629</v>
      </c>
      <c r="B925" s="190" t="s">
        <v>2371</v>
      </c>
      <c r="C925" s="190" t="s">
        <v>471</v>
      </c>
      <c r="D925" s="190" t="s">
        <v>89</v>
      </c>
      <c r="E925" s="190" t="s">
        <v>138</v>
      </c>
      <c r="F925" s="193">
        <v>36073</v>
      </c>
      <c r="G925" s="190" t="s">
        <v>234</v>
      </c>
      <c r="H925" s="190" t="s">
        <v>692</v>
      </c>
      <c r="I925" s="190" t="s">
        <v>265</v>
      </c>
      <c r="J925" s="190" t="s">
        <v>248</v>
      </c>
      <c r="K925" s="190">
        <v>2017</v>
      </c>
      <c r="L925" s="190" t="s">
        <v>238</v>
      </c>
    </row>
    <row r="926" spans="1:12" ht="17.25" customHeight="1" x14ac:dyDescent="0.3">
      <c r="A926" s="190">
        <v>808655</v>
      </c>
      <c r="B926" s="190" t="s">
        <v>2372</v>
      </c>
      <c r="C926" s="190" t="s">
        <v>2871</v>
      </c>
      <c r="D926" s="190" t="s">
        <v>2872</v>
      </c>
      <c r="E926" s="190" t="s">
        <v>138</v>
      </c>
      <c r="F926" s="193">
        <v>32410</v>
      </c>
      <c r="G926" s="190" t="s">
        <v>695</v>
      </c>
      <c r="H926" s="190" t="s">
        <v>692</v>
      </c>
      <c r="I926" s="190" t="s">
        <v>265</v>
      </c>
      <c r="J926" s="190" t="s">
        <v>248</v>
      </c>
      <c r="K926" s="190">
        <v>2006</v>
      </c>
      <c r="L926" s="190" t="s">
        <v>233</v>
      </c>
    </row>
    <row r="927" spans="1:12" ht="17.25" customHeight="1" x14ac:dyDescent="0.3">
      <c r="A927" s="190">
        <v>808670</v>
      </c>
      <c r="B927" s="190" t="s">
        <v>2374</v>
      </c>
      <c r="C927" s="190" t="s">
        <v>91</v>
      </c>
      <c r="D927" s="190" t="s">
        <v>2879</v>
      </c>
      <c r="E927" s="190" t="s">
        <v>138</v>
      </c>
      <c r="F927" s="193">
        <v>36024</v>
      </c>
      <c r="G927" s="190" t="s">
        <v>753</v>
      </c>
      <c r="H927" s="190" t="s">
        <v>692</v>
      </c>
      <c r="I927" s="190" t="s">
        <v>265</v>
      </c>
      <c r="J927" s="190" t="s">
        <v>1881</v>
      </c>
      <c r="K927" s="190">
        <v>2017</v>
      </c>
      <c r="L927" s="190" t="s">
        <v>233</v>
      </c>
    </row>
    <row r="928" spans="1:12" ht="17.25" customHeight="1" x14ac:dyDescent="0.3">
      <c r="A928" s="190">
        <v>808675</v>
      </c>
      <c r="B928" s="190" t="s">
        <v>2375</v>
      </c>
      <c r="C928" s="190" t="s">
        <v>760</v>
      </c>
      <c r="D928" s="190" t="s">
        <v>3020</v>
      </c>
      <c r="E928" s="190" t="s">
        <v>138</v>
      </c>
      <c r="F928" s="193">
        <v>34867</v>
      </c>
      <c r="G928" s="190" t="s">
        <v>856</v>
      </c>
      <c r="H928" s="190" t="s">
        <v>692</v>
      </c>
      <c r="I928" s="190" t="s">
        <v>265</v>
      </c>
      <c r="J928" s="190" t="s">
        <v>1884</v>
      </c>
      <c r="K928" s="190">
        <v>2016</v>
      </c>
      <c r="L928" s="190" t="s">
        <v>235</v>
      </c>
    </row>
    <row r="929" spans="1:12" ht="17.25" customHeight="1" x14ac:dyDescent="0.3">
      <c r="A929" s="190">
        <v>808702</v>
      </c>
      <c r="B929" s="190" t="s">
        <v>2377</v>
      </c>
      <c r="C929" s="190" t="s">
        <v>344</v>
      </c>
      <c r="D929" s="190" t="s">
        <v>308</v>
      </c>
      <c r="E929" s="190" t="s">
        <v>137</v>
      </c>
      <c r="F929" s="193">
        <v>36540</v>
      </c>
      <c r="G929" s="190" t="s">
        <v>233</v>
      </c>
      <c r="H929" s="190" t="s">
        <v>692</v>
      </c>
      <c r="I929" s="190" t="s">
        <v>265</v>
      </c>
      <c r="J929" s="190" t="s">
        <v>1882</v>
      </c>
      <c r="K929" s="190">
        <v>2017</v>
      </c>
      <c r="L929" s="190" t="s">
        <v>233</v>
      </c>
    </row>
    <row r="930" spans="1:12" ht="17.25" customHeight="1" x14ac:dyDescent="0.3">
      <c r="A930" s="190">
        <v>808706</v>
      </c>
      <c r="B930" s="190" t="s">
        <v>2378</v>
      </c>
      <c r="C930" s="190" t="s">
        <v>61</v>
      </c>
      <c r="D930" s="190" t="s">
        <v>2994</v>
      </c>
      <c r="E930" s="190" t="s">
        <v>137</v>
      </c>
      <c r="F930" s="193">
        <v>36526</v>
      </c>
      <c r="G930" s="190" t="s">
        <v>238</v>
      </c>
      <c r="H930" s="190" t="s">
        <v>692</v>
      </c>
      <c r="I930" s="190" t="s">
        <v>265</v>
      </c>
      <c r="J930" s="190" t="s">
        <v>1881</v>
      </c>
      <c r="K930" s="190">
        <v>2017</v>
      </c>
      <c r="L930" s="190" t="s">
        <v>238</v>
      </c>
    </row>
    <row r="931" spans="1:12" ht="17.25" customHeight="1" x14ac:dyDescent="0.3">
      <c r="A931" s="190">
        <v>808746</v>
      </c>
      <c r="B931" s="190" t="s">
        <v>2382</v>
      </c>
      <c r="C931" s="190" t="s">
        <v>92</v>
      </c>
      <c r="D931" s="190" t="s">
        <v>497</v>
      </c>
      <c r="E931" s="190" t="s">
        <v>137</v>
      </c>
      <c r="F931" s="193">
        <v>29719</v>
      </c>
      <c r="G931" s="190" t="s">
        <v>243</v>
      </c>
      <c r="H931" s="190" t="s">
        <v>692</v>
      </c>
      <c r="I931" s="190" t="s">
        <v>265</v>
      </c>
      <c r="J931" s="190" t="s">
        <v>2878</v>
      </c>
      <c r="K931" s="190">
        <v>2001</v>
      </c>
      <c r="L931" s="190" t="s">
        <v>243</v>
      </c>
    </row>
    <row r="932" spans="1:12" ht="17.25" customHeight="1" x14ac:dyDescent="0.3">
      <c r="A932" s="190">
        <v>808797</v>
      </c>
      <c r="B932" s="190" t="s">
        <v>2383</v>
      </c>
      <c r="C932" s="190" t="s">
        <v>342</v>
      </c>
      <c r="D932" s="190" t="s">
        <v>175</v>
      </c>
      <c r="E932" s="190" t="s">
        <v>137</v>
      </c>
      <c r="F932" s="193">
        <v>29763</v>
      </c>
      <c r="G932" s="190" t="s">
        <v>233</v>
      </c>
      <c r="H932" s="190" t="s">
        <v>701</v>
      </c>
      <c r="I932" s="190" t="s">
        <v>265</v>
      </c>
      <c r="J932" s="190" t="s">
        <v>248</v>
      </c>
      <c r="K932" s="190">
        <v>1999</v>
      </c>
      <c r="L932" s="190" t="s">
        <v>233</v>
      </c>
    </row>
    <row r="933" spans="1:12" ht="17.25" customHeight="1" x14ac:dyDescent="0.3">
      <c r="A933" s="190">
        <v>808821</v>
      </c>
      <c r="B933" s="190" t="s">
        <v>2386</v>
      </c>
      <c r="C933" s="190" t="s">
        <v>1719</v>
      </c>
      <c r="D933" s="190" t="s">
        <v>468</v>
      </c>
      <c r="E933" s="190" t="s">
        <v>137</v>
      </c>
      <c r="F933" s="193">
        <v>35921</v>
      </c>
      <c r="G933" s="190" t="s">
        <v>233</v>
      </c>
      <c r="H933" s="190" t="s">
        <v>692</v>
      </c>
      <c r="I933" s="190" t="s">
        <v>265</v>
      </c>
      <c r="J933" s="190" t="s">
        <v>248</v>
      </c>
      <c r="K933" s="190">
        <v>2017</v>
      </c>
      <c r="L933" s="190" t="s">
        <v>233</v>
      </c>
    </row>
    <row r="934" spans="1:12" ht="17.25" customHeight="1" x14ac:dyDescent="0.3">
      <c r="A934" s="190">
        <v>808836</v>
      </c>
      <c r="B934" s="190" t="s">
        <v>2387</v>
      </c>
      <c r="C934" s="190" t="s">
        <v>82</v>
      </c>
      <c r="D934" s="190" t="s">
        <v>1709</v>
      </c>
      <c r="E934" s="190" t="s">
        <v>138</v>
      </c>
      <c r="F934" s="193">
        <v>34904</v>
      </c>
      <c r="G934" s="190" t="s">
        <v>239</v>
      </c>
      <c r="H934" s="190" t="s">
        <v>692</v>
      </c>
      <c r="I934" s="190" t="s">
        <v>265</v>
      </c>
      <c r="J934" s="190" t="s">
        <v>248</v>
      </c>
      <c r="K934" s="190">
        <v>2013</v>
      </c>
      <c r="L934" s="190" t="s">
        <v>238</v>
      </c>
    </row>
    <row r="935" spans="1:12" ht="17.25" customHeight="1" x14ac:dyDescent="0.3">
      <c r="A935" s="190">
        <v>808841</v>
      </c>
      <c r="B935" s="190" t="s">
        <v>2388</v>
      </c>
      <c r="C935" s="190" t="s">
        <v>326</v>
      </c>
      <c r="D935" s="190" t="s">
        <v>132</v>
      </c>
      <c r="E935" s="190" t="s">
        <v>138</v>
      </c>
      <c r="F935" s="193">
        <v>31098</v>
      </c>
      <c r="G935" s="190" t="s">
        <v>774</v>
      </c>
      <c r="H935" s="190" t="s">
        <v>692</v>
      </c>
      <c r="I935" s="190" t="s">
        <v>265</v>
      </c>
      <c r="J935" s="190" t="s">
        <v>1884</v>
      </c>
      <c r="K935" s="190">
        <v>2005</v>
      </c>
      <c r="L935" s="190" t="s">
        <v>238</v>
      </c>
    </row>
    <row r="936" spans="1:12" ht="17.25" customHeight="1" x14ac:dyDescent="0.3">
      <c r="A936" s="190">
        <v>808871</v>
      </c>
      <c r="B936" s="190" t="s">
        <v>2391</v>
      </c>
      <c r="C936" s="190" t="s">
        <v>91</v>
      </c>
      <c r="D936" s="190" t="s">
        <v>199</v>
      </c>
      <c r="E936" s="190" t="s">
        <v>138</v>
      </c>
      <c r="F936" s="193">
        <v>36161</v>
      </c>
      <c r="G936" s="190" t="s">
        <v>233</v>
      </c>
      <c r="H936" s="190" t="s">
        <v>692</v>
      </c>
      <c r="I936" s="190" t="s">
        <v>265</v>
      </c>
      <c r="J936" s="190" t="s">
        <v>248</v>
      </c>
      <c r="K936" s="190">
        <v>2017</v>
      </c>
      <c r="L936" s="190" t="s">
        <v>233</v>
      </c>
    </row>
    <row r="937" spans="1:12" ht="17.25" customHeight="1" x14ac:dyDescent="0.3">
      <c r="A937" s="190">
        <v>808901</v>
      </c>
      <c r="B937" s="190" t="s">
        <v>2392</v>
      </c>
      <c r="C937" s="190" t="s">
        <v>125</v>
      </c>
      <c r="D937" s="190" t="s">
        <v>2895</v>
      </c>
      <c r="E937" s="190" t="s">
        <v>137</v>
      </c>
      <c r="F937" s="193">
        <v>36188</v>
      </c>
      <c r="G937" s="190" t="s">
        <v>2896</v>
      </c>
      <c r="H937" s="190" t="s">
        <v>692</v>
      </c>
      <c r="I937" s="190" t="s">
        <v>265</v>
      </c>
      <c r="J937" s="190" t="s">
        <v>1881</v>
      </c>
      <c r="K937" s="190">
        <v>2016</v>
      </c>
      <c r="L937" s="190" t="s">
        <v>238</v>
      </c>
    </row>
    <row r="938" spans="1:12" ht="17.25" customHeight="1" x14ac:dyDescent="0.3">
      <c r="A938" s="190">
        <v>808903</v>
      </c>
      <c r="B938" s="190" t="s">
        <v>2393</v>
      </c>
      <c r="C938" s="190" t="s">
        <v>3021</v>
      </c>
      <c r="D938" s="190" t="s">
        <v>561</v>
      </c>
      <c r="E938" s="190" t="s">
        <v>138</v>
      </c>
      <c r="F938" s="193">
        <v>36278</v>
      </c>
      <c r="G938" s="190" t="s">
        <v>3022</v>
      </c>
      <c r="H938" s="190" t="s">
        <v>692</v>
      </c>
      <c r="I938" s="190" t="s">
        <v>265</v>
      </c>
      <c r="J938" s="190" t="s">
        <v>1887</v>
      </c>
      <c r="K938" s="190">
        <v>2017</v>
      </c>
      <c r="L938" s="190" t="s">
        <v>238</v>
      </c>
    </row>
    <row r="939" spans="1:12" ht="17.25" customHeight="1" x14ac:dyDescent="0.3">
      <c r="A939" s="190">
        <v>808914</v>
      </c>
      <c r="B939" s="190" t="s">
        <v>2395</v>
      </c>
      <c r="C939" s="190" t="s">
        <v>63</v>
      </c>
      <c r="D939" s="190" t="s">
        <v>1694</v>
      </c>
      <c r="E939" s="190" t="s">
        <v>138</v>
      </c>
      <c r="F939" s="193">
        <v>33243</v>
      </c>
      <c r="G939" s="190" t="s">
        <v>233</v>
      </c>
      <c r="H939" s="190" t="s">
        <v>692</v>
      </c>
      <c r="I939" s="190" t="s">
        <v>265</v>
      </c>
      <c r="J939" s="190" t="s">
        <v>1881</v>
      </c>
      <c r="K939" s="190">
        <v>2010</v>
      </c>
      <c r="L939" s="190" t="s">
        <v>233</v>
      </c>
    </row>
    <row r="940" spans="1:12" ht="17.25" customHeight="1" x14ac:dyDescent="0.3">
      <c r="A940" s="190">
        <v>808949</v>
      </c>
      <c r="B940" s="190" t="s">
        <v>2397</v>
      </c>
      <c r="C940" s="190" t="s">
        <v>81</v>
      </c>
      <c r="D940" s="190" t="s">
        <v>2935</v>
      </c>
      <c r="E940" s="190" t="s">
        <v>138</v>
      </c>
      <c r="F940" s="193">
        <v>32509</v>
      </c>
      <c r="G940" s="190" t="s">
        <v>233</v>
      </c>
      <c r="H940" s="190" t="s">
        <v>692</v>
      </c>
      <c r="I940" s="190" t="s">
        <v>265</v>
      </c>
      <c r="J940" s="190" t="s">
        <v>248</v>
      </c>
      <c r="K940" s="190">
        <v>2006</v>
      </c>
      <c r="L940" s="190" t="s">
        <v>244</v>
      </c>
    </row>
    <row r="941" spans="1:12" ht="17.25" customHeight="1" x14ac:dyDescent="0.3">
      <c r="A941" s="190">
        <v>808953</v>
      </c>
      <c r="B941" s="190" t="s">
        <v>2399</v>
      </c>
      <c r="C941" s="190" t="s">
        <v>109</v>
      </c>
      <c r="D941" s="190" t="s">
        <v>185</v>
      </c>
      <c r="E941" s="190" t="s">
        <v>138</v>
      </c>
      <c r="F941" s="193">
        <v>36526</v>
      </c>
      <c r="G941" s="190" t="s">
        <v>233</v>
      </c>
      <c r="H941" s="190" t="s">
        <v>692</v>
      </c>
      <c r="I941" s="190" t="s">
        <v>265</v>
      </c>
      <c r="J941" s="190" t="s">
        <v>248</v>
      </c>
      <c r="K941" s="190">
        <v>2017</v>
      </c>
      <c r="L941" s="190" t="s">
        <v>233</v>
      </c>
    </row>
    <row r="942" spans="1:12" ht="17.25" customHeight="1" x14ac:dyDescent="0.3">
      <c r="A942" s="190">
        <v>808955</v>
      </c>
      <c r="B942" s="190" t="s">
        <v>2400</v>
      </c>
      <c r="C942" s="190" t="s">
        <v>63</v>
      </c>
      <c r="D942" s="190" t="s">
        <v>509</v>
      </c>
      <c r="E942" s="190" t="s">
        <v>137</v>
      </c>
      <c r="F942" s="193">
        <v>36558</v>
      </c>
      <c r="G942" s="190" t="s">
        <v>876</v>
      </c>
      <c r="H942" s="190" t="s">
        <v>692</v>
      </c>
      <c r="I942" s="190" t="s">
        <v>265</v>
      </c>
      <c r="J942" s="190" t="s">
        <v>248</v>
      </c>
      <c r="K942" s="190">
        <v>2018</v>
      </c>
      <c r="L942" s="190" t="s">
        <v>244</v>
      </c>
    </row>
    <row r="943" spans="1:12" ht="17.25" customHeight="1" x14ac:dyDescent="0.3">
      <c r="A943" s="190">
        <v>808965</v>
      </c>
      <c r="B943" s="190" t="s">
        <v>2402</v>
      </c>
      <c r="C943" s="190" t="s">
        <v>82</v>
      </c>
      <c r="D943" s="190" t="s">
        <v>945</v>
      </c>
      <c r="E943" s="190" t="s">
        <v>137</v>
      </c>
      <c r="F943" s="193">
        <v>29221</v>
      </c>
      <c r="G943" s="190" t="s">
        <v>699</v>
      </c>
      <c r="H943" s="190" t="s">
        <v>692</v>
      </c>
      <c r="I943" s="190" t="s">
        <v>265</v>
      </c>
      <c r="J943" s="190" t="s">
        <v>1884</v>
      </c>
      <c r="K943" s="190">
        <v>1997</v>
      </c>
      <c r="L943" s="190" t="s">
        <v>236</v>
      </c>
    </row>
    <row r="944" spans="1:12" ht="17.25" customHeight="1" x14ac:dyDescent="0.3">
      <c r="A944" s="190">
        <v>808990</v>
      </c>
      <c r="B944" s="190" t="s">
        <v>2405</v>
      </c>
      <c r="C944" s="190" t="s">
        <v>63</v>
      </c>
      <c r="D944" s="190" t="s">
        <v>291</v>
      </c>
      <c r="E944" s="190" t="s">
        <v>138</v>
      </c>
      <c r="F944" s="193">
        <v>32511</v>
      </c>
      <c r="G944" s="190" t="s">
        <v>239</v>
      </c>
      <c r="H944" s="190" t="s">
        <v>692</v>
      </c>
      <c r="I944" s="190" t="s">
        <v>265</v>
      </c>
      <c r="J944" s="190" t="s">
        <v>1884</v>
      </c>
      <c r="K944" s="190">
        <v>2007</v>
      </c>
      <c r="L944" s="190" t="s">
        <v>239</v>
      </c>
    </row>
    <row r="945" spans="1:12" ht="17.25" customHeight="1" x14ac:dyDescent="0.3">
      <c r="A945" s="190">
        <v>809021</v>
      </c>
      <c r="B945" s="190" t="s">
        <v>2409</v>
      </c>
      <c r="C945" s="190" t="s">
        <v>79</v>
      </c>
      <c r="D945" s="190" t="s">
        <v>466</v>
      </c>
      <c r="E945" s="190" t="s">
        <v>138</v>
      </c>
      <c r="F945" s="193">
        <v>36349</v>
      </c>
      <c r="G945" s="190" t="s">
        <v>2975</v>
      </c>
      <c r="H945" s="190" t="s">
        <v>692</v>
      </c>
      <c r="I945" s="190" t="s">
        <v>265</v>
      </c>
      <c r="J945" s="190" t="s">
        <v>1881</v>
      </c>
      <c r="K945" s="190">
        <v>2017</v>
      </c>
      <c r="L945" s="190" t="s">
        <v>233</v>
      </c>
    </row>
    <row r="946" spans="1:12" ht="17.25" customHeight="1" x14ac:dyDescent="0.3">
      <c r="A946" s="190">
        <v>809024</v>
      </c>
      <c r="B946" s="190" t="s">
        <v>2410</v>
      </c>
      <c r="C946" s="190" t="s">
        <v>884</v>
      </c>
      <c r="D946" s="190" t="s">
        <v>168</v>
      </c>
      <c r="E946" s="190" t="s">
        <v>138</v>
      </c>
      <c r="F946" s="193">
        <v>36192</v>
      </c>
      <c r="G946" s="190" t="s">
        <v>233</v>
      </c>
      <c r="H946" s="190" t="s">
        <v>692</v>
      </c>
      <c r="I946" s="190" t="s">
        <v>265</v>
      </c>
      <c r="J946" s="190" t="s">
        <v>1881</v>
      </c>
      <c r="K946" s="190">
        <v>2017</v>
      </c>
      <c r="L946" s="190" t="s">
        <v>238</v>
      </c>
    </row>
    <row r="947" spans="1:12" ht="17.25" customHeight="1" x14ac:dyDescent="0.3">
      <c r="A947" s="190">
        <v>809028</v>
      </c>
      <c r="B947" s="190" t="s">
        <v>2411</v>
      </c>
      <c r="C947" s="190" t="s">
        <v>383</v>
      </c>
      <c r="D947" s="190" t="s">
        <v>389</v>
      </c>
      <c r="E947" s="190" t="s">
        <v>138</v>
      </c>
      <c r="F947" s="193">
        <v>30743</v>
      </c>
      <c r="G947" s="190" t="s">
        <v>233</v>
      </c>
      <c r="H947" s="190" t="s">
        <v>692</v>
      </c>
      <c r="I947" s="190" t="s">
        <v>265</v>
      </c>
      <c r="J947" s="190" t="s">
        <v>1881</v>
      </c>
      <c r="K947" s="190">
        <v>2002</v>
      </c>
      <c r="L947" s="190" t="s">
        <v>233</v>
      </c>
    </row>
    <row r="948" spans="1:12" ht="17.25" customHeight="1" x14ac:dyDescent="0.3">
      <c r="A948" s="190">
        <v>809038</v>
      </c>
      <c r="B948" s="190" t="s">
        <v>2412</v>
      </c>
      <c r="C948" s="190" t="s">
        <v>1744</v>
      </c>
      <c r="D948" s="190" t="s">
        <v>1861</v>
      </c>
      <c r="E948" s="190" t="s">
        <v>138</v>
      </c>
      <c r="F948" s="193">
        <v>27405</v>
      </c>
      <c r="G948" s="190" t="s">
        <v>3004</v>
      </c>
      <c r="H948" s="190" t="s">
        <v>692</v>
      </c>
      <c r="I948" s="190" t="s">
        <v>265</v>
      </c>
      <c r="J948" s="190" t="s">
        <v>1881</v>
      </c>
      <c r="K948" s="190">
        <v>1993</v>
      </c>
      <c r="L948" s="190" t="s">
        <v>238</v>
      </c>
    </row>
    <row r="949" spans="1:12" ht="17.25" customHeight="1" x14ac:dyDescent="0.3">
      <c r="A949" s="190">
        <v>809111</v>
      </c>
      <c r="B949" s="190" t="s">
        <v>2420</v>
      </c>
      <c r="C949" s="190" t="s">
        <v>658</v>
      </c>
      <c r="D949" s="190" t="s">
        <v>731</v>
      </c>
      <c r="E949" s="190" t="s">
        <v>138</v>
      </c>
      <c r="F949" s="193">
        <v>35065</v>
      </c>
      <c r="G949" s="190" t="s">
        <v>233</v>
      </c>
      <c r="H949" s="190" t="s">
        <v>692</v>
      </c>
      <c r="I949" s="190" t="s">
        <v>265</v>
      </c>
      <c r="J949" s="190" t="s">
        <v>1884</v>
      </c>
      <c r="K949" s="190">
        <v>2017</v>
      </c>
      <c r="L949" s="190" t="s">
        <v>233</v>
      </c>
    </row>
    <row r="950" spans="1:12" ht="17.25" customHeight="1" x14ac:dyDescent="0.3">
      <c r="A950" s="190">
        <v>809112</v>
      </c>
      <c r="B950" s="190" t="s">
        <v>2421</v>
      </c>
      <c r="C950" s="190" t="s">
        <v>306</v>
      </c>
      <c r="D950" s="190" t="s">
        <v>490</v>
      </c>
      <c r="E950" s="190" t="s">
        <v>138</v>
      </c>
      <c r="F950" s="193">
        <v>36526</v>
      </c>
      <c r="G950" s="190" t="s">
        <v>233</v>
      </c>
      <c r="H950" s="190" t="s">
        <v>692</v>
      </c>
      <c r="I950" s="190" t="s">
        <v>265</v>
      </c>
      <c r="J950" s="190" t="s">
        <v>1887</v>
      </c>
      <c r="K950" s="190">
        <v>2018</v>
      </c>
      <c r="L950" s="190" t="s">
        <v>233</v>
      </c>
    </row>
    <row r="951" spans="1:12" ht="17.25" customHeight="1" x14ac:dyDescent="0.3">
      <c r="A951" s="190">
        <v>809138</v>
      </c>
      <c r="B951" s="190" t="s">
        <v>2425</v>
      </c>
      <c r="C951" s="190" t="s">
        <v>113</v>
      </c>
      <c r="D951" s="190" t="s">
        <v>576</v>
      </c>
      <c r="E951" s="190" t="s">
        <v>138</v>
      </c>
      <c r="F951" s="193">
        <v>34154</v>
      </c>
      <c r="G951" s="190" t="s">
        <v>233</v>
      </c>
      <c r="H951" s="190" t="s">
        <v>692</v>
      </c>
      <c r="I951" s="190" t="s">
        <v>265</v>
      </c>
      <c r="J951" s="190" t="s">
        <v>248</v>
      </c>
      <c r="K951" s="190">
        <v>2012</v>
      </c>
      <c r="L951" s="190" t="s">
        <v>233</v>
      </c>
    </row>
    <row r="952" spans="1:12" ht="17.25" customHeight="1" x14ac:dyDescent="0.3">
      <c r="A952" s="190">
        <v>809143</v>
      </c>
      <c r="B952" s="190" t="s">
        <v>2426</v>
      </c>
      <c r="C952" s="190" t="s">
        <v>66</v>
      </c>
      <c r="D952" s="190" t="s">
        <v>202</v>
      </c>
      <c r="E952" s="190" t="s">
        <v>138</v>
      </c>
      <c r="F952" s="193">
        <v>35628</v>
      </c>
      <c r="G952" s="190" t="s">
        <v>233</v>
      </c>
      <c r="H952" s="190" t="s">
        <v>692</v>
      </c>
      <c r="I952" s="190" t="s">
        <v>265</v>
      </c>
      <c r="J952" s="190" t="s">
        <v>1884</v>
      </c>
      <c r="K952" s="190">
        <v>2015</v>
      </c>
      <c r="L952" s="190" t="s">
        <v>233</v>
      </c>
    </row>
    <row r="953" spans="1:12" ht="17.25" customHeight="1" x14ac:dyDescent="0.3">
      <c r="A953" s="190">
        <v>809164</v>
      </c>
      <c r="B953" s="190" t="s">
        <v>2429</v>
      </c>
      <c r="C953" s="190" t="s">
        <v>530</v>
      </c>
      <c r="D953" s="190" t="s">
        <v>2968</v>
      </c>
      <c r="E953" s="190" t="s">
        <v>138</v>
      </c>
      <c r="F953" s="193">
        <v>30375</v>
      </c>
      <c r="G953" s="190" t="s">
        <v>233</v>
      </c>
      <c r="H953" s="190" t="s">
        <v>692</v>
      </c>
      <c r="I953" s="190" t="s">
        <v>265</v>
      </c>
      <c r="J953" s="190" t="s">
        <v>713</v>
      </c>
      <c r="K953" s="190">
        <v>2012</v>
      </c>
      <c r="L953" s="190" t="s">
        <v>244</v>
      </c>
    </row>
    <row r="954" spans="1:12" ht="17.25" customHeight="1" x14ac:dyDescent="0.3">
      <c r="A954" s="190">
        <v>809205</v>
      </c>
      <c r="B954" s="190" t="s">
        <v>2431</v>
      </c>
      <c r="C954" s="190" t="s">
        <v>64</v>
      </c>
      <c r="D954" s="190" t="s">
        <v>182</v>
      </c>
      <c r="E954" s="190" t="s">
        <v>138</v>
      </c>
      <c r="F954" s="193">
        <v>35126</v>
      </c>
      <c r="G954" s="190" t="s">
        <v>233</v>
      </c>
      <c r="H954" s="190" t="s">
        <v>692</v>
      </c>
      <c r="I954" s="190" t="s">
        <v>265</v>
      </c>
    </row>
    <row r="955" spans="1:12" ht="17.25" customHeight="1" x14ac:dyDescent="0.3">
      <c r="A955" s="190">
        <v>809209</v>
      </c>
      <c r="B955" s="190" t="s">
        <v>2433</v>
      </c>
      <c r="C955" s="190" t="s">
        <v>429</v>
      </c>
      <c r="D955" s="190" t="s">
        <v>542</v>
      </c>
      <c r="E955" s="190" t="s">
        <v>138</v>
      </c>
      <c r="F955" s="193">
        <v>34378</v>
      </c>
      <c r="G955" s="190" t="s">
        <v>233</v>
      </c>
      <c r="H955" s="190" t="s">
        <v>692</v>
      </c>
      <c r="I955" s="190" t="s">
        <v>265</v>
      </c>
      <c r="J955" s="190" t="s">
        <v>248</v>
      </c>
      <c r="K955" s="190">
        <v>2012</v>
      </c>
      <c r="L955" s="190" t="s">
        <v>244</v>
      </c>
    </row>
    <row r="956" spans="1:12" ht="17.25" customHeight="1" x14ac:dyDescent="0.3">
      <c r="A956" s="190">
        <v>809224</v>
      </c>
      <c r="B956" s="190" t="s">
        <v>2437</v>
      </c>
      <c r="C956" s="190" t="s">
        <v>1745</v>
      </c>
      <c r="D956" s="190" t="s">
        <v>2877</v>
      </c>
      <c r="E956" s="190" t="s">
        <v>137</v>
      </c>
      <c r="F956" s="193">
        <v>35250</v>
      </c>
      <c r="G956" s="190" t="s">
        <v>233</v>
      </c>
      <c r="H956" s="190" t="s">
        <v>692</v>
      </c>
      <c r="I956" s="190" t="s">
        <v>265</v>
      </c>
      <c r="J956" s="190" t="s">
        <v>1884</v>
      </c>
      <c r="K956" s="190">
        <v>2014</v>
      </c>
      <c r="L956" s="190" t="s">
        <v>244</v>
      </c>
    </row>
    <row r="957" spans="1:12" ht="17.25" customHeight="1" x14ac:dyDescent="0.3">
      <c r="A957" s="190">
        <v>809237</v>
      </c>
      <c r="B957" s="190" t="s">
        <v>2439</v>
      </c>
      <c r="C957" s="190" t="s">
        <v>2978</v>
      </c>
      <c r="D957" s="190" t="s">
        <v>2979</v>
      </c>
      <c r="E957" s="190" t="s">
        <v>138</v>
      </c>
      <c r="F957" s="193">
        <v>36526</v>
      </c>
      <c r="G957" s="190" t="s">
        <v>233</v>
      </c>
      <c r="H957" s="190" t="s">
        <v>692</v>
      </c>
      <c r="I957" s="190" t="s">
        <v>265</v>
      </c>
      <c r="J957" s="190" t="s">
        <v>1881</v>
      </c>
      <c r="K957" s="190">
        <v>2017</v>
      </c>
      <c r="L957" s="190" t="s">
        <v>233</v>
      </c>
    </row>
    <row r="958" spans="1:12" ht="17.25" customHeight="1" x14ac:dyDescent="0.3">
      <c r="A958" s="190">
        <v>809240</v>
      </c>
      <c r="B958" s="190" t="s">
        <v>2441</v>
      </c>
      <c r="C958" s="190" t="s">
        <v>103</v>
      </c>
      <c r="D958" s="190" t="s">
        <v>185</v>
      </c>
      <c r="E958" s="190" t="s">
        <v>138</v>
      </c>
      <c r="F958" s="193">
        <v>36266</v>
      </c>
      <c r="G958" s="190" t="s">
        <v>233</v>
      </c>
      <c r="H958" s="190" t="s">
        <v>692</v>
      </c>
      <c r="I958" s="190" t="s">
        <v>265</v>
      </c>
      <c r="J958" s="190" t="s">
        <v>1881</v>
      </c>
      <c r="K958" s="190">
        <v>2017</v>
      </c>
      <c r="L958" s="190" t="s">
        <v>238</v>
      </c>
    </row>
    <row r="959" spans="1:12" ht="17.25" customHeight="1" x14ac:dyDescent="0.3">
      <c r="A959" s="190">
        <v>809247</v>
      </c>
      <c r="B959" s="190" t="s">
        <v>2442</v>
      </c>
      <c r="C959" s="190" t="s">
        <v>429</v>
      </c>
      <c r="D959" s="190" t="s">
        <v>2843</v>
      </c>
      <c r="E959" s="190" t="s">
        <v>138</v>
      </c>
      <c r="F959" s="193">
        <v>36165</v>
      </c>
      <c r="G959" s="190" t="s">
        <v>897</v>
      </c>
      <c r="H959" s="190" t="s">
        <v>692</v>
      </c>
      <c r="I959" s="190" t="s">
        <v>265</v>
      </c>
      <c r="J959" s="190" t="s">
        <v>1881</v>
      </c>
      <c r="K959" s="190">
        <v>2017</v>
      </c>
      <c r="L959" s="190" t="s">
        <v>239</v>
      </c>
    </row>
    <row r="960" spans="1:12" ht="17.25" customHeight="1" x14ac:dyDescent="0.3">
      <c r="A960" s="190">
        <v>809261</v>
      </c>
      <c r="B960" s="190" t="s">
        <v>2444</v>
      </c>
      <c r="C960" s="190" t="s">
        <v>854</v>
      </c>
      <c r="D960" s="190" t="s">
        <v>437</v>
      </c>
      <c r="E960" s="190" t="s">
        <v>137</v>
      </c>
      <c r="F960" s="193">
        <v>30317</v>
      </c>
      <c r="G960" s="190" t="s">
        <v>946</v>
      </c>
      <c r="H960" s="190" t="s">
        <v>692</v>
      </c>
      <c r="I960" s="190" t="s">
        <v>265</v>
      </c>
      <c r="J960" s="190" t="s">
        <v>1881</v>
      </c>
      <c r="K960" s="190">
        <v>2000</v>
      </c>
      <c r="L960" s="190" t="s">
        <v>236</v>
      </c>
    </row>
    <row r="961" spans="1:12" ht="17.25" customHeight="1" x14ac:dyDescent="0.3">
      <c r="A961" s="190">
        <v>809264</v>
      </c>
      <c r="B961" s="190" t="s">
        <v>2445</v>
      </c>
      <c r="C961" s="190" t="s">
        <v>65</v>
      </c>
      <c r="D961" s="190" t="s">
        <v>202</v>
      </c>
      <c r="E961" s="190" t="s">
        <v>137</v>
      </c>
      <c r="F961" s="193">
        <v>36093</v>
      </c>
      <c r="G961" s="190" t="s">
        <v>233</v>
      </c>
      <c r="H961" s="190" t="s">
        <v>692</v>
      </c>
      <c r="I961" s="190" t="s">
        <v>265</v>
      </c>
      <c r="J961" s="190" t="s">
        <v>248</v>
      </c>
      <c r="K961" s="190">
        <v>2016</v>
      </c>
      <c r="L961" s="190" t="s">
        <v>233</v>
      </c>
    </row>
    <row r="962" spans="1:12" ht="17.25" customHeight="1" x14ac:dyDescent="0.3">
      <c r="A962" s="190">
        <v>809273</v>
      </c>
      <c r="B962" s="190" t="s">
        <v>2447</v>
      </c>
      <c r="C962" s="190" t="s">
        <v>327</v>
      </c>
      <c r="D962" s="190" t="s">
        <v>192</v>
      </c>
      <c r="E962" s="190" t="s">
        <v>138</v>
      </c>
      <c r="F962" s="193">
        <v>30451</v>
      </c>
      <c r="G962" s="190" t="s">
        <v>2928</v>
      </c>
      <c r="H962" s="190" t="s">
        <v>692</v>
      </c>
      <c r="I962" s="190" t="s">
        <v>265</v>
      </c>
      <c r="J962" s="190" t="s">
        <v>1881</v>
      </c>
      <c r="K962" s="190">
        <v>2002</v>
      </c>
      <c r="L962" s="190" t="s">
        <v>233</v>
      </c>
    </row>
    <row r="963" spans="1:12" ht="17.25" customHeight="1" x14ac:dyDescent="0.3">
      <c r="A963" s="190">
        <v>809301</v>
      </c>
      <c r="B963" s="190" t="s">
        <v>2448</v>
      </c>
      <c r="C963" s="190" t="s">
        <v>63</v>
      </c>
      <c r="D963" s="190" t="s">
        <v>440</v>
      </c>
      <c r="E963" s="190" t="s">
        <v>138</v>
      </c>
      <c r="F963" s="193">
        <v>35432</v>
      </c>
      <c r="G963" s="190" t="s">
        <v>933</v>
      </c>
      <c r="H963" s="190" t="s">
        <v>692</v>
      </c>
      <c r="I963" s="190" t="s">
        <v>265</v>
      </c>
      <c r="J963" s="190" t="s">
        <v>1881</v>
      </c>
      <c r="K963" s="190">
        <v>2017</v>
      </c>
      <c r="L963" s="190" t="s">
        <v>238</v>
      </c>
    </row>
    <row r="964" spans="1:12" ht="17.25" customHeight="1" x14ac:dyDescent="0.3">
      <c r="A964" s="190">
        <v>809319</v>
      </c>
      <c r="B964" s="190" t="s">
        <v>2449</v>
      </c>
      <c r="C964" s="190" t="s">
        <v>339</v>
      </c>
      <c r="D964" s="190" t="s">
        <v>211</v>
      </c>
      <c r="E964" s="190" t="s">
        <v>137</v>
      </c>
      <c r="F964" s="193">
        <v>36161</v>
      </c>
      <c r="G964" s="190" t="s">
        <v>233</v>
      </c>
      <c r="H964" s="190" t="s">
        <v>692</v>
      </c>
      <c r="I964" s="190" t="s">
        <v>265</v>
      </c>
      <c r="J964" s="190" t="s">
        <v>1881</v>
      </c>
      <c r="K964" s="190">
        <v>2017</v>
      </c>
      <c r="L964" s="190" t="s">
        <v>233</v>
      </c>
    </row>
    <row r="965" spans="1:12" ht="17.25" customHeight="1" x14ac:dyDescent="0.3">
      <c r="A965" s="190">
        <v>809346</v>
      </c>
      <c r="B965" s="190" t="s">
        <v>2450</v>
      </c>
      <c r="C965" s="190" t="s">
        <v>621</v>
      </c>
      <c r="D965" s="190" t="s">
        <v>160</v>
      </c>
      <c r="E965" s="190" t="s">
        <v>138</v>
      </c>
      <c r="F965" s="193">
        <v>36161</v>
      </c>
      <c r="G965" s="190" t="s">
        <v>233</v>
      </c>
      <c r="H965" s="190" t="s">
        <v>692</v>
      </c>
      <c r="I965" s="190" t="s">
        <v>265</v>
      </c>
      <c r="J965" s="190" t="s">
        <v>1881</v>
      </c>
      <c r="K965" s="190">
        <v>2017</v>
      </c>
      <c r="L965" s="190" t="s">
        <v>233</v>
      </c>
    </row>
    <row r="966" spans="1:12" ht="17.25" customHeight="1" x14ac:dyDescent="0.3">
      <c r="A966" s="190">
        <v>809357</v>
      </c>
      <c r="B966" s="190" t="s">
        <v>2451</v>
      </c>
      <c r="C966" s="190" t="s">
        <v>431</v>
      </c>
      <c r="D966" s="190" t="s">
        <v>450</v>
      </c>
      <c r="E966" s="190" t="s">
        <v>137</v>
      </c>
      <c r="F966" s="193">
        <v>36526</v>
      </c>
      <c r="G966" s="190" t="s">
        <v>233</v>
      </c>
      <c r="H966" s="190" t="s">
        <v>692</v>
      </c>
      <c r="I966" s="190" t="s">
        <v>265</v>
      </c>
      <c r="J966" s="190" t="s">
        <v>248</v>
      </c>
      <c r="K966" s="190">
        <v>2017</v>
      </c>
      <c r="L966" s="190" t="s">
        <v>233</v>
      </c>
    </row>
    <row r="967" spans="1:12" ht="17.25" customHeight="1" x14ac:dyDescent="0.3">
      <c r="A967" s="190">
        <v>809371</v>
      </c>
      <c r="B967" s="190" t="s">
        <v>2452</v>
      </c>
      <c r="C967" s="190" t="s">
        <v>1725</v>
      </c>
      <c r="D967" s="190" t="s">
        <v>922</v>
      </c>
      <c r="E967" s="190" t="s">
        <v>137</v>
      </c>
      <c r="F967" s="193">
        <v>36526</v>
      </c>
      <c r="G967" s="190" t="s">
        <v>233</v>
      </c>
      <c r="H967" s="190" t="s">
        <v>692</v>
      </c>
      <c r="I967" s="190" t="s">
        <v>265</v>
      </c>
      <c r="J967" s="190" t="s">
        <v>1884</v>
      </c>
      <c r="K967" s="190">
        <v>2016</v>
      </c>
      <c r="L967" s="190" t="s">
        <v>233</v>
      </c>
    </row>
    <row r="968" spans="1:12" ht="17.25" customHeight="1" x14ac:dyDescent="0.3">
      <c r="A968" s="190">
        <v>809375</v>
      </c>
      <c r="B968" s="190" t="s">
        <v>2453</v>
      </c>
      <c r="C968" s="190" t="s">
        <v>342</v>
      </c>
      <c r="D968" s="190" t="s">
        <v>2944</v>
      </c>
      <c r="E968" s="190" t="s">
        <v>137</v>
      </c>
      <c r="F968" s="193">
        <v>35561</v>
      </c>
      <c r="G968" s="190" t="s">
        <v>233</v>
      </c>
      <c r="H968" s="190" t="s">
        <v>692</v>
      </c>
      <c r="I968" s="190" t="s">
        <v>265</v>
      </c>
      <c r="J968" s="190" t="s">
        <v>248</v>
      </c>
      <c r="K968" s="190">
        <v>2017</v>
      </c>
      <c r="L968" s="190" t="s">
        <v>233</v>
      </c>
    </row>
    <row r="969" spans="1:12" ht="17.25" customHeight="1" x14ac:dyDescent="0.3">
      <c r="A969" s="190">
        <v>809376</v>
      </c>
      <c r="B969" s="190" t="s">
        <v>2454</v>
      </c>
      <c r="C969" s="190" t="s">
        <v>364</v>
      </c>
      <c r="D969" s="190" t="s">
        <v>2952</v>
      </c>
      <c r="E969" s="190" t="s">
        <v>137</v>
      </c>
      <c r="F969" s="193">
        <v>32043</v>
      </c>
      <c r="G969" s="190" t="s">
        <v>754</v>
      </c>
      <c r="H969" s="190" t="s">
        <v>692</v>
      </c>
      <c r="I969" s="190" t="s">
        <v>265</v>
      </c>
      <c r="J969" s="190" t="s">
        <v>1884</v>
      </c>
      <c r="K969" s="190">
        <v>2017</v>
      </c>
      <c r="L969" s="190" t="s">
        <v>233</v>
      </c>
    </row>
    <row r="970" spans="1:12" ht="17.25" customHeight="1" x14ac:dyDescent="0.3">
      <c r="A970" s="190">
        <v>809377</v>
      </c>
      <c r="B970" s="190" t="s">
        <v>2455</v>
      </c>
      <c r="C970" s="190" t="s">
        <v>655</v>
      </c>
      <c r="D970" s="190" t="s">
        <v>345</v>
      </c>
      <c r="E970" s="190" t="s">
        <v>137</v>
      </c>
      <c r="F970" s="193">
        <v>36526</v>
      </c>
      <c r="G970" s="190" t="s">
        <v>233</v>
      </c>
      <c r="H970" s="190" t="s">
        <v>692</v>
      </c>
      <c r="I970" s="190" t="s">
        <v>265</v>
      </c>
      <c r="J970" s="190" t="s">
        <v>1882</v>
      </c>
      <c r="K970" s="190">
        <v>2018</v>
      </c>
      <c r="L970" s="190" t="s">
        <v>233</v>
      </c>
    </row>
    <row r="971" spans="1:12" ht="17.25" customHeight="1" x14ac:dyDescent="0.3">
      <c r="A971" s="190">
        <v>809379</v>
      </c>
      <c r="B971" s="190" t="s">
        <v>2456</v>
      </c>
      <c r="C971" s="190" t="s">
        <v>367</v>
      </c>
      <c r="D971" s="190" t="s">
        <v>730</v>
      </c>
      <c r="E971" s="190" t="s">
        <v>138</v>
      </c>
      <c r="F971" s="193">
        <v>26178</v>
      </c>
      <c r="G971" s="190" t="s">
        <v>754</v>
      </c>
      <c r="H971" s="190" t="s">
        <v>692</v>
      </c>
      <c r="I971" s="190" t="s">
        <v>265</v>
      </c>
      <c r="J971" s="190" t="s">
        <v>1884</v>
      </c>
      <c r="K971" s="190">
        <v>2018</v>
      </c>
      <c r="L971" s="190" t="s">
        <v>244</v>
      </c>
    </row>
    <row r="972" spans="1:12" ht="17.25" customHeight="1" x14ac:dyDescent="0.3">
      <c r="A972" s="190">
        <v>809380</v>
      </c>
      <c r="B972" s="190" t="s">
        <v>2457</v>
      </c>
      <c r="C972" s="190" t="s">
        <v>1842</v>
      </c>
      <c r="D972" s="190" t="s">
        <v>305</v>
      </c>
      <c r="E972" s="190" t="s">
        <v>138</v>
      </c>
      <c r="F972" s="193">
        <v>36236</v>
      </c>
      <c r="G972" s="190" t="s">
        <v>1785</v>
      </c>
      <c r="H972" s="190" t="s">
        <v>692</v>
      </c>
      <c r="I972" s="190" t="s">
        <v>265</v>
      </c>
      <c r="J972" s="190" t="s">
        <v>248</v>
      </c>
      <c r="K972" s="190">
        <v>2017</v>
      </c>
      <c r="L972" s="190" t="s">
        <v>238</v>
      </c>
    </row>
    <row r="973" spans="1:12" ht="17.25" customHeight="1" x14ac:dyDescent="0.3">
      <c r="A973" s="190">
        <v>809398</v>
      </c>
      <c r="B973" s="190" t="s">
        <v>2458</v>
      </c>
      <c r="C973" s="190" t="s">
        <v>319</v>
      </c>
      <c r="D973" s="190" t="s">
        <v>179</v>
      </c>
      <c r="E973" s="190" t="s">
        <v>137</v>
      </c>
      <c r="F973" s="193">
        <v>36526</v>
      </c>
      <c r="G973" s="190" t="s">
        <v>233</v>
      </c>
      <c r="H973" s="190" t="s">
        <v>692</v>
      </c>
      <c r="I973" s="190" t="s">
        <v>265</v>
      </c>
      <c r="J973" s="190" t="s">
        <v>1884</v>
      </c>
      <c r="K973" s="190">
        <v>2017</v>
      </c>
      <c r="L973" s="190" t="s">
        <v>233</v>
      </c>
    </row>
    <row r="974" spans="1:12" ht="17.25" customHeight="1" x14ac:dyDescent="0.3">
      <c r="A974" s="190">
        <v>809399</v>
      </c>
      <c r="B974" s="190" t="s">
        <v>2459</v>
      </c>
      <c r="C974" s="190" t="s">
        <v>590</v>
      </c>
      <c r="D974" s="190" t="s">
        <v>201</v>
      </c>
      <c r="E974" s="190" t="s">
        <v>137</v>
      </c>
      <c r="F974" s="193">
        <v>35996</v>
      </c>
      <c r="G974" s="190" t="s">
        <v>233</v>
      </c>
      <c r="H974" s="190" t="s">
        <v>692</v>
      </c>
      <c r="I974" s="190" t="s">
        <v>265</v>
      </c>
      <c r="J974" s="190" t="s">
        <v>1881</v>
      </c>
      <c r="K974" s="190">
        <v>2016</v>
      </c>
      <c r="L974" s="190" t="s">
        <v>233</v>
      </c>
    </row>
    <row r="975" spans="1:12" ht="17.25" customHeight="1" x14ac:dyDescent="0.3">
      <c r="A975" s="190">
        <v>809401</v>
      </c>
      <c r="B975" s="190" t="s">
        <v>2460</v>
      </c>
      <c r="C975" s="190" t="s">
        <v>105</v>
      </c>
      <c r="D975" s="190" t="s">
        <v>491</v>
      </c>
      <c r="E975" s="190" t="s">
        <v>137</v>
      </c>
      <c r="F975" s="193">
        <v>36275</v>
      </c>
      <c r="G975" s="190" t="s">
        <v>233</v>
      </c>
      <c r="H975" s="190" t="s">
        <v>692</v>
      </c>
      <c r="I975" s="190" t="s">
        <v>265</v>
      </c>
      <c r="J975" s="190" t="s">
        <v>713</v>
      </c>
      <c r="K975" s="190">
        <v>2016</v>
      </c>
      <c r="L975" s="190" t="s">
        <v>233</v>
      </c>
    </row>
    <row r="976" spans="1:12" ht="17.25" customHeight="1" x14ac:dyDescent="0.3">
      <c r="A976" s="190">
        <v>809448</v>
      </c>
      <c r="B976" s="190" t="s">
        <v>2467</v>
      </c>
      <c r="C976" s="190" t="s">
        <v>2999</v>
      </c>
      <c r="D976" s="190" t="s">
        <v>162</v>
      </c>
      <c r="E976" s="190" t="s">
        <v>137</v>
      </c>
      <c r="F976" s="193">
        <v>35830</v>
      </c>
      <c r="G976" s="190" t="s">
        <v>233</v>
      </c>
      <c r="H976" s="190" t="s">
        <v>692</v>
      </c>
      <c r="I976" s="190" t="s">
        <v>265</v>
      </c>
      <c r="J976" s="190" t="s">
        <v>1881</v>
      </c>
      <c r="K976" s="190">
        <v>2017</v>
      </c>
      <c r="L976" s="190" t="s">
        <v>233</v>
      </c>
    </row>
    <row r="977" spans="1:12" ht="17.25" customHeight="1" x14ac:dyDescent="0.3">
      <c r="A977" s="190">
        <v>809465</v>
      </c>
      <c r="B977" s="190" t="s">
        <v>2470</v>
      </c>
      <c r="C977" s="190" t="s">
        <v>431</v>
      </c>
      <c r="D977" s="190" t="s">
        <v>567</v>
      </c>
      <c r="E977" s="190" t="s">
        <v>137</v>
      </c>
      <c r="F977" s="193">
        <v>36005</v>
      </c>
      <c r="G977" s="190" t="s">
        <v>233</v>
      </c>
      <c r="H977" s="190" t="s">
        <v>692</v>
      </c>
      <c r="I977" s="190" t="s">
        <v>265</v>
      </c>
    </row>
    <row r="978" spans="1:12" ht="17.25" customHeight="1" x14ac:dyDescent="0.3">
      <c r="A978" s="190">
        <v>809474</v>
      </c>
      <c r="B978" s="190" t="s">
        <v>2471</v>
      </c>
      <c r="C978" s="190" t="s">
        <v>82</v>
      </c>
      <c r="D978" s="190" t="s">
        <v>2838</v>
      </c>
      <c r="E978" s="190" t="s">
        <v>138</v>
      </c>
      <c r="F978" s="193">
        <v>33970</v>
      </c>
      <c r="G978" s="190" t="s">
        <v>240</v>
      </c>
      <c r="H978" s="190" t="s">
        <v>692</v>
      </c>
      <c r="I978" s="190" t="s">
        <v>265</v>
      </c>
      <c r="J978" s="190" t="s">
        <v>248</v>
      </c>
      <c r="K978" s="190">
        <v>2011</v>
      </c>
      <c r="L978" s="190" t="s">
        <v>238</v>
      </c>
    </row>
    <row r="979" spans="1:12" ht="17.25" customHeight="1" x14ac:dyDescent="0.3">
      <c r="A979" s="190">
        <v>809540</v>
      </c>
      <c r="B979" s="190" t="s">
        <v>2476</v>
      </c>
      <c r="C979" s="190" t="s">
        <v>63</v>
      </c>
      <c r="D979" s="190" t="s">
        <v>470</v>
      </c>
      <c r="E979" s="190" t="s">
        <v>137</v>
      </c>
      <c r="F979" s="193">
        <v>36287</v>
      </c>
      <c r="G979" s="190" t="s">
        <v>233</v>
      </c>
      <c r="H979" s="190" t="s">
        <v>692</v>
      </c>
      <c r="I979" s="190" t="s">
        <v>265</v>
      </c>
    </row>
    <row r="980" spans="1:12" ht="17.25" customHeight="1" x14ac:dyDescent="0.3">
      <c r="A980" s="190">
        <v>809569</v>
      </c>
      <c r="B980" s="190" t="s">
        <v>2478</v>
      </c>
      <c r="C980" s="190" t="s">
        <v>996</v>
      </c>
      <c r="D980" s="190" t="s">
        <v>2840</v>
      </c>
      <c r="E980" s="190" t="s">
        <v>137</v>
      </c>
      <c r="F980" s="193">
        <v>36246</v>
      </c>
      <c r="G980" s="190" t="s">
        <v>695</v>
      </c>
      <c r="H980" s="190" t="s">
        <v>692</v>
      </c>
      <c r="I980" s="190" t="s">
        <v>265</v>
      </c>
      <c r="J980" s="190" t="s">
        <v>1884</v>
      </c>
      <c r="K980" s="190">
        <v>2001</v>
      </c>
      <c r="L980" s="190" t="s">
        <v>233</v>
      </c>
    </row>
    <row r="981" spans="1:12" ht="17.25" customHeight="1" x14ac:dyDescent="0.3">
      <c r="A981" s="190">
        <v>809582</v>
      </c>
      <c r="B981" s="190" t="s">
        <v>2480</v>
      </c>
      <c r="C981" s="190" t="s">
        <v>2904</v>
      </c>
      <c r="D981" s="190" t="s">
        <v>155</v>
      </c>
      <c r="E981" s="190" t="s">
        <v>137</v>
      </c>
      <c r="F981" s="193">
        <v>36161</v>
      </c>
      <c r="G981" s="190" t="s">
        <v>233</v>
      </c>
      <c r="H981" s="190" t="s">
        <v>692</v>
      </c>
      <c r="I981" s="190" t="s">
        <v>265</v>
      </c>
      <c r="J981" s="190" t="s">
        <v>248</v>
      </c>
      <c r="K981" s="190">
        <v>2017</v>
      </c>
      <c r="L981" s="190" t="s">
        <v>238</v>
      </c>
    </row>
    <row r="982" spans="1:12" ht="17.25" customHeight="1" x14ac:dyDescent="0.3">
      <c r="A982" s="190">
        <v>809608</v>
      </c>
      <c r="B982" s="190" t="s">
        <v>2483</v>
      </c>
      <c r="C982" s="190" t="s">
        <v>404</v>
      </c>
      <c r="D982" s="190" t="s">
        <v>202</v>
      </c>
      <c r="E982" s="190" t="s">
        <v>138</v>
      </c>
      <c r="F982" s="193">
        <v>33144</v>
      </c>
      <c r="G982" s="190" t="s">
        <v>233</v>
      </c>
      <c r="H982" s="190" t="s">
        <v>692</v>
      </c>
      <c r="I982" s="190" t="s">
        <v>265</v>
      </c>
      <c r="J982" s="190" t="s">
        <v>1884</v>
      </c>
      <c r="K982" s="190">
        <v>2011</v>
      </c>
      <c r="L982" s="190" t="s">
        <v>238</v>
      </c>
    </row>
    <row r="983" spans="1:12" ht="17.25" customHeight="1" x14ac:dyDescent="0.3">
      <c r="A983" s="190">
        <v>809644</v>
      </c>
      <c r="B983" s="190" t="s">
        <v>2485</v>
      </c>
      <c r="C983" s="190" t="s">
        <v>65</v>
      </c>
      <c r="D983" s="190" t="s">
        <v>620</v>
      </c>
      <c r="E983" s="190" t="s">
        <v>138</v>
      </c>
      <c r="F983" s="193">
        <v>33239</v>
      </c>
      <c r="G983" s="190" t="s">
        <v>233</v>
      </c>
      <c r="H983" s="190" t="s">
        <v>692</v>
      </c>
      <c r="I983" s="190" t="s">
        <v>265</v>
      </c>
      <c r="J983" s="190" t="s">
        <v>1881</v>
      </c>
      <c r="K983" s="190">
        <v>2009</v>
      </c>
      <c r="L983" s="190" t="s">
        <v>233</v>
      </c>
    </row>
    <row r="984" spans="1:12" ht="17.25" customHeight="1" x14ac:dyDescent="0.3">
      <c r="A984" s="190">
        <v>809650</v>
      </c>
      <c r="B984" s="190" t="s">
        <v>2486</v>
      </c>
      <c r="C984" s="190" t="s">
        <v>3009</v>
      </c>
      <c r="D984" s="190" t="s">
        <v>784</v>
      </c>
      <c r="E984" s="190" t="s">
        <v>137</v>
      </c>
      <c r="F984" s="193">
        <v>36355</v>
      </c>
      <c r="G984" s="190" t="s">
        <v>233</v>
      </c>
      <c r="H984" s="190" t="s">
        <v>692</v>
      </c>
      <c r="I984" s="190" t="s">
        <v>265</v>
      </c>
      <c r="J984" s="190" t="s">
        <v>248</v>
      </c>
      <c r="K984" s="190">
        <v>2017</v>
      </c>
      <c r="L984" s="190" t="s">
        <v>238</v>
      </c>
    </row>
    <row r="985" spans="1:12" ht="17.25" customHeight="1" x14ac:dyDescent="0.3">
      <c r="A985" s="190">
        <v>809665</v>
      </c>
      <c r="B985" s="190" t="s">
        <v>2489</v>
      </c>
      <c r="C985" s="190" t="s">
        <v>113</v>
      </c>
      <c r="D985" s="190" t="s">
        <v>2865</v>
      </c>
      <c r="E985" s="190" t="s">
        <v>137</v>
      </c>
      <c r="F985" s="193">
        <v>34594</v>
      </c>
      <c r="G985" s="190" t="s">
        <v>239</v>
      </c>
      <c r="H985" s="190" t="s">
        <v>692</v>
      </c>
      <c r="I985" s="190" t="s">
        <v>265</v>
      </c>
      <c r="J985" s="190" t="s">
        <v>248</v>
      </c>
      <c r="K985" s="190">
        <v>2012</v>
      </c>
      <c r="L985" s="190" t="s">
        <v>239</v>
      </c>
    </row>
    <row r="986" spans="1:12" ht="17.25" customHeight="1" x14ac:dyDescent="0.3">
      <c r="A986" s="190">
        <v>809670</v>
      </c>
      <c r="B986" s="190" t="s">
        <v>2490</v>
      </c>
      <c r="C986" s="190" t="s">
        <v>312</v>
      </c>
      <c r="D986" s="190" t="s">
        <v>132</v>
      </c>
      <c r="E986" s="190" t="s">
        <v>137</v>
      </c>
      <c r="F986" s="193">
        <v>35542</v>
      </c>
      <c r="G986" s="190" t="s">
        <v>238</v>
      </c>
      <c r="H986" s="190" t="s">
        <v>693</v>
      </c>
      <c r="I986" s="190" t="s">
        <v>265</v>
      </c>
      <c r="J986" s="190" t="s">
        <v>248</v>
      </c>
      <c r="K986" s="190">
        <v>2015</v>
      </c>
      <c r="L986" s="190" t="s">
        <v>233</v>
      </c>
    </row>
    <row r="987" spans="1:12" ht="17.25" customHeight="1" x14ac:dyDescent="0.3">
      <c r="A987" s="190">
        <v>809692</v>
      </c>
      <c r="B987" s="190" t="s">
        <v>2494</v>
      </c>
      <c r="C987" s="190" t="s">
        <v>82</v>
      </c>
      <c r="D987" s="190" t="s">
        <v>310</v>
      </c>
      <c r="E987" s="190" t="s">
        <v>138</v>
      </c>
      <c r="F987" s="193">
        <v>36526</v>
      </c>
      <c r="G987" s="190" t="s">
        <v>233</v>
      </c>
      <c r="H987" s="190" t="s">
        <v>692</v>
      </c>
      <c r="I987" s="190" t="s">
        <v>265</v>
      </c>
      <c r="J987" s="190" t="s">
        <v>1881</v>
      </c>
      <c r="K987" s="190">
        <v>2015</v>
      </c>
      <c r="L987" s="190" t="s">
        <v>238</v>
      </c>
    </row>
    <row r="988" spans="1:12" ht="17.25" customHeight="1" x14ac:dyDescent="0.3">
      <c r="A988" s="190">
        <v>809715</v>
      </c>
      <c r="B988" s="190" t="s">
        <v>2497</v>
      </c>
      <c r="C988" s="190" t="s">
        <v>560</v>
      </c>
      <c r="D988" s="190" t="s">
        <v>504</v>
      </c>
      <c r="E988" s="190" t="s">
        <v>137</v>
      </c>
      <c r="F988" s="193">
        <v>36526</v>
      </c>
      <c r="G988" s="190" t="s">
        <v>233</v>
      </c>
      <c r="H988" s="190" t="s">
        <v>692</v>
      </c>
      <c r="I988" s="190" t="s">
        <v>265</v>
      </c>
      <c r="J988" s="190" t="s">
        <v>1884</v>
      </c>
      <c r="K988" s="190">
        <v>2017</v>
      </c>
      <c r="L988" s="190" t="s">
        <v>233</v>
      </c>
    </row>
    <row r="989" spans="1:12" ht="17.25" customHeight="1" x14ac:dyDescent="0.3">
      <c r="A989" s="190">
        <v>809716</v>
      </c>
      <c r="B989" s="190" t="s">
        <v>2498</v>
      </c>
      <c r="C989" s="190" t="s">
        <v>67</v>
      </c>
      <c r="D989" s="190" t="s">
        <v>358</v>
      </c>
      <c r="E989" s="190" t="s">
        <v>137</v>
      </c>
      <c r="F989" s="193">
        <v>30317</v>
      </c>
      <c r="G989" s="190" t="s">
        <v>233</v>
      </c>
      <c r="H989" s="190" t="s">
        <v>692</v>
      </c>
      <c r="I989" s="190" t="s">
        <v>265</v>
      </c>
      <c r="J989" s="190" t="s">
        <v>1882</v>
      </c>
      <c r="K989" s="190">
        <v>2001</v>
      </c>
      <c r="L989" s="190" t="s">
        <v>233</v>
      </c>
    </row>
    <row r="990" spans="1:12" ht="17.25" customHeight="1" x14ac:dyDescent="0.3">
      <c r="A990" s="190">
        <v>809720</v>
      </c>
      <c r="B990" s="190" t="s">
        <v>2500</v>
      </c>
      <c r="C990" s="190" t="s">
        <v>59</v>
      </c>
      <c r="D990" s="190" t="s">
        <v>359</v>
      </c>
      <c r="E990" s="190" t="s">
        <v>138</v>
      </c>
      <c r="F990" s="193">
        <v>35431</v>
      </c>
      <c r="G990" s="190" t="s">
        <v>709</v>
      </c>
      <c r="H990" s="190" t="s">
        <v>692</v>
      </c>
      <c r="I990" s="190" t="s">
        <v>265</v>
      </c>
      <c r="J990" s="190" t="s">
        <v>248</v>
      </c>
      <c r="K990" s="190">
        <v>2017</v>
      </c>
      <c r="L990" s="190" t="s">
        <v>1885</v>
      </c>
    </row>
    <row r="991" spans="1:12" ht="17.25" customHeight="1" x14ac:dyDescent="0.3">
      <c r="A991" s="190">
        <v>809731</v>
      </c>
      <c r="B991" s="190" t="s">
        <v>2501</v>
      </c>
      <c r="C991" s="190" t="s">
        <v>346</v>
      </c>
      <c r="D991" s="190" t="s">
        <v>2857</v>
      </c>
      <c r="E991" s="190" t="s">
        <v>138</v>
      </c>
      <c r="F991" s="193">
        <v>36526</v>
      </c>
      <c r="G991" s="190" t="s">
        <v>233</v>
      </c>
      <c r="H991" s="190" t="s">
        <v>692</v>
      </c>
      <c r="I991" s="190" t="s">
        <v>265</v>
      </c>
      <c r="J991" s="190" t="s">
        <v>248</v>
      </c>
      <c r="K991" s="190">
        <v>2017</v>
      </c>
      <c r="L991" s="190" t="s">
        <v>233</v>
      </c>
    </row>
    <row r="992" spans="1:12" ht="17.25" customHeight="1" x14ac:dyDescent="0.3">
      <c r="A992" s="190">
        <v>809779</v>
      </c>
      <c r="B992" s="190" t="s">
        <v>2506</v>
      </c>
      <c r="C992" s="190" t="s">
        <v>335</v>
      </c>
      <c r="D992" s="190" t="s">
        <v>551</v>
      </c>
      <c r="E992" s="190" t="s">
        <v>138</v>
      </c>
      <c r="F992" s="193">
        <v>36356</v>
      </c>
      <c r="G992" s="190" t="s">
        <v>233</v>
      </c>
      <c r="H992" s="190" t="s">
        <v>692</v>
      </c>
      <c r="I992" s="190" t="s">
        <v>265</v>
      </c>
      <c r="J992" s="190" t="s">
        <v>248</v>
      </c>
      <c r="K992" s="190">
        <v>2017</v>
      </c>
      <c r="L992" s="190" t="s">
        <v>233</v>
      </c>
    </row>
    <row r="993" spans="1:12" ht="17.25" customHeight="1" x14ac:dyDescent="0.3">
      <c r="A993" s="190">
        <v>809786</v>
      </c>
      <c r="B993" s="190" t="s">
        <v>2507</v>
      </c>
      <c r="C993" s="190" t="s">
        <v>1761</v>
      </c>
      <c r="D993" s="190" t="s">
        <v>341</v>
      </c>
      <c r="E993" s="190" t="s">
        <v>137</v>
      </c>
      <c r="F993" s="193">
        <v>35201</v>
      </c>
      <c r="G993" s="190" t="s">
        <v>233</v>
      </c>
      <c r="H993" s="190" t="s">
        <v>692</v>
      </c>
      <c r="I993" s="190" t="s">
        <v>265</v>
      </c>
      <c r="J993" s="190" t="s">
        <v>1881</v>
      </c>
      <c r="K993" s="190">
        <v>2018</v>
      </c>
      <c r="L993" s="190" t="s">
        <v>233</v>
      </c>
    </row>
    <row r="994" spans="1:12" ht="17.25" customHeight="1" x14ac:dyDescent="0.3">
      <c r="A994" s="190">
        <v>809794</v>
      </c>
      <c r="B994" s="190" t="s">
        <v>2508</v>
      </c>
      <c r="C994" s="190" t="s">
        <v>95</v>
      </c>
      <c r="D994" s="190" t="s">
        <v>1731</v>
      </c>
      <c r="E994" s="190" t="s">
        <v>138</v>
      </c>
      <c r="F994" s="193">
        <v>36229</v>
      </c>
      <c r="G994" s="190" t="s">
        <v>233</v>
      </c>
      <c r="H994" s="190" t="s">
        <v>692</v>
      </c>
      <c r="I994" s="190" t="s">
        <v>265</v>
      </c>
    </row>
    <row r="995" spans="1:12" ht="17.25" customHeight="1" x14ac:dyDescent="0.3">
      <c r="A995" s="190">
        <v>809801</v>
      </c>
      <c r="B995" s="190" t="s">
        <v>2509</v>
      </c>
      <c r="C995" s="190" t="s">
        <v>96</v>
      </c>
      <c r="D995" s="190" t="s">
        <v>849</v>
      </c>
      <c r="E995" s="190" t="s">
        <v>138</v>
      </c>
      <c r="F995" s="193">
        <v>36526</v>
      </c>
      <c r="G995" s="190" t="s">
        <v>233</v>
      </c>
      <c r="H995" s="190" t="s">
        <v>692</v>
      </c>
      <c r="I995" s="190" t="s">
        <v>265</v>
      </c>
    </row>
    <row r="996" spans="1:12" ht="17.25" customHeight="1" x14ac:dyDescent="0.3">
      <c r="A996" s="190">
        <v>809821</v>
      </c>
      <c r="B996" s="190" t="s">
        <v>2512</v>
      </c>
      <c r="C996" s="190" t="s">
        <v>103</v>
      </c>
      <c r="D996" s="190" t="s">
        <v>2902</v>
      </c>
      <c r="E996" s="190" t="s">
        <v>138</v>
      </c>
      <c r="F996" s="193">
        <v>36316</v>
      </c>
      <c r="G996" s="190" t="s">
        <v>238</v>
      </c>
      <c r="H996" s="190" t="s">
        <v>692</v>
      </c>
      <c r="I996" s="190" t="s">
        <v>265</v>
      </c>
      <c r="J996" s="190" t="s">
        <v>1881</v>
      </c>
      <c r="K996" s="190">
        <v>2017</v>
      </c>
      <c r="L996" s="190" t="s">
        <v>233</v>
      </c>
    </row>
    <row r="997" spans="1:12" ht="17.25" customHeight="1" x14ac:dyDescent="0.3">
      <c r="A997" s="190">
        <v>809858</v>
      </c>
      <c r="B997" s="190" t="s">
        <v>2514</v>
      </c>
      <c r="C997" s="190" t="s">
        <v>1718</v>
      </c>
      <c r="D997" s="190" t="s">
        <v>163</v>
      </c>
      <c r="E997" s="190" t="s">
        <v>137</v>
      </c>
      <c r="F997" s="193">
        <v>36226</v>
      </c>
      <c r="G997" s="190" t="s">
        <v>233</v>
      </c>
      <c r="H997" s="190" t="s">
        <v>692</v>
      </c>
      <c r="I997" s="190" t="s">
        <v>265</v>
      </c>
      <c r="J997" s="190" t="s">
        <v>248</v>
      </c>
      <c r="K997" s="190">
        <v>2017</v>
      </c>
      <c r="L997" s="190" t="s">
        <v>233</v>
      </c>
    </row>
    <row r="998" spans="1:12" ht="17.25" customHeight="1" x14ac:dyDescent="0.3">
      <c r="A998" s="190">
        <v>809865</v>
      </c>
      <c r="B998" s="190" t="s">
        <v>2515</v>
      </c>
      <c r="C998" s="190" t="s">
        <v>83</v>
      </c>
      <c r="D998" s="190" t="s">
        <v>580</v>
      </c>
      <c r="E998" s="190" t="s">
        <v>137</v>
      </c>
      <c r="F998" s="193">
        <v>35065</v>
      </c>
      <c r="G998" s="190" t="s">
        <v>695</v>
      </c>
      <c r="H998" s="190" t="s">
        <v>692</v>
      </c>
      <c r="I998" s="190" t="s">
        <v>265</v>
      </c>
      <c r="J998" s="190" t="s">
        <v>1889</v>
      </c>
      <c r="K998" s="190">
        <v>2014</v>
      </c>
      <c r="L998" s="190" t="s">
        <v>233</v>
      </c>
    </row>
    <row r="999" spans="1:12" ht="17.25" customHeight="1" x14ac:dyDescent="0.3">
      <c r="A999" s="190">
        <v>809868</v>
      </c>
      <c r="B999" s="190" t="s">
        <v>1257</v>
      </c>
      <c r="C999" s="190" t="s">
        <v>2855</v>
      </c>
      <c r="D999" s="190" t="s">
        <v>156</v>
      </c>
      <c r="E999" s="190" t="s">
        <v>137</v>
      </c>
      <c r="F999" s="193">
        <v>36428</v>
      </c>
      <c r="G999" s="190" t="s">
        <v>238</v>
      </c>
      <c r="H999" s="190" t="s">
        <v>692</v>
      </c>
      <c r="I999" s="190" t="s">
        <v>265</v>
      </c>
      <c r="J999" s="190" t="s">
        <v>1882</v>
      </c>
      <c r="K999" s="190">
        <v>2017</v>
      </c>
      <c r="L999" s="190" t="s">
        <v>238</v>
      </c>
    </row>
    <row r="1000" spans="1:12" ht="17.25" customHeight="1" x14ac:dyDescent="0.3">
      <c r="A1000" s="190">
        <v>809893</v>
      </c>
      <c r="B1000" s="190" t="s">
        <v>2516</v>
      </c>
      <c r="C1000" s="190" t="s">
        <v>750</v>
      </c>
      <c r="D1000" s="190" t="s">
        <v>545</v>
      </c>
      <c r="E1000" s="190" t="s">
        <v>137</v>
      </c>
      <c r="F1000" s="193">
        <v>36526</v>
      </c>
      <c r="G1000" s="190" t="s">
        <v>923</v>
      </c>
      <c r="H1000" s="190" t="s">
        <v>692</v>
      </c>
      <c r="I1000" s="190" t="s">
        <v>265</v>
      </c>
      <c r="J1000" s="190" t="s">
        <v>248</v>
      </c>
      <c r="K1000" s="190">
        <v>2017</v>
      </c>
      <c r="L1000" s="190" t="s">
        <v>234</v>
      </c>
    </row>
    <row r="1001" spans="1:12" ht="17.25" customHeight="1" x14ac:dyDescent="0.3">
      <c r="A1001" s="190">
        <v>809973</v>
      </c>
      <c r="B1001" s="190" t="s">
        <v>2522</v>
      </c>
      <c r="C1001" s="190" t="s">
        <v>97</v>
      </c>
      <c r="D1001" s="190" t="s">
        <v>450</v>
      </c>
      <c r="E1001" s="190" t="s">
        <v>137</v>
      </c>
      <c r="F1001" s="193">
        <v>36335</v>
      </c>
      <c r="G1001" s="190" t="s">
        <v>233</v>
      </c>
      <c r="H1001" s="190" t="s">
        <v>692</v>
      </c>
      <c r="I1001" s="190" t="s">
        <v>265</v>
      </c>
      <c r="J1001" s="190" t="s">
        <v>1884</v>
      </c>
      <c r="K1001" s="190">
        <v>2016</v>
      </c>
      <c r="L1001" s="190" t="s">
        <v>233</v>
      </c>
    </row>
    <row r="1002" spans="1:12" ht="17.25" customHeight="1" x14ac:dyDescent="0.3">
      <c r="A1002" s="190">
        <v>809989</v>
      </c>
      <c r="B1002" s="190" t="s">
        <v>2523</v>
      </c>
      <c r="C1002" s="190" t="s">
        <v>91</v>
      </c>
      <c r="D1002" s="190" t="s">
        <v>2880</v>
      </c>
      <c r="E1002" s="190" t="s">
        <v>137</v>
      </c>
      <c r="F1002" s="193">
        <v>35796</v>
      </c>
      <c r="G1002" s="190" t="s">
        <v>233</v>
      </c>
      <c r="H1002" s="190" t="s">
        <v>692</v>
      </c>
      <c r="I1002" s="190" t="s">
        <v>265</v>
      </c>
      <c r="J1002" s="190" t="s">
        <v>1881</v>
      </c>
      <c r="K1002" s="190">
        <v>2015</v>
      </c>
      <c r="L1002" s="190" t="s">
        <v>233</v>
      </c>
    </row>
    <row r="1003" spans="1:12" ht="17.25" customHeight="1" x14ac:dyDescent="0.3">
      <c r="A1003" s="190">
        <v>810000</v>
      </c>
      <c r="B1003" s="190" t="s">
        <v>617</v>
      </c>
      <c r="C1003" s="190" t="s">
        <v>424</v>
      </c>
      <c r="D1003" s="190" t="s">
        <v>2888</v>
      </c>
      <c r="E1003" s="190" t="s">
        <v>137</v>
      </c>
      <c r="F1003" s="193">
        <v>36458</v>
      </c>
      <c r="G1003" s="190" t="s">
        <v>233</v>
      </c>
      <c r="H1003" s="190" t="s">
        <v>692</v>
      </c>
      <c r="I1003" s="190" t="s">
        <v>265</v>
      </c>
      <c r="J1003" s="190" t="s">
        <v>1881</v>
      </c>
      <c r="K1003" s="190">
        <v>2017</v>
      </c>
      <c r="L1003" s="190" t="s">
        <v>233</v>
      </c>
    </row>
    <row r="1004" spans="1:12" ht="17.25" customHeight="1" x14ac:dyDescent="0.3">
      <c r="A1004" s="190">
        <v>810001</v>
      </c>
      <c r="B1004" s="190" t="s">
        <v>2524</v>
      </c>
      <c r="C1004" s="190" t="s">
        <v>61</v>
      </c>
      <c r="D1004" s="190" t="s">
        <v>164</v>
      </c>
      <c r="E1004" s="190" t="s">
        <v>137</v>
      </c>
      <c r="F1004" s="193">
        <v>36531</v>
      </c>
      <c r="G1004" s="190" t="s">
        <v>233</v>
      </c>
      <c r="H1004" s="190" t="s">
        <v>693</v>
      </c>
      <c r="I1004" s="190" t="s">
        <v>265</v>
      </c>
      <c r="J1004" s="190" t="s">
        <v>1882</v>
      </c>
      <c r="K1004" s="190">
        <v>2017</v>
      </c>
      <c r="L1004" s="190" t="s">
        <v>233</v>
      </c>
    </row>
    <row r="1005" spans="1:12" ht="17.25" customHeight="1" x14ac:dyDescent="0.3">
      <c r="A1005" s="190">
        <v>810075</v>
      </c>
      <c r="B1005" s="190" t="s">
        <v>2530</v>
      </c>
      <c r="C1005" s="190" t="s">
        <v>72</v>
      </c>
      <c r="D1005" s="190" t="s">
        <v>2954</v>
      </c>
      <c r="E1005" s="190" t="s">
        <v>137</v>
      </c>
      <c r="F1005" s="193">
        <v>36024</v>
      </c>
      <c r="G1005" s="190" t="s">
        <v>233</v>
      </c>
      <c r="H1005" s="190" t="s">
        <v>692</v>
      </c>
      <c r="I1005" s="190" t="s">
        <v>265</v>
      </c>
    </row>
    <row r="1006" spans="1:12" ht="17.25" customHeight="1" x14ac:dyDescent="0.3">
      <c r="A1006" s="190">
        <v>810088</v>
      </c>
      <c r="B1006" s="190" t="s">
        <v>2532</v>
      </c>
      <c r="C1006" s="190" t="s">
        <v>108</v>
      </c>
      <c r="D1006" s="190" t="s">
        <v>315</v>
      </c>
      <c r="E1006" s="190" t="s">
        <v>137</v>
      </c>
      <c r="F1006" s="193">
        <v>35954</v>
      </c>
      <c r="G1006" s="190" t="s">
        <v>233</v>
      </c>
      <c r="H1006" s="190" t="s">
        <v>692</v>
      </c>
      <c r="I1006" s="190" t="s">
        <v>265</v>
      </c>
      <c r="J1006" s="190" t="s">
        <v>1881</v>
      </c>
      <c r="K1006" s="190">
        <v>2016</v>
      </c>
      <c r="L1006" s="190" t="s">
        <v>233</v>
      </c>
    </row>
    <row r="1007" spans="1:12" ht="17.25" customHeight="1" x14ac:dyDescent="0.3">
      <c r="A1007" s="190">
        <v>810089</v>
      </c>
      <c r="B1007" s="190" t="s">
        <v>2533</v>
      </c>
      <c r="C1007" s="190" t="s">
        <v>110</v>
      </c>
      <c r="D1007" s="190" t="s">
        <v>355</v>
      </c>
      <c r="E1007" s="190" t="s">
        <v>137</v>
      </c>
      <c r="F1007" s="193">
        <v>36439</v>
      </c>
      <c r="G1007" s="190" t="s">
        <v>233</v>
      </c>
      <c r="H1007" s="190" t="s">
        <v>692</v>
      </c>
      <c r="I1007" s="190" t="s">
        <v>265</v>
      </c>
      <c r="J1007" s="190" t="s">
        <v>1884</v>
      </c>
      <c r="K1007" s="190">
        <v>2017</v>
      </c>
      <c r="L1007" s="190" t="s">
        <v>233</v>
      </c>
    </row>
    <row r="1008" spans="1:12" ht="17.25" customHeight="1" x14ac:dyDescent="0.3">
      <c r="A1008" s="190">
        <v>810117</v>
      </c>
      <c r="B1008" s="190" t="s">
        <v>2536</v>
      </c>
      <c r="C1008" s="190" t="s">
        <v>2983</v>
      </c>
      <c r="D1008" s="190" t="s">
        <v>317</v>
      </c>
      <c r="E1008" s="190" t="s">
        <v>137</v>
      </c>
      <c r="F1008" s="193">
        <v>32970</v>
      </c>
      <c r="G1008" s="190" t="s">
        <v>233</v>
      </c>
      <c r="H1008" s="190" t="s">
        <v>692</v>
      </c>
      <c r="I1008" s="190" t="s">
        <v>265</v>
      </c>
      <c r="J1008" s="190" t="s">
        <v>1884</v>
      </c>
      <c r="K1008" s="190">
        <v>2008</v>
      </c>
      <c r="L1008" s="190" t="s">
        <v>233</v>
      </c>
    </row>
    <row r="1009" spans="1:12" ht="17.25" customHeight="1" x14ac:dyDescent="0.3">
      <c r="A1009" s="190">
        <v>810170</v>
      </c>
      <c r="B1009" s="190" t="s">
        <v>2542</v>
      </c>
      <c r="C1009" s="190" t="s">
        <v>65</v>
      </c>
      <c r="D1009" s="190" t="s">
        <v>171</v>
      </c>
      <c r="E1009" s="190" t="s">
        <v>137</v>
      </c>
      <c r="F1009" s="193">
        <v>33971</v>
      </c>
      <c r="G1009" s="190" t="s">
        <v>240</v>
      </c>
      <c r="H1009" s="190" t="s">
        <v>692</v>
      </c>
      <c r="I1009" s="190" t="s">
        <v>265</v>
      </c>
      <c r="J1009" s="190" t="s">
        <v>1881</v>
      </c>
      <c r="K1009" s="190">
        <v>2013</v>
      </c>
      <c r="L1009" s="190" t="s">
        <v>240</v>
      </c>
    </row>
    <row r="1010" spans="1:12" ht="17.25" customHeight="1" x14ac:dyDescent="0.3">
      <c r="A1010" s="190">
        <v>810187</v>
      </c>
      <c r="B1010" s="190" t="s">
        <v>2543</v>
      </c>
      <c r="C1010" s="190" t="s">
        <v>74</v>
      </c>
      <c r="D1010" s="190" t="s">
        <v>2861</v>
      </c>
      <c r="E1010" s="190" t="s">
        <v>138</v>
      </c>
      <c r="F1010" s="193">
        <v>35186</v>
      </c>
      <c r="G1010" s="190" t="s">
        <v>239</v>
      </c>
      <c r="H1010" s="190" t="s">
        <v>692</v>
      </c>
      <c r="I1010" s="190" t="s">
        <v>265</v>
      </c>
      <c r="J1010" s="190" t="s">
        <v>248</v>
      </c>
      <c r="K1010" s="190">
        <v>2013</v>
      </c>
      <c r="L1010" s="190" t="s">
        <v>233</v>
      </c>
    </row>
    <row r="1011" spans="1:12" ht="17.25" customHeight="1" x14ac:dyDescent="0.3">
      <c r="A1011" s="190">
        <v>810188</v>
      </c>
      <c r="B1011" s="190" t="s">
        <v>2544</v>
      </c>
      <c r="C1011" s="190" t="s">
        <v>516</v>
      </c>
      <c r="D1011" s="190" t="s">
        <v>2988</v>
      </c>
      <c r="E1011" s="190" t="s">
        <v>138</v>
      </c>
      <c r="F1011" s="193">
        <v>35431</v>
      </c>
      <c r="G1011" s="190" t="s">
        <v>233</v>
      </c>
      <c r="H1011" s="190" t="s">
        <v>692</v>
      </c>
      <c r="I1011" s="190" t="s">
        <v>265</v>
      </c>
      <c r="J1011" s="190" t="s">
        <v>248</v>
      </c>
      <c r="K1011" s="190">
        <v>2014</v>
      </c>
      <c r="L1011" s="190" t="s">
        <v>238</v>
      </c>
    </row>
    <row r="1012" spans="1:12" ht="17.25" customHeight="1" x14ac:dyDescent="0.3">
      <c r="A1012" s="190">
        <v>810218</v>
      </c>
      <c r="B1012" s="190" t="s">
        <v>2546</v>
      </c>
      <c r="C1012" s="190" t="s">
        <v>329</v>
      </c>
      <c r="D1012" s="190" t="s">
        <v>484</v>
      </c>
      <c r="E1012" s="190" t="s">
        <v>138</v>
      </c>
      <c r="F1012" s="193">
        <v>33239</v>
      </c>
      <c r="G1012" s="190" t="s">
        <v>233</v>
      </c>
      <c r="H1012" s="190" t="s">
        <v>692</v>
      </c>
      <c r="I1012" s="190" t="s">
        <v>265</v>
      </c>
      <c r="J1012" s="190" t="s">
        <v>1881</v>
      </c>
      <c r="K1012" s="190">
        <v>2008</v>
      </c>
      <c r="L1012" s="190" t="s">
        <v>233</v>
      </c>
    </row>
    <row r="1013" spans="1:12" ht="17.25" customHeight="1" x14ac:dyDescent="0.3">
      <c r="A1013" s="190">
        <v>810228</v>
      </c>
      <c r="B1013" s="190" t="s">
        <v>2548</v>
      </c>
      <c r="C1013" s="190" t="s">
        <v>63</v>
      </c>
      <c r="D1013" s="190" t="s">
        <v>892</v>
      </c>
      <c r="E1013" s="190" t="s">
        <v>137</v>
      </c>
      <c r="F1013" s="193">
        <v>31099</v>
      </c>
      <c r="G1013" s="190" t="s">
        <v>719</v>
      </c>
      <c r="H1013" s="190" t="s">
        <v>692</v>
      </c>
      <c r="I1013" s="190" t="s">
        <v>265</v>
      </c>
      <c r="J1013" s="190" t="s">
        <v>1881</v>
      </c>
      <c r="K1013" s="190">
        <v>2006</v>
      </c>
      <c r="L1013" s="190" t="s">
        <v>233</v>
      </c>
    </row>
    <row r="1014" spans="1:12" ht="17.25" customHeight="1" x14ac:dyDescent="0.3">
      <c r="A1014" s="190">
        <v>810237</v>
      </c>
      <c r="B1014" s="190" t="s">
        <v>2549</v>
      </c>
      <c r="C1014" s="190" t="s">
        <v>2932</v>
      </c>
      <c r="D1014" s="190" t="s">
        <v>2867</v>
      </c>
      <c r="E1014" s="190" t="s">
        <v>137</v>
      </c>
      <c r="F1014" s="193">
        <v>36281</v>
      </c>
      <c r="G1014" s="190" t="s">
        <v>695</v>
      </c>
      <c r="H1014" s="190" t="s">
        <v>692</v>
      </c>
      <c r="I1014" s="190" t="s">
        <v>265</v>
      </c>
      <c r="J1014" s="190" t="s">
        <v>248</v>
      </c>
      <c r="K1014" s="190">
        <v>2017</v>
      </c>
      <c r="L1014" s="190" t="s">
        <v>233</v>
      </c>
    </row>
    <row r="1015" spans="1:12" ht="17.25" customHeight="1" x14ac:dyDescent="0.3">
      <c r="A1015" s="190">
        <v>810258</v>
      </c>
      <c r="B1015" s="190" t="s">
        <v>2551</v>
      </c>
      <c r="C1015" s="190" t="s">
        <v>390</v>
      </c>
      <c r="D1015" s="190" t="s">
        <v>420</v>
      </c>
      <c r="E1015" s="190" t="s">
        <v>138</v>
      </c>
      <c r="F1015" s="193">
        <v>33488</v>
      </c>
      <c r="G1015" s="190" t="s">
        <v>233</v>
      </c>
      <c r="H1015" s="190" t="s">
        <v>692</v>
      </c>
      <c r="I1015" s="190" t="s">
        <v>265</v>
      </c>
      <c r="J1015" s="190" t="s">
        <v>1881</v>
      </c>
      <c r="K1015" s="190">
        <v>2009</v>
      </c>
      <c r="L1015" s="190" t="s">
        <v>233</v>
      </c>
    </row>
    <row r="1016" spans="1:12" ht="17.25" customHeight="1" x14ac:dyDescent="0.3">
      <c r="A1016" s="190">
        <v>810287</v>
      </c>
      <c r="B1016" s="190" t="s">
        <v>2553</v>
      </c>
      <c r="C1016" s="190" t="s">
        <v>772</v>
      </c>
      <c r="D1016" s="190" t="s">
        <v>308</v>
      </c>
      <c r="E1016" s="190" t="s">
        <v>137</v>
      </c>
      <c r="F1016" s="193">
        <v>35170</v>
      </c>
      <c r="G1016" s="190" t="s">
        <v>241</v>
      </c>
      <c r="H1016" s="190" t="s">
        <v>692</v>
      </c>
      <c r="I1016" s="190" t="s">
        <v>265</v>
      </c>
      <c r="J1016" s="190" t="s">
        <v>248</v>
      </c>
      <c r="K1016" s="190">
        <v>2014</v>
      </c>
      <c r="L1016" s="190" t="s">
        <v>241</v>
      </c>
    </row>
    <row r="1017" spans="1:12" ht="17.25" customHeight="1" x14ac:dyDescent="0.3">
      <c r="A1017" s="190">
        <v>810303</v>
      </c>
      <c r="B1017" s="190" t="s">
        <v>2554</v>
      </c>
      <c r="C1017" s="190" t="s">
        <v>95</v>
      </c>
      <c r="D1017" s="190" t="s">
        <v>315</v>
      </c>
      <c r="E1017" s="190" t="s">
        <v>137</v>
      </c>
      <c r="F1017" s="193">
        <v>36247</v>
      </c>
      <c r="G1017" s="190" t="s">
        <v>955</v>
      </c>
      <c r="H1017" s="190" t="s">
        <v>692</v>
      </c>
      <c r="I1017" s="190" t="s">
        <v>265</v>
      </c>
      <c r="J1017" s="190" t="s">
        <v>1882</v>
      </c>
      <c r="K1017" s="190">
        <v>2017</v>
      </c>
      <c r="L1017" s="190" t="s">
        <v>238</v>
      </c>
    </row>
    <row r="1018" spans="1:12" ht="17.25" customHeight="1" x14ac:dyDescent="0.3">
      <c r="A1018" s="190">
        <v>810316</v>
      </c>
      <c r="B1018" s="190" t="s">
        <v>2559</v>
      </c>
      <c r="C1018" s="190" t="s">
        <v>376</v>
      </c>
      <c r="D1018" s="190" t="s">
        <v>165</v>
      </c>
      <c r="E1018" s="190" t="s">
        <v>138</v>
      </c>
      <c r="F1018" s="193">
        <v>36330</v>
      </c>
      <c r="G1018" s="190" t="s">
        <v>238</v>
      </c>
      <c r="H1018" s="190" t="s">
        <v>692</v>
      </c>
      <c r="I1018" s="190" t="s">
        <v>265</v>
      </c>
      <c r="J1018" s="190" t="s">
        <v>248</v>
      </c>
      <c r="K1018" s="190">
        <v>2018</v>
      </c>
      <c r="L1018" s="190" t="s">
        <v>238</v>
      </c>
    </row>
    <row r="1019" spans="1:12" ht="17.25" customHeight="1" x14ac:dyDescent="0.3">
      <c r="A1019" s="190">
        <v>810327</v>
      </c>
      <c r="B1019" s="190" t="s">
        <v>2560</v>
      </c>
      <c r="C1019" s="190" t="s">
        <v>57</v>
      </c>
      <c r="D1019" s="190" t="s">
        <v>205</v>
      </c>
      <c r="E1019" s="190" t="s">
        <v>138</v>
      </c>
      <c r="F1019" s="193">
        <v>35065</v>
      </c>
      <c r="G1019" s="190" t="s">
        <v>923</v>
      </c>
      <c r="H1019" s="190" t="s">
        <v>692</v>
      </c>
      <c r="I1019" s="190" t="s">
        <v>265</v>
      </c>
      <c r="J1019" s="190" t="s">
        <v>248</v>
      </c>
      <c r="K1019" s="190">
        <v>2014</v>
      </c>
      <c r="L1019" s="190" t="s">
        <v>234</v>
      </c>
    </row>
    <row r="1020" spans="1:12" ht="17.25" customHeight="1" x14ac:dyDescent="0.3">
      <c r="A1020" s="190">
        <v>810331</v>
      </c>
      <c r="B1020" s="190" t="s">
        <v>2561</v>
      </c>
      <c r="C1020" s="190" t="s">
        <v>2921</v>
      </c>
      <c r="D1020" s="190" t="s">
        <v>515</v>
      </c>
      <c r="E1020" s="190" t="s">
        <v>138</v>
      </c>
      <c r="F1020" s="193">
        <v>32755</v>
      </c>
      <c r="G1020" s="190" t="s">
        <v>984</v>
      </c>
      <c r="H1020" s="190" t="s">
        <v>692</v>
      </c>
      <c r="I1020" s="190" t="s">
        <v>265</v>
      </c>
      <c r="J1020" s="190" t="s">
        <v>1881</v>
      </c>
      <c r="K1020" s="190">
        <v>2010</v>
      </c>
      <c r="L1020" s="190" t="s">
        <v>233</v>
      </c>
    </row>
    <row r="1021" spans="1:12" ht="17.25" customHeight="1" x14ac:dyDescent="0.3">
      <c r="A1021" s="190">
        <v>810353</v>
      </c>
      <c r="B1021" s="190" t="s">
        <v>2563</v>
      </c>
      <c r="C1021" s="190" t="s">
        <v>91</v>
      </c>
      <c r="D1021" s="190" t="s">
        <v>223</v>
      </c>
      <c r="E1021" s="190" t="s">
        <v>138</v>
      </c>
      <c r="F1021" s="193">
        <v>36479</v>
      </c>
      <c r="G1021" s="190" t="s">
        <v>853</v>
      </c>
      <c r="H1021" s="190" t="s">
        <v>692</v>
      </c>
      <c r="I1021" s="190" t="s">
        <v>265</v>
      </c>
      <c r="J1021" s="190" t="s">
        <v>1881</v>
      </c>
      <c r="K1021" s="190">
        <v>2018</v>
      </c>
      <c r="L1021" s="190" t="s">
        <v>238</v>
      </c>
    </row>
    <row r="1022" spans="1:12" ht="17.25" customHeight="1" x14ac:dyDescent="0.3">
      <c r="A1022" s="190">
        <v>810354</v>
      </c>
      <c r="B1022" s="190" t="s">
        <v>2564</v>
      </c>
      <c r="C1022" s="190" t="s">
        <v>2948</v>
      </c>
      <c r="D1022" s="190" t="s">
        <v>989</v>
      </c>
      <c r="E1022" s="190" t="s">
        <v>138</v>
      </c>
      <c r="F1022" s="193">
        <v>29346</v>
      </c>
      <c r="G1022" s="190" t="s">
        <v>2949</v>
      </c>
      <c r="H1022" s="190" t="s">
        <v>692</v>
      </c>
      <c r="I1022" s="190" t="s">
        <v>265</v>
      </c>
      <c r="J1022" s="190" t="s">
        <v>1887</v>
      </c>
      <c r="K1022" s="190">
        <v>1998</v>
      </c>
      <c r="L1022" s="190" t="s">
        <v>239</v>
      </c>
    </row>
    <row r="1023" spans="1:12" ht="17.25" customHeight="1" x14ac:dyDescent="0.3">
      <c r="A1023" s="190">
        <v>810361</v>
      </c>
      <c r="B1023" s="190" t="s">
        <v>2565</v>
      </c>
      <c r="C1023" s="190" t="s">
        <v>425</v>
      </c>
      <c r="D1023" s="190" t="s">
        <v>448</v>
      </c>
      <c r="E1023" s="190" t="s">
        <v>138</v>
      </c>
      <c r="F1023" s="193">
        <v>29624</v>
      </c>
      <c r="G1023" s="190" t="s">
        <v>233</v>
      </c>
      <c r="H1023" s="190" t="s">
        <v>692</v>
      </c>
      <c r="I1023" s="190" t="s">
        <v>265</v>
      </c>
      <c r="J1023" s="190" t="s">
        <v>1884</v>
      </c>
      <c r="K1023" s="190">
        <v>2003</v>
      </c>
      <c r="L1023" s="190" t="s">
        <v>233</v>
      </c>
    </row>
    <row r="1024" spans="1:12" ht="17.25" customHeight="1" x14ac:dyDescent="0.3">
      <c r="A1024" s="190">
        <v>810371</v>
      </c>
      <c r="B1024" s="190" t="s">
        <v>2566</v>
      </c>
      <c r="C1024" s="190" t="s">
        <v>110</v>
      </c>
      <c r="D1024" s="190" t="s">
        <v>470</v>
      </c>
      <c r="E1024" s="190" t="s">
        <v>138</v>
      </c>
      <c r="F1024" s="193">
        <v>31479</v>
      </c>
      <c r="G1024" s="190" t="s">
        <v>233</v>
      </c>
      <c r="H1024" s="190" t="s">
        <v>692</v>
      </c>
      <c r="I1024" s="190" t="s">
        <v>265</v>
      </c>
      <c r="J1024" s="190" t="s">
        <v>248</v>
      </c>
      <c r="K1024" s="190">
        <v>2006</v>
      </c>
      <c r="L1024" s="190" t="s">
        <v>233</v>
      </c>
    </row>
    <row r="1025" spans="1:12" ht="17.25" customHeight="1" x14ac:dyDescent="0.3">
      <c r="A1025" s="190">
        <v>810378</v>
      </c>
      <c r="B1025" s="190" t="s">
        <v>2568</v>
      </c>
      <c r="C1025" s="190" t="s">
        <v>320</v>
      </c>
      <c r="D1025" s="190" t="s">
        <v>509</v>
      </c>
      <c r="E1025" s="190" t="s">
        <v>138</v>
      </c>
      <c r="F1025" s="193">
        <v>36176</v>
      </c>
      <c r="G1025" s="190" t="s">
        <v>233</v>
      </c>
      <c r="H1025" s="190" t="s">
        <v>692</v>
      </c>
      <c r="I1025" s="190" t="s">
        <v>265</v>
      </c>
      <c r="J1025" s="190" t="s">
        <v>1887</v>
      </c>
      <c r="K1025" s="190">
        <v>2017</v>
      </c>
      <c r="L1025" s="190" t="s">
        <v>233</v>
      </c>
    </row>
    <row r="1026" spans="1:12" ht="17.25" customHeight="1" x14ac:dyDescent="0.3">
      <c r="A1026" s="190">
        <v>810398</v>
      </c>
      <c r="B1026" s="190" t="s">
        <v>2569</v>
      </c>
      <c r="C1026" s="190" t="s">
        <v>742</v>
      </c>
      <c r="D1026" s="190" t="s">
        <v>998</v>
      </c>
      <c r="E1026" s="190" t="s">
        <v>137</v>
      </c>
      <c r="F1026" s="193">
        <v>35796</v>
      </c>
      <c r="G1026" s="190" t="s">
        <v>695</v>
      </c>
      <c r="H1026" s="190" t="s">
        <v>692</v>
      </c>
      <c r="I1026" s="190" t="s">
        <v>265</v>
      </c>
      <c r="J1026" s="190" t="s">
        <v>248</v>
      </c>
      <c r="K1026" s="190">
        <v>2016</v>
      </c>
      <c r="L1026" s="190" t="s">
        <v>233</v>
      </c>
    </row>
    <row r="1027" spans="1:12" ht="17.25" customHeight="1" x14ac:dyDescent="0.3">
      <c r="A1027" s="190">
        <v>810404</v>
      </c>
      <c r="B1027" s="190" t="s">
        <v>2570</v>
      </c>
      <c r="C1027" s="190" t="s">
        <v>65</v>
      </c>
      <c r="D1027" s="190" t="s">
        <v>216</v>
      </c>
      <c r="E1027" s="190" t="s">
        <v>138</v>
      </c>
      <c r="F1027" s="193">
        <v>36169</v>
      </c>
      <c r="G1027" s="190" t="s">
        <v>2939</v>
      </c>
      <c r="H1027" s="190" t="s">
        <v>692</v>
      </c>
      <c r="I1027" s="190" t="s">
        <v>265</v>
      </c>
    </row>
    <row r="1028" spans="1:12" ht="17.25" customHeight="1" x14ac:dyDescent="0.3">
      <c r="A1028" s="190">
        <v>810417</v>
      </c>
      <c r="B1028" s="190" t="s">
        <v>899</v>
      </c>
      <c r="C1028" s="190" t="s">
        <v>3013</v>
      </c>
      <c r="D1028" s="190" t="s">
        <v>3014</v>
      </c>
      <c r="E1028" s="190" t="s">
        <v>138</v>
      </c>
      <c r="F1028" s="193">
        <v>36191</v>
      </c>
      <c r="G1028" s="190" t="s">
        <v>233</v>
      </c>
      <c r="H1028" s="190" t="s">
        <v>692</v>
      </c>
      <c r="I1028" s="190" t="s">
        <v>265</v>
      </c>
      <c r="J1028" s="190" t="s">
        <v>1881</v>
      </c>
      <c r="K1028" s="190">
        <v>2017</v>
      </c>
      <c r="L1028" s="190" t="s">
        <v>233</v>
      </c>
    </row>
    <row r="1029" spans="1:12" ht="17.25" customHeight="1" x14ac:dyDescent="0.3">
      <c r="A1029" s="190">
        <v>810428</v>
      </c>
      <c r="B1029" s="190" t="s">
        <v>2572</v>
      </c>
      <c r="C1029" s="190" t="s">
        <v>63</v>
      </c>
      <c r="D1029" s="190" t="s">
        <v>2961</v>
      </c>
      <c r="E1029" s="190" t="s">
        <v>137</v>
      </c>
      <c r="F1029" s="193">
        <v>34700</v>
      </c>
      <c r="G1029" s="190" t="s">
        <v>2962</v>
      </c>
      <c r="H1029" s="190" t="s">
        <v>692</v>
      </c>
      <c r="I1029" s="190" t="s">
        <v>265</v>
      </c>
      <c r="J1029" s="190" t="s">
        <v>1884</v>
      </c>
      <c r="K1029" s="190">
        <v>2015</v>
      </c>
      <c r="L1029" s="190" t="s">
        <v>244</v>
      </c>
    </row>
    <row r="1030" spans="1:12" ht="17.25" customHeight="1" x14ac:dyDescent="0.3">
      <c r="A1030" s="190">
        <v>810436</v>
      </c>
      <c r="B1030" s="190" t="s">
        <v>2573</v>
      </c>
      <c r="C1030" s="190" t="s">
        <v>563</v>
      </c>
      <c r="D1030" s="190" t="s">
        <v>176</v>
      </c>
      <c r="E1030" s="190" t="s">
        <v>138</v>
      </c>
      <c r="F1030" s="193">
        <v>35243</v>
      </c>
      <c r="G1030" s="190" t="s">
        <v>233</v>
      </c>
      <c r="H1030" s="190" t="s">
        <v>692</v>
      </c>
      <c r="I1030" s="190" t="s">
        <v>265</v>
      </c>
      <c r="J1030" s="190" t="s">
        <v>248</v>
      </c>
      <c r="K1030" s="190">
        <v>2014</v>
      </c>
      <c r="L1030" s="190" t="s">
        <v>233</v>
      </c>
    </row>
    <row r="1031" spans="1:12" ht="17.25" customHeight="1" x14ac:dyDescent="0.3">
      <c r="A1031" s="190">
        <v>810437</v>
      </c>
      <c r="B1031" s="190" t="s">
        <v>2574</v>
      </c>
      <c r="C1031" s="190" t="s">
        <v>86</v>
      </c>
      <c r="D1031" s="190" t="s">
        <v>317</v>
      </c>
      <c r="E1031" s="190" t="s">
        <v>138</v>
      </c>
      <c r="F1031" s="193">
        <v>31432</v>
      </c>
      <c r="G1031" s="190" t="s">
        <v>2951</v>
      </c>
      <c r="H1031" s="190" t="s">
        <v>692</v>
      </c>
      <c r="I1031" s="190" t="s">
        <v>265</v>
      </c>
      <c r="J1031" s="190" t="s">
        <v>1884</v>
      </c>
      <c r="K1031" s="190">
        <v>2005</v>
      </c>
      <c r="L1031" s="190" t="s">
        <v>233</v>
      </c>
    </row>
    <row r="1032" spans="1:12" ht="17.25" customHeight="1" x14ac:dyDescent="0.3">
      <c r="A1032" s="190">
        <v>810457</v>
      </c>
      <c r="B1032" s="190" t="s">
        <v>2577</v>
      </c>
      <c r="C1032" s="190" t="s">
        <v>1748</v>
      </c>
      <c r="D1032" s="190" t="s">
        <v>816</v>
      </c>
      <c r="E1032" s="190" t="s">
        <v>138</v>
      </c>
      <c r="F1032" s="193">
        <v>33604</v>
      </c>
      <c r="G1032" s="190" t="s">
        <v>695</v>
      </c>
      <c r="H1032" s="190" t="s">
        <v>692</v>
      </c>
      <c r="I1032" s="190" t="s">
        <v>265</v>
      </c>
      <c r="J1032" s="190" t="s">
        <v>1881</v>
      </c>
      <c r="K1032" s="190">
        <v>2010</v>
      </c>
      <c r="L1032" s="190" t="s">
        <v>233</v>
      </c>
    </row>
    <row r="1033" spans="1:12" ht="17.25" customHeight="1" x14ac:dyDescent="0.3">
      <c r="A1033" s="190">
        <v>810472</v>
      </c>
      <c r="B1033" s="190" t="s">
        <v>2578</v>
      </c>
      <c r="C1033" s="190" t="s">
        <v>526</v>
      </c>
      <c r="D1033" s="190" t="s">
        <v>756</v>
      </c>
      <c r="E1033" s="190" t="s">
        <v>138</v>
      </c>
      <c r="F1033" s="193">
        <v>30553</v>
      </c>
      <c r="G1033" s="190" t="s">
        <v>697</v>
      </c>
      <c r="H1033" s="190" t="s">
        <v>692</v>
      </c>
      <c r="I1033" s="190" t="s">
        <v>265</v>
      </c>
      <c r="J1033" s="190" t="s">
        <v>1881</v>
      </c>
      <c r="K1033" s="190">
        <v>2017</v>
      </c>
      <c r="L1033" s="190" t="s">
        <v>238</v>
      </c>
    </row>
    <row r="1034" spans="1:12" ht="17.25" customHeight="1" x14ac:dyDescent="0.3">
      <c r="A1034" s="190">
        <v>810493</v>
      </c>
      <c r="B1034" s="190" t="s">
        <v>2583</v>
      </c>
      <c r="C1034" s="190" t="s">
        <v>369</v>
      </c>
      <c r="D1034" s="190" t="s">
        <v>973</v>
      </c>
      <c r="E1034" s="190" t="s">
        <v>138</v>
      </c>
      <c r="F1034" s="193">
        <v>34519</v>
      </c>
      <c r="G1034" s="190" t="s">
        <v>2851</v>
      </c>
      <c r="H1034" s="190" t="s">
        <v>692</v>
      </c>
      <c r="I1034" s="190" t="s">
        <v>265</v>
      </c>
      <c r="J1034" s="190" t="s">
        <v>713</v>
      </c>
      <c r="K1034" s="190">
        <v>2011</v>
      </c>
      <c r="L1034" s="190" t="s">
        <v>237</v>
      </c>
    </row>
    <row r="1035" spans="1:12" ht="17.25" customHeight="1" x14ac:dyDescent="0.3">
      <c r="A1035" s="190">
        <v>810561</v>
      </c>
      <c r="B1035" s="190" t="s">
        <v>2589</v>
      </c>
      <c r="C1035" s="190" t="s">
        <v>2977</v>
      </c>
      <c r="D1035" s="190" t="s">
        <v>176</v>
      </c>
      <c r="E1035" s="190" t="s">
        <v>138</v>
      </c>
      <c r="F1035" s="193">
        <v>33819</v>
      </c>
      <c r="G1035" s="190" t="s">
        <v>233</v>
      </c>
      <c r="H1035" s="190" t="s">
        <v>692</v>
      </c>
      <c r="I1035" s="190" t="s">
        <v>265</v>
      </c>
      <c r="J1035" s="190" t="s">
        <v>1884</v>
      </c>
      <c r="K1035" s="190">
        <v>2011</v>
      </c>
      <c r="L1035" s="190" t="s">
        <v>233</v>
      </c>
    </row>
    <row r="1036" spans="1:12" ht="17.25" customHeight="1" x14ac:dyDescent="0.3">
      <c r="A1036" s="190">
        <v>810566</v>
      </c>
      <c r="B1036" s="190" t="s">
        <v>2590</v>
      </c>
      <c r="C1036" s="190" t="s">
        <v>976</v>
      </c>
      <c r="D1036" s="190" t="s">
        <v>556</v>
      </c>
      <c r="E1036" s="190" t="s">
        <v>138</v>
      </c>
      <c r="F1036" s="193">
        <v>31218</v>
      </c>
      <c r="G1036" s="190" t="s">
        <v>1703</v>
      </c>
      <c r="H1036" s="190" t="s">
        <v>696</v>
      </c>
      <c r="I1036" s="190" t="s">
        <v>265</v>
      </c>
      <c r="J1036" s="190" t="s">
        <v>1881</v>
      </c>
      <c r="K1036" s="190">
        <v>2003</v>
      </c>
      <c r="L1036" s="190" t="s">
        <v>233</v>
      </c>
    </row>
    <row r="1037" spans="1:12" ht="17.25" customHeight="1" x14ac:dyDescent="0.3">
      <c r="A1037" s="190">
        <v>810582</v>
      </c>
      <c r="B1037" s="190" t="s">
        <v>2593</v>
      </c>
      <c r="C1037" s="190" t="s">
        <v>2856</v>
      </c>
      <c r="D1037" s="190" t="s">
        <v>1790</v>
      </c>
      <c r="E1037" s="190" t="s">
        <v>137</v>
      </c>
      <c r="F1037" s="193">
        <v>36029</v>
      </c>
      <c r="G1037" s="190" t="s">
        <v>695</v>
      </c>
      <c r="H1037" s="190" t="s">
        <v>692</v>
      </c>
      <c r="I1037" s="190" t="s">
        <v>265</v>
      </c>
      <c r="J1037" s="190" t="s">
        <v>1881</v>
      </c>
      <c r="K1037" s="190">
        <v>2017</v>
      </c>
      <c r="L1037" s="190" t="s">
        <v>233</v>
      </c>
    </row>
    <row r="1038" spans="1:12" ht="17.25" customHeight="1" x14ac:dyDescent="0.3">
      <c r="A1038" s="190">
        <v>810622</v>
      </c>
      <c r="B1038" s="190" t="s">
        <v>2598</v>
      </c>
      <c r="C1038" s="190" t="s">
        <v>1748</v>
      </c>
      <c r="D1038" s="190" t="s">
        <v>2877</v>
      </c>
      <c r="E1038" s="190" t="s">
        <v>138</v>
      </c>
      <c r="F1038" s="193">
        <v>36526</v>
      </c>
      <c r="G1038" s="190" t="s">
        <v>695</v>
      </c>
      <c r="H1038" s="190" t="s">
        <v>692</v>
      </c>
      <c r="I1038" s="190" t="s">
        <v>265</v>
      </c>
    </row>
    <row r="1039" spans="1:12" ht="17.25" customHeight="1" x14ac:dyDescent="0.3">
      <c r="A1039" s="190">
        <v>810634</v>
      </c>
      <c r="B1039" s="190" t="s">
        <v>2601</v>
      </c>
      <c r="C1039" s="190" t="s">
        <v>2849</v>
      </c>
      <c r="D1039" s="190" t="s">
        <v>2850</v>
      </c>
      <c r="E1039" s="190" t="s">
        <v>137</v>
      </c>
      <c r="F1039" s="193">
        <v>35436</v>
      </c>
      <c r="G1039" s="190" t="s">
        <v>695</v>
      </c>
      <c r="H1039" s="190" t="s">
        <v>692</v>
      </c>
      <c r="I1039" s="190" t="s">
        <v>265</v>
      </c>
      <c r="J1039" s="190" t="s">
        <v>248</v>
      </c>
      <c r="K1039" s="190">
        <v>2015</v>
      </c>
      <c r="L1039" s="190" t="s">
        <v>238</v>
      </c>
    </row>
    <row r="1040" spans="1:12" ht="17.25" customHeight="1" x14ac:dyDescent="0.3">
      <c r="A1040" s="190">
        <v>810753</v>
      </c>
      <c r="B1040" s="190" t="s">
        <v>2611</v>
      </c>
      <c r="C1040" s="190" t="s">
        <v>390</v>
      </c>
      <c r="D1040" s="190" t="s">
        <v>90</v>
      </c>
      <c r="E1040" s="190" t="s">
        <v>137</v>
      </c>
      <c r="F1040" s="193">
        <v>33258</v>
      </c>
      <c r="G1040" s="190" t="s">
        <v>233</v>
      </c>
      <c r="H1040" s="190" t="s">
        <v>692</v>
      </c>
      <c r="I1040" s="190" t="s">
        <v>265</v>
      </c>
    </row>
    <row r="1041" spans="1:12" ht="17.25" customHeight="1" x14ac:dyDescent="0.3">
      <c r="A1041" s="190">
        <v>810755</v>
      </c>
      <c r="B1041" s="190" t="s">
        <v>2612</v>
      </c>
      <c r="C1041" s="190" t="s">
        <v>364</v>
      </c>
      <c r="D1041" s="190" t="s">
        <v>201</v>
      </c>
      <c r="E1041" s="190" t="s">
        <v>138</v>
      </c>
      <c r="F1041" s="193">
        <v>31808</v>
      </c>
      <c r="G1041" s="190" t="s">
        <v>233</v>
      </c>
      <c r="H1041" s="190" t="s">
        <v>692</v>
      </c>
      <c r="I1041" s="190" t="s">
        <v>265</v>
      </c>
      <c r="J1041" s="190" t="s">
        <v>1884</v>
      </c>
      <c r="K1041" s="190">
        <v>2006</v>
      </c>
      <c r="L1041" s="190" t="s">
        <v>233</v>
      </c>
    </row>
    <row r="1042" spans="1:12" ht="17.25" customHeight="1" x14ac:dyDescent="0.3">
      <c r="A1042" s="190">
        <v>810756</v>
      </c>
      <c r="B1042" s="190" t="s">
        <v>2613</v>
      </c>
      <c r="C1042" s="190" t="s">
        <v>1793</v>
      </c>
      <c r="D1042" s="190" t="s">
        <v>2931</v>
      </c>
      <c r="E1042" s="190" t="s">
        <v>137</v>
      </c>
      <c r="F1042" s="193">
        <v>32143</v>
      </c>
      <c r="G1042" s="190" t="s">
        <v>927</v>
      </c>
      <c r="H1042" s="190" t="s">
        <v>692</v>
      </c>
      <c r="I1042" s="190" t="s">
        <v>265</v>
      </c>
      <c r="J1042" s="190" t="s">
        <v>1884</v>
      </c>
      <c r="K1042" s="190">
        <v>2010</v>
      </c>
      <c r="L1042" s="190" t="s">
        <v>234</v>
      </c>
    </row>
    <row r="1043" spans="1:12" ht="17.25" customHeight="1" x14ac:dyDescent="0.3">
      <c r="A1043" s="190">
        <v>810758</v>
      </c>
      <c r="B1043" s="190" t="s">
        <v>2614</v>
      </c>
      <c r="C1043" s="190" t="s">
        <v>425</v>
      </c>
      <c r="D1043" s="190" t="s">
        <v>161</v>
      </c>
      <c r="E1043" s="190" t="s">
        <v>138</v>
      </c>
      <c r="F1043" s="193">
        <v>35234</v>
      </c>
      <c r="G1043" s="190" t="s">
        <v>233</v>
      </c>
      <c r="H1043" s="190" t="s">
        <v>692</v>
      </c>
      <c r="I1043" s="190" t="s">
        <v>265</v>
      </c>
      <c r="J1043" s="190" t="s">
        <v>1884</v>
      </c>
      <c r="K1043" s="190">
        <v>2014</v>
      </c>
      <c r="L1043" s="190" t="s">
        <v>238</v>
      </c>
    </row>
    <row r="1044" spans="1:12" ht="17.25" customHeight="1" x14ac:dyDescent="0.3">
      <c r="A1044" s="190">
        <v>810805</v>
      </c>
      <c r="B1044" s="190" t="s">
        <v>2624</v>
      </c>
      <c r="C1044" s="190" t="s">
        <v>1713</v>
      </c>
      <c r="D1044" s="190" t="s">
        <v>1821</v>
      </c>
      <c r="E1044" s="190" t="s">
        <v>138</v>
      </c>
      <c r="F1044" s="193">
        <v>31937</v>
      </c>
      <c r="G1044" s="190" t="s">
        <v>233</v>
      </c>
      <c r="H1044" s="190" t="s">
        <v>692</v>
      </c>
      <c r="I1044" s="190" t="s">
        <v>265</v>
      </c>
      <c r="J1044" s="190" t="s">
        <v>1884</v>
      </c>
      <c r="K1044" s="190">
        <v>2006</v>
      </c>
      <c r="L1044" s="190" t="s">
        <v>238</v>
      </c>
    </row>
    <row r="1045" spans="1:12" ht="17.25" customHeight="1" x14ac:dyDescent="0.3">
      <c r="A1045" s="190">
        <v>810852</v>
      </c>
      <c r="B1045" s="190" t="s">
        <v>2179</v>
      </c>
      <c r="C1045" s="190" t="s">
        <v>296</v>
      </c>
      <c r="D1045" s="190" t="s">
        <v>511</v>
      </c>
      <c r="E1045" s="190" t="s">
        <v>138</v>
      </c>
      <c r="F1045" s="193">
        <v>35944</v>
      </c>
      <c r="G1045" s="190" t="s">
        <v>233</v>
      </c>
      <c r="H1045" s="190" t="s">
        <v>692</v>
      </c>
      <c r="I1045" s="190" t="s">
        <v>265</v>
      </c>
      <c r="J1045" s="190" t="s">
        <v>248</v>
      </c>
      <c r="K1045" s="190">
        <v>2016</v>
      </c>
      <c r="L1045" s="190" t="s">
        <v>238</v>
      </c>
    </row>
    <row r="1046" spans="1:12" ht="17.25" customHeight="1" x14ac:dyDescent="0.3">
      <c r="A1046" s="190">
        <v>810856</v>
      </c>
      <c r="B1046" s="190" t="s">
        <v>2627</v>
      </c>
      <c r="C1046" s="190" t="s">
        <v>67</v>
      </c>
      <c r="D1046" s="190" t="s">
        <v>2854</v>
      </c>
      <c r="E1046" s="190" t="s">
        <v>138</v>
      </c>
      <c r="F1046" s="193">
        <v>34563</v>
      </c>
      <c r="G1046" s="190" t="s">
        <v>233</v>
      </c>
      <c r="H1046" s="190" t="s">
        <v>692</v>
      </c>
      <c r="I1046" s="190" t="s">
        <v>265</v>
      </c>
      <c r="J1046" s="190" t="s">
        <v>248</v>
      </c>
      <c r="K1046" s="190">
        <v>2013</v>
      </c>
      <c r="L1046" s="190" t="s">
        <v>238</v>
      </c>
    </row>
    <row r="1047" spans="1:12" ht="17.25" customHeight="1" x14ac:dyDescent="0.3">
      <c r="A1047" s="190">
        <v>810857</v>
      </c>
      <c r="B1047" s="190" t="s">
        <v>2628</v>
      </c>
      <c r="C1047" s="190" t="s">
        <v>2871</v>
      </c>
      <c r="D1047" s="190" t="s">
        <v>2873</v>
      </c>
      <c r="E1047" s="190" t="s">
        <v>138</v>
      </c>
      <c r="F1047" s="193">
        <v>30822</v>
      </c>
      <c r="G1047" s="190" t="s">
        <v>2874</v>
      </c>
      <c r="H1047" s="190" t="s">
        <v>692</v>
      </c>
      <c r="I1047" s="190" t="s">
        <v>265</v>
      </c>
      <c r="J1047" s="190" t="s">
        <v>248</v>
      </c>
      <c r="K1047" s="190">
        <v>2003</v>
      </c>
      <c r="L1047" s="190" t="s">
        <v>233</v>
      </c>
    </row>
    <row r="1048" spans="1:12" ht="17.25" customHeight="1" x14ac:dyDescent="0.3">
      <c r="A1048" s="190">
        <v>810874</v>
      </c>
      <c r="B1048" s="190" t="s">
        <v>2630</v>
      </c>
      <c r="C1048" s="190" t="s">
        <v>63</v>
      </c>
      <c r="D1048" s="190" t="s">
        <v>298</v>
      </c>
      <c r="E1048" s="190" t="s">
        <v>138</v>
      </c>
      <c r="F1048" s="193">
        <v>36169</v>
      </c>
      <c r="G1048" s="190" t="s">
        <v>233</v>
      </c>
      <c r="H1048" s="190" t="s">
        <v>693</v>
      </c>
      <c r="I1048" s="190" t="s">
        <v>265</v>
      </c>
      <c r="J1048" s="190" t="s">
        <v>1887</v>
      </c>
      <c r="K1048" s="190">
        <v>2016</v>
      </c>
      <c r="L1048" s="190" t="s">
        <v>233</v>
      </c>
    </row>
    <row r="1049" spans="1:12" ht="17.25" customHeight="1" x14ac:dyDescent="0.3">
      <c r="A1049" s="190">
        <v>810875</v>
      </c>
      <c r="B1049" s="190" t="s">
        <v>2631</v>
      </c>
      <c r="C1049" s="190" t="s">
        <v>110</v>
      </c>
      <c r="D1049" s="190" t="s">
        <v>911</v>
      </c>
      <c r="E1049" s="190" t="s">
        <v>138</v>
      </c>
      <c r="F1049" s="193">
        <v>34335</v>
      </c>
      <c r="G1049" s="190" t="s">
        <v>241</v>
      </c>
      <c r="H1049" s="190" t="s">
        <v>692</v>
      </c>
      <c r="I1049" s="190" t="s">
        <v>265</v>
      </c>
      <c r="J1049" s="190" t="s">
        <v>248</v>
      </c>
      <c r="K1049" s="190">
        <v>2012</v>
      </c>
      <c r="L1049" s="190" t="s">
        <v>233</v>
      </c>
    </row>
    <row r="1050" spans="1:12" ht="17.25" customHeight="1" x14ac:dyDescent="0.3">
      <c r="A1050" s="190">
        <v>810878</v>
      </c>
      <c r="B1050" s="190" t="s">
        <v>2632</v>
      </c>
      <c r="C1050" s="190" t="s">
        <v>2906</v>
      </c>
      <c r="D1050" s="190" t="s">
        <v>2877</v>
      </c>
      <c r="E1050" s="190" t="s">
        <v>138</v>
      </c>
      <c r="F1050" s="193">
        <v>35339</v>
      </c>
      <c r="G1050" s="190" t="s">
        <v>886</v>
      </c>
      <c r="H1050" s="190" t="s">
        <v>692</v>
      </c>
      <c r="I1050" s="190" t="s">
        <v>265</v>
      </c>
      <c r="J1050" s="190" t="s">
        <v>248</v>
      </c>
      <c r="K1050" s="190">
        <v>2014</v>
      </c>
      <c r="L1050" s="190" t="s">
        <v>233</v>
      </c>
    </row>
    <row r="1051" spans="1:12" ht="17.25" customHeight="1" x14ac:dyDescent="0.3">
      <c r="A1051" s="190">
        <v>810884</v>
      </c>
      <c r="B1051" s="190" t="s">
        <v>2634</v>
      </c>
      <c r="C1051" s="190" t="s">
        <v>1744</v>
      </c>
      <c r="D1051" s="190" t="s">
        <v>434</v>
      </c>
      <c r="E1051" s="190" t="s">
        <v>138</v>
      </c>
      <c r="F1051" s="193">
        <v>33109</v>
      </c>
      <c r="G1051" s="190" t="s">
        <v>235</v>
      </c>
      <c r="H1051" s="190" t="s">
        <v>692</v>
      </c>
      <c r="I1051" s="190" t="s">
        <v>265</v>
      </c>
      <c r="J1051" s="190" t="s">
        <v>1884</v>
      </c>
      <c r="K1051" s="190">
        <v>2013</v>
      </c>
      <c r="L1051" s="190" t="s">
        <v>235</v>
      </c>
    </row>
    <row r="1052" spans="1:12" ht="17.25" customHeight="1" x14ac:dyDescent="0.3">
      <c r="A1052" s="190">
        <v>810890</v>
      </c>
      <c r="B1052" s="190" t="s">
        <v>2636</v>
      </c>
      <c r="C1052" s="190" t="s">
        <v>82</v>
      </c>
      <c r="D1052" s="190" t="s">
        <v>1806</v>
      </c>
      <c r="E1052" s="190" t="s">
        <v>138</v>
      </c>
      <c r="F1052" s="193">
        <v>36434</v>
      </c>
      <c r="G1052" s="190" t="s">
        <v>709</v>
      </c>
      <c r="H1052" s="190" t="s">
        <v>692</v>
      </c>
      <c r="I1052" s="190" t="s">
        <v>265</v>
      </c>
      <c r="J1052" s="190" t="s">
        <v>248</v>
      </c>
      <c r="K1052" s="190">
        <v>2016</v>
      </c>
      <c r="L1052" s="190" t="s">
        <v>238</v>
      </c>
    </row>
    <row r="1053" spans="1:12" ht="17.25" customHeight="1" x14ac:dyDescent="0.3">
      <c r="A1053" s="190">
        <v>810903</v>
      </c>
      <c r="B1053" s="190" t="s">
        <v>2638</v>
      </c>
      <c r="C1053" s="190" t="s">
        <v>91</v>
      </c>
      <c r="D1053" s="190" t="s">
        <v>945</v>
      </c>
      <c r="E1053" s="190" t="s">
        <v>138</v>
      </c>
      <c r="F1053" s="193">
        <v>35796</v>
      </c>
      <c r="G1053" s="190" t="s">
        <v>237</v>
      </c>
      <c r="H1053" s="190" t="s">
        <v>692</v>
      </c>
      <c r="I1053" s="190" t="s">
        <v>265</v>
      </c>
      <c r="J1053" s="190" t="s">
        <v>248</v>
      </c>
      <c r="K1053" s="190">
        <v>2015</v>
      </c>
      <c r="L1053" s="190" t="s">
        <v>236</v>
      </c>
    </row>
    <row r="1054" spans="1:12" ht="17.25" customHeight="1" x14ac:dyDescent="0.3">
      <c r="A1054" s="190">
        <v>810911</v>
      </c>
      <c r="B1054" s="190" t="s">
        <v>2641</v>
      </c>
      <c r="C1054" s="190" t="s">
        <v>2871</v>
      </c>
      <c r="D1054" s="190" t="s">
        <v>2875</v>
      </c>
      <c r="E1054" s="190" t="s">
        <v>137</v>
      </c>
      <c r="F1054" s="193">
        <v>35810</v>
      </c>
      <c r="G1054" s="190" t="s">
        <v>2876</v>
      </c>
      <c r="H1054" s="190" t="s">
        <v>692</v>
      </c>
      <c r="I1054" s="190" t="s">
        <v>265</v>
      </c>
      <c r="J1054" s="190" t="s">
        <v>248</v>
      </c>
      <c r="K1054" s="190">
        <v>2016</v>
      </c>
      <c r="L1054" s="190" t="s">
        <v>238</v>
      </c>
    </row>
    <row r="1055" spans="1:12" ht="17.25" customHeight="1" x14ac:dyDescent="0.3">
      <c r="A1055" s="190">
        <v>810916</v>
      </c>
      <c r="B1055" s="190" t="s">
        <v>2642</v>
      </c>
      <c r="C1055" s="190" t="s">
        <v>656</v>
      </c>
      <c r="D1055" s="190" t="s">
        <v>2885</v>
      </c>
      <c r="E1055" s="190" t="s">
        <v>138</v>
      </c>
      <c r="F1055" s="193">
        <v>35630</v>
      </c>
      <c r="G1055" s="190" t="s">
        <v>2886</v>
      </c>
      <c r="H1055" s="190" t="s">
        <v>692</v>
      </c>
      <c r="I1055" s="190" t="s">
        <v>265</v>
      </c>
      <c r="J1055" s="190" t="s">
        <v>248</v>
      </c>
      <c r="K1055" s="190">
        <v>2015</v>
      </c>
      <c r="L1055" s="190" t="s">
        <v>238</v>
      </c>
    </row>
    <row r="1056" spans="1:12" ht="17.25" customHeight="1" x14ac:dyDescent="0.3">
      <c r="A1056" s="190">
        <v>810919</v>
      </c>
      <c r="B1056" s="190" t="s">
        <v>2643</v>
      </c>
      <c r="C1056" s="190" t="s">
        <v>872</v>
      </c>
      <c r="D1056" s="190" t="s">
        <v>415</v>
      </c>
      <c r="E1056" s="190" t="s">
        <v>137</v>
      </c>
      <c r="F1056" s="193">
        <v>35962</v>
      </c>
      <c r="G1056" s="190" t="s">
        <v>238</v>
      </c>
      <c r="H1056" s="190" t="s">
        <v>692</v>
      </c>
      <c r="I1056" s="190" t="s">
        <v>265</v>
      </c>
      <c r="J1056" s="190" t="s">
        <v>248</v>
      </c>
      <c r="K1056" s="190">
        <v>2016</v>
      </c>
      <c r="L1056" s="190" t="s">
        <v>238</v>
      </c>
    </row>
    <row r="1057" spans="1:12" ht="17.25" customHeight="1" x14ac:dyDescent="0.3">
      <c r="A1057" s="190">
        <v>810968</v>
      </c>
      <c r="B1057" s="190" t="s">
        <v>2647</v>
      </c>
      <c r="C1057" s="190" t="s">
        <v>401</v>
      </c>
      <c r="D1057" s="190" t="s">
        <v>497</v>
      </c>
      <c r="E1057" s="190" t="s">
        <v>137</v>
      </c>
      <c r="F1057" s="193">
        <v>29398</v>
      </c>
      <c r="G1057" s="190" t="s">
        <v>830</v>
      </c>
      <c r="H1057" s="190" t="s">
        <v>692</v>
      </c>
      <c r="I1057" s="190" t="s">
        <v>265</v>
      </c>
      <c r="J1057" s="190" t="s">
        <v>1881</v>
      </c>
      <c r="K1057" s="190">
        <v>1998</v>
      </c>
      <c r="L1057" s="190" t="s">
        <v>236</v>
      </c>
    </row>
    <row r="1058" spans="1:12" ht="17.25" customHeight="1" x14ac:dyDescent="0.3">
      <c r="A1058" s="190">
        <v>810970</v>
      </c>
      <c r="B1058" s="190" t="s">
        <v>2648</v>
      </c>
      <c r="C1058" s="190" t="s">
        <v>737</v>
      </c>
      <c r="D1058" s="190" t="s">
        <v>1868</v>
      </c>
      <c r="E1058" s="190" t="s">
        <v>138</v>
      </c>
      <c r="F1058" s="193">
        <v>32287</v>
      </c>
      <c r="G1058" s="190" t="s">
        <v>2899</v>
      </c>
      <c r="H1058" s="190" t="s">
        <v>692</v>
      </c>
      <c r="I1058" s="190" t="s">
        <v>265</v>
      </c>
      <c r="J1058" s="190" t="s">
        <v>1889</v>
      </c>
      <c r="K1058" s="190">
        <v>2006</v>
      </c>
      <c r="L1058" s="190" t="s">
        <v>243</v>
      </c>
    </row>
    <row r="1059" spans="1:12" ht="17.25" customHeight="1" x14ac:dyDescent="0.3">
      <c r="A1059" s="190">
        <v>810988</v>
      </c>
      <c r="B1059" s="190" t="s">
        <v>2650</v>
      </c>
      <c r="C1059" s="190" t="s">
        <v>993</v>
      </c>
      <c r="D1059" s="190" t="s">
        <v>90</v>
      </c>
      <c r="E1059" s="190" t="s">
        <v>138</v>
      </c>
      <c r="F1059" s="193">
        <v>35084</v>
      </c>
      <c r="G1059" s="190" t="s">
        <v>771</v>
      </c>
      <c r="H1059" s="190" t="s">
        <v>692</v>
      </c>
      <c r="I1059" s="190" t="s">
        <v>265</v>
      </c>
      <c r="J1059" s="190" t="s">
        <v>248</v>
      </c>
      <c r="K1059" s="190">
        <v>2014</v>
      </c>
      <c r="L1059" s="190" t="s">
        <v>238</v>
      </c>
    </row>
    <row r="1060" spans="1:12" ht="17.25" customHeight="1" x14ac:dyDescent="0.3">
      <c r="A1060" s="190">
        <v>810992</v>
      </c>
      <c r="B1060" s="190" t="s">
        <v>2651</v>
      </c>
      <c r="C1060" s="190" t="s">
        <v>502</v>
      </c>
      <c r="D1060" s="190" t="s">
        <v>1004</v>
      </c>
      <c r="E1060" s="190" t="s">
        <v>138</v>
      </c>
      <c r="F1060" s="193">
        <v>33239</v>
      </c>
      <c r="G1060" s="190" t="s">
        <v>233</v>
      </c>
      <c r="H1060" s="190" t="s">
        <v>692</v>
      </c>
      <c r="I1060" s="190" t="s">
        <v>265</v>
      </c>
      <c r="J1060" s="190" t="s">
        <v>1881</v>
      </c>
      <c r="K1060" s="190">
        <v>2008</v>
      </c>
      <c r="L1060" s="190" t="s">
        <v>233</v>
      </c>
    </row>
    <row r="1061" spans="1:12" ht="17.25" customHeight="1" x14ac:dyDescent="0.3">
      <c r="A1061" s="190">
        <v>811044</v>
      </c>
      <c r="B1061" s="190" t="s">
        <v>2657</v>
      </c>
      <c r="C1061" s="190" t="s">
        <v>483</v>
      </c>
      <c r="D1061" s="190" t="s">
        <v>206</v>
      </c>
      <c r="E1061" s="190" t="s">
        <v>138</v>
      </c>
      <c r="F1061" s="193">
        <v>32361</v>
      </c>
      <c r="G1061" s="190" t="s">
        <v>233</v>
      </c>
      <c r="H1061" s="190" t="s">
        <v>692</v>
      </c>
      <c r="I1061" s="190" t="s">
        <v>265</v>
      </c>
      <c r="J1061" s="190" t="s">
        <v>1884</v>
      </c>
      <c r="K1061" s="190">
        <v>2016</v>
      </c>
      <c r="L1061" s="190" t="s">
        <v>233</v>
      </c>
    </row>
    <row r="1062" spans="1:12" ht="17.25" customHeight="1" x14ac:dyDescent="0.3">
      <c r="A1062" s="190">
        <v>811047</v>
      </c>
      <c r="B1062" s="190" t="s">
        <v>2658</v>
      </c>
      <c r="C1062" s="190" t="s">
        <v>63</v>
      </c>
      <c r="D1062" s="190" t="s">
        <v>128</v>
      </c>
      <c r="E1062" s="190" t="s">
        <v>138</v>
      </c>
      <c r="F1062" s="193">
        <v>31621</v>
      </c>
      <c r="G1062" s="190" t="s">
        <v>233</v>
      </c>
      <c r="H1062" s="190" t="s">
        <v>692</v>
      </c>
      <c r="I1062" s="190" t="s">
        <v>265</v>
      </c>
    </row>
    <row r="1063" spans="1:12" ht="17.25" customHeight="1" x14ac:dyDescent="0.3">
      <c r="A1063" s="190">
        <v>811049</v>
      </c>
      <c r="B1063" s="190" t="s">
        <v>2659</v>
      </c>
      <c r="C1063" s="190" t="s">
        <v>93</v>
      </c>
      <c r="D1063" s="190" t="s">
        <v>574</v>
      </c>
      <c r="E1063" s="190" t="s">
        <v>137</v>
      </c>
      <c r="F1063" s="193">
        <v>33637</v>
      </c>
      <c r="G1063" s="190" t="s">
        <v>242</v>
      </c>
      <c r="H1063" s="190" t="s">
        <v>692</v>
      </c>
      <c r="I1063" s="190" t="s">
        <v>265</v>
      </c>
      <c r="J1063" s="190" t="s">
        <v>1884</v>
      </c>
      <c r="K1063" s="190">
        <v>2011</v>
      </c>
      <c r="L1063" s="190" t="s">
        <v>242</v>
      </c>
    </row>
    <row r="1064" spans="1:12" ht="17.25" customHeight="1" x14ac:dyDescent="0.3">
      <c r="A1064" s="190">
        <v>811058</v>
      </c>
      <c r="B1064" s="190" t="s">
        <v>2661</v>
      </c>
      <c r="C1064" s="190" t="s">
        <v>63</v>
      </c>
      <c r="D1064" s="190" t="s">
        <v>2963</v>
      </c>
      <c r="E1064" s="190" t="s">
        <v>138</v>
      </c>
      <c r="F1064" s="193">
        <v>34014</v>
      </c>
      <c r="G1064" s="190" t="s">
        <v>233</v>
      </c>
      <c r="H1064" s="190" t="s">
        <v>692</v>
      </c>
      <c r="I1064" s="190" t="s">
        <v>265</v>
      </c>
      <c r="J1064" s="190" t="s">
        <v>248</v>
      </c>
      <c r="K1064" s="190">
        <v>2011</v>
      </c>
      <c r="L1064" s="190" t="s">
        <v>233</v>
      </c>
    </row>
    <row r="1065" spans="1:12" ht="17.25" customHeight="1" x14ac:dyDescent="0.3">
      <c r="A1065" s="190">
        <v>811061</v>
      </c>
      <c r="B1065" s="190" t="s">
        <v>2662</v>
      </c>
      <c r="C1065" s="190" t="s">
        <v>63</v>
      </c>
      <c r="D1065" s="190" t="s">
        <v>192</v>
      </c>
      <c r="E1065" s="190" t="s">
        <v>138</v>
      </c>
      <c r="F1065" s="193">
        <v>30424</v>
      </c>
      <c r="G1065" s="190" t="s">
        <v>233</v>
      </c>
      <c r="H1065" s="190" t="s">
        <v>693</v>
      </c>
      <c r="I1065" s="190" t="s">
        <v>265</v>
      </c>
      <c r="J1065" s="190" t="s">
        <v>248</v>
      </c>
      <c r="K1065" s="190">
        <v>2000</v>
      </c>
      <c r="L1065" s="190" t="s">
        <v>1885</v>
      </c>
    </row>
    <row r="1066" spans="1:12" ht="17.25" customHeight="1" x14ac:dyDescent="0.3">
      <c r="A1066" s="190">
        <v>811079</v>
      </c>
      <c r="B1066" s="190" t="s">
        <v>2666</v>
      </c>
      <c r="C1066" s="190" t="s">
        <v>109</v>
      </c>
      <c r="D1066" s="190" t="s">
        <v>2891</v>
      </c>
      <c r="E1066" s="190" t="s">
        <v>137</v>
      </c>
      <c r="F1066" s="193">
        <v>36312</v>
      </c>
      <c r="G1066" s="190" t="s">
        <v>2892</v>
      </c>
      <c r="H1066" s="190" t="s">
        <v>692</v>
      </c>
      <c r="I1066" s="190" t="s">
        <v>265</v>
      </c>
    </row>
    <row r="1067" spans="1:12" ht="17.25" customHeight="1" x14ac:dyDescent="0.3">
      <c r="A1067" s="190">
        <v>811092</v>
      </c>
      <c r="B1067" s="190" t="s">
        <v>2671</v>
      </c>
      <c r="C1067" s="190" t="s">
        <v>329</v>
      </c>
      <c r="D1067" s="190" t="s">
        <v>650</v>
      </c>
      <c r="E1067" s="190" t="s">
        <v>138</v>
      </c>
      <c r="F1067" s="193">
        <v>35979</v>
      </c>
      <c r="G1067" s="190" t="s">
        <v>758</v>
      </c>
      <c r="H1067" s="190" t="s">
        <v>692</v>
      </c>
      <c r="I1067" s="190" t="s">
        <v>265</v>
      </c>
      <c r="J1067" s="190" t="s">
        <v>1884</v>
      </c>
      <c r="K1067" s="190">
        <v>2016</v>
      </c>
      <c r="L1067" s="190" t="s">
        <v>233</v>
      </c>
    </row>
    <row r="1068" spans="1:12" ht="17.25" customHeight="1" x14ac:dyDescent="0.3">
      <c r="A1068" s="190">
        <v>811098</v>
      </c>
      <c r="B1068" s="190" t="s">
        <v>2672</v>
      </c>
      <c r="C1068" s="190" t="s">
        <v>94</v>
      </c>
      <c r="D1068" s="190" t="s">
        <v>2852</v>
      </c>
      <c r="E1068" s="190" t="s">
        <v>138</v>
      </c>
      <c r="F1068" s="193">
        <v>34511</v>
      </c>
      <c r="G1068" s="190" t="s">
        <v>233</v>
      </c>
      <c r="H1068" s="190" t="s">
        <v>693</v>
      </c>
      <c r="I1068" s="190" t="s">
        <v>265</v>
      </c>
      <c r="J1068" s="190" t="s">
        <v>1884</v>
      </c>
      <c r="K1068" s="190">
        <v>2014</v>
      </c>
      <c r="L1068" s="190" t="s">
        <v>233</v>
      </c>
    </row>
    <row r="1069" spans="1:12" ht="17.25" customHeight="1" x14ac:dyDescent="0.3">
      <c r="A1069" s="190">
        <v>811117</v>
      </c>
      <c r="B1069" s="190" t="s">
        <v>2678</v>
      </c>
      <c r="C1069" s="190" t="s">
        <v>200</v>
      </c>
      <c r="D1069" s="190" t="s">
        <v>1667</v>
      </c>
      <c r="E1069" s="190" t="s">
        <v>138</v>
      </c>
      <c r="F1069" s="193">
        <v>34486</v>
      </c>
      <c r="G1069" s="190" t="s">
        <v>233</v>
      </c>
      <c r="H1069" s="190" t="s">
        <v>692</v>
      </c>
      <c r="I1069" s="190" t="s">
        <v>265</v>
      </c>
      <c r="J1069" s="190" t="s">
        <v>1884</v>
      </c>
      <c r="K1069" s="190">
        <v>2011</v>
      </c>
      <c r="L1069" s="190" t="s">
        <v>233</v>
      </c>
    </row>
    <row r="1070" spans="1:12" ht="17.25" customHeight="1" x14ac:dyDescent="0.3">
      <c r="A1070" s="190">
        <v>811138</v>
      </c>
      <c r="B1070" s="190" t="s">
        <v>2681</v>
      </c>
      <c r="C1070" s="190" t="s">
        <v>70</v>
      </c>
      <c r="D1070" s="190" t="s">
        <v>363</v>
      </c>
      <c r="E1070" s="190" t="s">
        <v>138</v>
      </c>
      <c r="F1070" s="193">
        <v>35646</v>
      </c>
      <c r="G1070" s="190" t="s">
        <v>233</v>
      </c>
      <c r="H1070" s="190" t="s">
        <v>692</v>
      </c>
      <c r="I1070" s="190" t="s">
        <v>265</v>
      </c>
      <c r="J1070" s="190" t="s">
        <v>248</v>
      </c>
      <c r="K1070" s="190">
        <v>2015</v>
      </c>
      <c r="L1070" s="190" t="s">
        <v>238</v>
      </c>
    </row>
    <row r="1071" spans="1:12" ht="17.25" customHeight="1" x14ac:dyDescent="0.3">
      <c r="A1071" s="190">
        <v>811148</v>
      </c>
      <c r="B1071" s="190" t="s">
        <v>2683</v>
      </c>
      <c r="C1071" s="190" t="s">
        <v>367</v>
      </c>
      <c r="D1071" s="190" t="s">
        <v>3017</v>
      </c>
      <c r="E1071" s="190" t="s">
        <v>138</v>
      </c>
      <c r="F1071" s="193">
        <v>35105</v>
      </c>
      <c r="G1071" s="190" t="s">
        <v>726</v>
      </c>
      <c r="H1071" s="190" t="s">
        <v>692</v>
      </c>
      <c r="I1071" s="190" t="s">
        <v>265</v>
      </c>
      <c r="J1071" s="190" t="s">
        <v>248</v>
      </c>
      <c r="K1071" s="190">
        <v>2014</v>
      </c>
      <c r="L1071" s="190" t="s">
        <v>238</v>
      </c>
    </row>
    <row r="1072" spans="1:12" ht="17.25" customHeight="1" x14ac:dyDescent="0.3">
      <c r="A1072" s="190">
        <v>811168</v>
      </c>
      <c r="B1072" s="190" t="s">
        <v>2685</v>
      </c>
      <c r="C1072" s="190" t="s">
        <v>351</v>
      </c>
      <c r="D1072" s="190" t="s">
        <v>188</v>
      </c>
      <c r="E1072" s="190" t="s">
        <v>138</v>
      </c>
      <c r="F1072" s="193">
        <v>35431</v>
      </c>
      <c r="G1072" s="190" t="s">
        <v>233</v>
      </c>
      <c r="H1072" s="190" t="s">
        <v>692</v>
      </c>
      <c r="I1072" s="190" t="s">
        <v>265</v>
      </c>
      <c r="J1072" s="190" t="s">
        <v>248</v>
      </c>
      <c r="K1072" s="190">
        <v>2015</v>
      </c>
      <c r="L1072" s="190" t="s">
        <v>233</v>
      </c>
    </row>
    <row r="1073" spans="1:12" ht="17.25" customHeight="1" x14ac:dyDescent="0.3">
      <c r="A1073" s="190">
        <v>811171</v>
      </c>
      <c r="B1073" s="190" t="s">
        <v>2686</v>
      </c>
      <c r="C1073" s="190" t="s">
        <v>1774</v>
      </c>
      <c r="D1073" s="190" t="s">
        <v>132</v>
      </c>
      <c r="E1073" s="190" t="s">
        <v>138</v>
      </c>
      <c r="F1073" s="193">
        <v>33100</v>
      </c>
      <c r="G1073" s="190" t="s">
        <v>724</v>
      </c>
      <c r="H1073" s="190" t="s">
        <v>692</v>
      </c>
      <c r="I1073" s="190" t="s">
        <v>265</v>
      </c>
      <c r="J1073" s="190" t="s">
        <v>248</v>
      </c>
      <c r="K1073" s="190">
        <v>2008</v>
      </c>
      <c r="L1073" s="190" t="s">
        <v>238</v>
      </c>
    </row>
    <row r="1074" spans="1:12" ht="17.25" customHeight="1" x14ac:dyDescent="0.3">
      <c r="A1074" s="190">
        <v>811205</v>
      </c>
      <c r="B1074" s="190" t="s">
        <v>2692</v>
      </c>
      <c r="C1074" s="190" t="s">
        <v>63</v>
      </c>
      <c r="D1074" s="190" t="s">
        <v>194</v>
      </c>
      <c r="E1074" s="190" t="s">
        <v>137</v>
      </c>
      <c r="F1074" s="193">
        <v>35497</v>
      </c>
      <c r="G1074" s="190" t="s">
        <v>952</v>
      </c>
      <c r="H1074" s="190" t="s">
        <v>692</v>
      </c>
      <c r="I1074" s="190" t="s">
        <v>265</v>
      </c>
      <c r="J1074" s="190" t="s">
        <v>248</v>
      </c>
      <c r="K1074" s="190">
        <v>2015</v>
      </c>
      <c r="L1074" s="190" t="s">
        <v>244</v>
      </c>
    </row>
    <row r="1075" spans="1:12" ht="17.25" customHeight="1" x14ac:dyDescent="0.3">
      <c r="A1075" s="190">
        <v>811223</v>
      </c>
      <c r="B1075" s="190" t="s">
        <v>2694</v>
      </c>
      <c r="C1075" s="190" t="s">
        <v>63</v>
      </c>
      <c r="D1075" s="190" t="s">
        <v>437</v>
      </c>
      <c r="E1075" s="190" t="s">
        <v>138</v>
      </c>
      <c r="F1075" s="193">
        <v>33977</v>
      </c>
      <c r="G1075" s="190" t="s">
        <v>938</v>
      </c>
      <c r="H1075" s="190" t="s">
        <v>692</v>
      </c>
      <c r="I1075" s="190" t="s">
        <v>265</v>
      </c>
      <c r="J1075" s="190" t="s">
        <v>1884</v>
      </c>
      <c r="K1075" s="190">
        <v>2011</v>
      </c>
      <c r="L1075" s="190" t="s">
        <v>234</v>
      </c>
    </row>
    <row r="1076" spans="1:12" ht="17.25" customHeight="1" x14ac:dyDescent="0.3">
      <c r="A1076" s="190">
        <v>811228</v>
      </c>
      <c r="B1076" s="190" t="s">
        <v>2695</v>
      </c>
      <c r="C1076" s="190" t="s">
        <v>428</v>
      </c>
      <c r="D1076" s="190" t="s">
        <v>168</v>
      </c>
      <c r="E1076" s="190" t="s">
        <v>138</v>
      </c>
      <c r="F1076" s="193">
        <v>28509</v>
      </c>
      <c r="G1076" s="190" t="s">
        <v>233</v>
      </c>
      <c r="H1076" s="190" t="s">
        <v>692</v>
      </c>
      <c r="I1076" s="190" t="s">
        <v>265</v>
      </c>
      <c r="J1076" s="190" t="s">
        <v>248</v>
      </c>
      <c r="K1076" s="190">
        <v>1997</v>
      </c>
      <c r="L1076" s="190" t="s">
        <v>233</v>
      </c>
    </row>
    <row r="1077" spans="1:12" ht="17.25" customHeight="1" x14ac:dyDescent="0.3">
      <c r="A1077" s="190">
        <v>811230</v>
      </c>
      <c r="B1077" s="190" t="s">
        <v>2696</v>
      </c>
      <c r="C1077" s="190" t="s">
        <v>337</v>
      </c>
      <c r="D1077" s="190" t="s">
        <v>345</v>
      </c>
      <c r="E1077" s="190" t="s">
        <v>138</v>
      </c>
      <c r="F1077" s="193">
        <v>33970</v>
      </c>
      <c r="G1077" s="190" t="s">
        <v>233</v>
      </c>
      <c r="H1077" s="190" t="s">
        <v>692</v>
      </c>
      <c r="I1077" s="190" t="s">
        <v>265</v>
      </c>
      <c r="J1077" s="190" t="s">
        <v>1884</v>
      </c>
      <c r="K1077" s="190">
        <v>2011</v>
      </c>
      <c r="L1077" s="190" t="s">
        <v>244</v>
      </c>
    </row>
    <row r="1078" spans="1:12" ht="17.25" customHeight="1" x14ac:dyDescent="0.3">
      <c r="A1078" s="190">
        <v>811231</v>
      </c>
      <c r="B1078" s="190" t="s">
        <v>2697</v>
      </c>
      <c r="C1078" s="190" t="s">
        <v>2905</v>
      </c>
      <c r="D1078" s="190" t="s">
        <v>1592</v>
      </c>
      <c r="E1078" s="190" t="s">
        <v>137</v>
      </c>
      <c r="F1078" s="193">
        <v>31126</v>
      </c>
      <c r="G1078" s="190" t="s">
        <v>695</v>
      </c>
      <c r="H1078" s="190" t="s">
        <v>692</v>
      </c>
      <c r="I1078" s="190" t="s">
        <v>265</v>
      </c>
      <c r="J1078" s="190" t="s">
        <v>248</v>
      </c>
      <c r="K1078" s="190">
        <v>2004</v>
      </c>
      <c r="L1078" s="190" t="s">
        <v>244</v>
      </c>
    </row>
    <row r="1079" spans="1:12" ht="17.25" customHeight="1" x14ac:dyDescent="0.3">
      <c r="A1079" s="190">
        <v>811236</v>
      </c>
      <c r="B1079" s="190" t="s">
        <v>2699</v>
      </c>
      <c r="C1079" s="190" t="s">
        <v>3010</v>
      </c>
      <c r="D1079" s="190" t="s">
        <v>3011</v>
      </c>
      <c r="E1079" s="190" t="s">
        <v>138</v>
      </c>
      <c r="F1079" s="193">
        <v>31950</v>
      </c>
      <c r="G1079" s="190" t="s">
        <v>695</v>
      </c>
      <c r="H1079" s="190" t="s">
        <v>692</v>
      </c>
      <c r="I1079" s="190" t="s">
        <v>265</v>
      </c>
      <c r="J1079" s="190" t="s">
        <v>1881</v>
      </c>
      <c r="K1079" s="190">
        <v>2007</v>
      </c>
      <c r="L1079" s="190" t="s">
        <v>238</v>
      </c>
    </row>
    <row r="1080" spans="1:12" ht="17.25" customHeight="1" x14ac:dyDescent="0.3">
      <c r="A1080" s="190">
        <v>811253</v>
      </c>
      <c r="B1080" s="190" t="s">
        <v>2704</v>
      </c>
      <c r="C1080" s="190" t="s">
        <v>1921</v>
      </c>
      <c r="D1080" s="190" t="s">
        <v>184</v>
      </c>
      <c r="E1080" s="190" t="s">
        <v>137</v>
      </c>
      <c r="F1080" s="193">
        <v>34335</v>
      </c>
      <c r="G1080" s="190" t="s">
        <v>3027</v>
      </c>
      <c r="H1080" s="190" t="s">
        <v>692</v>
      </c>
      <c r="I1080" s="190" t="s">
        <v>265</v>
      </c>
      <c r="J1080" s="190" t="s">
        <v>1882</v>
      </c>
      <c r="K1080" s="190">
        <v>2011</v>
      </c>
      <c r="L1080" s="190" t="s">
        <v>243</v>
      </c>
    </row>
    <row r="1081" spans="1:12" ht="17.25" customHeight="1" x14ac:dyDescent="0.3">
      <c r="A1081" s="190">
        <v>811262</v>
      </c>
      <c r="B1081" s="190" t="s">
        <v>2707</v>
      </c>
      <c r="C1081" s="190" t="s">
        <v>3015</v>
      </c>
      <c r="D1081" s="190" t="s">
        <v>161</v>
      </c>
      <c r="E1081" s="190" t="s">
        <v>138</v>
      </c>
      <c r="F1081" s="193">
        <v>35977</v>
      </c>
      <c r="G1081" s="190" t="s">
        <v>234</v>
      </c>
      <c r="H1081" s="190" t="s">
        <v>692</v>
      </c>
      <c r="I1081" s="190" t="s">
        <v>265</v>
      </c>
      <c r="J1081" s="190" t="s">
        <v>248</v>
      </c>
      <c r="K1081" s="190">
        <v>2016</v>
      </c>
      <c r="L1081" s="190" t="s">
        <v>233</v>
      </c>
    </row>
    <row r="1082" spans="1:12" ht="17.25" customHeight="1" x14ac:dyDescent="0.3">
      <c r="A1082" s="190">
        <v>811284</v>
      </c>
      <c r="B1082" s="190" t="s">
        <v>2710</v>
      </c>
      <c r="C1082" s="190" t="s">
        <v>339</v>
      </c>
      <c r="D1082" s="190" t="s">
        <v>420</v>
      </c>
      <c r="E1082" s="190" t="s">
        <v>137</v>
      </c>
      <c r="F1082" s="193">
        <v>35092</v>
      </c>
      <c r="G1082" s="190" t="s">
        <v>836</v>
      </c>
      <c r="H1082" s="190" t="s">
        <v>692</v>
      </c>
      <c r="I1082" s="190" t="s">
        <v>265</v>
      </c>
      <c r="J1082" s="190" t="s">
        <v>1882</v>
      </c>
      <c r="K1082" s="190">
        <v>2016</v>
      </c>
      <c r="L1082" s="190" t="s">
        <v>238</v>
      </c>
    </row>
    <row r="1083" spans="1:12" ht="17.25" customHeight="1" x14ac:dyDescent="0.3">
      <c r="A1083" s="190">
        <v>811297</v>
      </c>
      <c r="B1083" s="190" t="s">
        <v>2714</v>
      </c>
      <c r="C1083" s="190" t="s">
        <v>530</v>
      </c>
      <c r="D1083" s="190" t="s">
        <v>2970</v>
      </c>
      <c r="E1083" s="190" t="s">
        <v>137</v>
      </c>
      <c r="F1083" s="193">
        <v>35553</v>
      </c>
      <c r="G1083" s="190" t="s">
        <v>2971</v>
      </c>
      <c r="H1083" s="190" t="s">
        <v>692</v>
      </c>
      <c r="I1083" s="190" t="s">
        <v>265</v>
      </c>
      <c r="J1083" s="190" t="s">
        <v>248</v>
      </c>
      <c r="K1083" s="190">
        <v>2016</v>
      </c>
      <c r="L1083" s="190" t="s">
        <v>238</v>
      </c>
    </row>
    <row r="1084" spans="1:12" ht="17.25" customHeight="1" x14ac:dyDescent="0.3">
      <c r="A1084" s="190">
        <v>811301</v>
      </c>
      <c r="B1084" s="190" t="s">
        <v>2715</v>
      </c>
      <c r="C1084" s="190" t="s">
        <v>2913</v>
      </c>
      <c r="D1084" s="190" t="s">
        <v>1673</v>
      </c>
      <c r="E1084" s="190" t="s">
        <v>138</v>
      </c>
      <c r="F1084" s="193">
        <v>32515</v>
      </c>
      <c r="G1084" s="190" t="s">
        <v>712</v>
      </c>
      <c r="H1084" s="190" t="s">
        <v>692</v>
      </c>
      <c r="I1084" s="190" t="s">
        <v>265</v>
      </c>
      <c r="J1084" s="190" t="s">
        <v>248</v>
      </c>
      <c r="K1084" s="190">
        <v>2009</v>
      </c>
      <c r="L1084" s="190" t="s">
        <v>235</v>
      </c>
    </row>
    <row r="1085" spans="1:12" ht="17.25" customHeight="1" x14ac:dyDescent="0.3">
      <c r="A1085" s="190">
        <v>811306</v>
      </c>
      <c r="B1085" s="190" t="s">
        <v>2716</v>
      </c>
      <c r="C1085" s="190" t="s">
        <v>63</v>
      </c>
      <c r="D1085" s="190" t="s">
        <v>165</v>
      </c>
      <c r="E1085" s="190" t="s">
        <v>137</v>
      </c>
      <c r="F1085" s="193">
        <v>35132</v>
      </c>
      <c r="G1085" s="190" t="s">
        <v>233</v>
      </c>
      <c r="H1085" s="190" t="s">
        <v>692</v>
      </c>
      <c r="I1085" s="190" t="s">
        <v>265</v>
      </c>
      <c r="J1085" s="190" t="s">
        <v>1884</v>
      </c>
      <c r="K1085" s="190">
        <v>2014</v>
      </c>
      <c r="L1085" s="190" t="s">
        <v>235</v>
      </c>
    </row>
    <row r="1086" spans="1:12" ht="17.25" customHeight="1" x14ac:dyDescent="0.3">
      <c r="A1086" s="190">
        <v>811311</v>
      </c>
      <c r="B1086" s="190" t="s">
        <v>518</v>
      </c>
      <c r="C1086" s="190" t="s">
        <v>2937</v>
      </c>
      <c r="D1086" s="190" t="s">
        <v>195</v>
      </c>
      <c r="E1086" s="190" t="s">
        <v>137</v>
      </c>
      <c r="F1086" s="193">
        <v>35823</v>
      </c>
      <c r="G1086" s="190" t="s">
        <v>233</v>
      </c>
      <c r="H1086" s="190" t="s">
        <v>692</v>
      </c>
      <c r="I1086" s="190" t="s">
        <v>265</v>
      </c>
      <c r="J1086" s="190" t="s">
        <v>248</v>
      </c>
      <c r="K1086" s="190">
        <v>2015</v>
      </c>
      <c r="L1086" s="190" t="s">
        <v>238</v>
      </c>
    </row>
    <row r="1087" spans="1:12" ht="17.25" customHeight="1" x14ac:dyDescent="0.3">
      <c r="A1087" s="190">
        <v>811324</v>
      </c>
      <c r="B1087" s="190" t="s">
        <v>2717</v>
      </c>
      <c r="C1087" s="190" t="s">
        <v>105</v>
      </c>
      <c r="D1087" s="190" t="s">
        <v>2947</v>
      </c>
      <c r="E1087" s="190" t="s">
        <v>137</v>
      </c>
      <c r="F1087" s="193">
        <v>35774</v>
      </c>
      <c r="G1087" s="190" t="s">
        <v>233</v>
      </c>
      <c r="H1087" s="190" t="s">
        <v>692</v>
      </c>
      <c r="I1087" s="190" t="s">
        <v>265</v>
      </c>
      <c r="J1087" s="190" t="s">
        <v>1881</v>
      </c>
      <c r="K1087" s="190">
        <v>2015</v>
      </c>
      <c r="L1087" s="190" t="s">
        <v>233</v>
      </c>
    </row>
    <row r="1088" spans="1:12" ht="17.25" customHeight="1" x14ac:dyDescent="0.3">
      <c r="A1088" s="190">
        <v>811327</v>
      </c>
      <c r="B1088" s="190" t="s">
        <v>2718</v>
      </c>
      <c r="C1088" s="190" t="s">
        <v>74</v>
      </c>
      <c r="D1088" s="190" t="s">
        <v>415</v>
      </c>
      <c r="E1088" s="190" t="s">
        <v>137</v>
      </c>
      <c r="F1088" s="193">
        <v>35433</v>
      </c>
      <c r="G1088" s="190" t="s">
        <v>233</v>
      </c>
      <c r="H1088" s="190" t="s">
        <v>692</v>
      </c>
      <c r="I1088" s="190" t="s">
        <v>265</v>
      </c>
      <c r="J1088" s="190" t="s">
        <v>1881</v>
      </c>
      <c r="K1088" s="190">
        <v>2014</v>
      </c>
      <c r="L1088" s="190" t="s">
        <v>233</v>
      </c>
    </row>
    <row r="1089" spans="1:12" ht="17.25" customHeight="1" x14ac:dyDescent="0.3">
      <c r="A1089" s="190">
        <v>811340</v>
      </c>
      <c r="B1089" s="190" t="s">
        <v>2719</v>
      </c>
      <c r="C1089" s="190" t="s">
        <v>82</v>
      </c>
      <c r="D1089" s="190" t="s">
        <v>537</v>
      </c>
      <c r="E1089" s="190" t="s">
        <v>137</v>
      </c>
      <c r="F1089" s="193">
        <v>35798</v>
      </c>
      <c r="G1089" s="190" t="s">
        <v>896</v>
      </c>
      <c r="H1089" s="190" t="s">
        <v>692</v>
      </c>
      <c r="I1089" s="190" t="s">
        <v>265</v>
      </c>
      <c r="J1089" s="190" t="s">
        <v>248</v>
      </c>
      <c r="K1089" s="190">
        <v>2015</v>
      </c>
      <c r="L1089" s="190" t="s">
        <v>233</v>
      </c>
    </row>
    <row r="1090" spans="1:12" ht="17.25" customHeight="1" x14ac:dyDescent="0.3">
      <c r="A1090" s="190">
        <v>811353</v>
      </c>
      <c r="B1090" s="190" t="s">
        <v>2722</v>
      </c>
      <c r="C1090" s="190" t="s">
        <v>1717</v>
      </c>
      <c r="D1090" s="190" t="s">
        <v>496</v>
      </c>
      <c r="E1090" s="190" t="s">
        <v>138</v>
      </c>
      <c r="F1090" s="193">
        <v>33709</v>
      </c>
      <c r="G1090" s="190" t="s">
        <v>783</v>
      </c>
      <c r="H1090" s="190" t="s">
        <v>692</v>
      </c>
      <c r="I1090" s="190" t="s">
        <v>265</v>
      </c>
      <c r="J1090" s="190" t="s">
        <v>1881</v>
      </c>
      <c r="K1090" s="190">
        <v>2010</v>
      </c>
      <c r="L1090" s="190" t="s">
        <v>244</v>
      </c>
    </row>
    <row r="1091" spans="1:12" ht="17.25" customHeight="1" x14ac:dyDescent="0.3">
      <c r="A1091" s="190">
        <v>811391</v>
      </c>
      <c r="B1091" s="190" t="s">
        <v>2725</v>
      </c>
      <c r="C1091" s="190" t="s">
        <v>62</v>
      </c>
      <c r="D1091" s="190" t="s">
        <v>160</v>
      </c>
      <c r="E1091" s="190" t="s">
        <v>137</v>
      </c>
      <c r="F1091" s="193">
        <v>33335</v>
      </c>
      <c r="G1091" s="190" t="s">
        <v>726</v>
      </c>
      <c r="H1091" s="190" t="s">
        <v>692</v>
      </c>
      <c r="I1091" s="190" t="s">
        <v>265</v>
      </c>
      <c r="J1091" s="190" t="s">
        <v>1884</v>
      </c>
      <c r="K1091" s="190">
        <v>2009</v>
      </c>
      <c r="L1091" s="190" t="s">
        <v>233</v>
      </c>
    </row>
    <row r="1092" spans="1:12" ht="17.25" customHeight="1" x14ac:dyDescent="0.3">
      <c r="A1092" s="190">
        <v>811404</v>
      </c>
      <c r="B1092" s="190" t="s">
        <v>2726</v>
      </c>
      <c r="C1092" s="190" t="s">
        <v>91</v>
      </c>
      <c r="D1092" s="190" t="s">
        <v>132</v>
      </c>
      <c r="E1092" s="190" t="s">
        <v>137</v>
      </c>
      <c r="F1092" s="193">
        <v>35905</v>
      </c>
      <c r="G1092" s="190" t="s">
        <v>726</v>
      </c>
      <c r="H1092" s="190" t="s">
        <v>692</v>
      </c>
      <c r="I1092" s="190" t="s">
        <v>265</v>
      </c>
      <c r="J1092" s="190" t="s">
        <v>248</v>
      </c>
      <c r="K1092" s="190">
        <v>2016</v>
      </c>
      <c r="L1092" s="190" t="s">
        <v>238</v>
      </c>
    </row>
    <row r="1093" spans="1:12" ht="17.25" customHeight="1" x14ac:dyDescent="0.3">
      <c r="A1093" s="190">
        <v>811408</v>
      </c>
      <c r="B1093" s="190" t="s">
        <v>2727</v>
      </c>
      <c r="C1093" s="190" t="s">
        <v>530</v>
      </c>
      <c r="D1093" s="190" t="s">
        <v>2890</v>
      </c>
      <c r="E1093" s="190" t="s">
        <v>138</v>
      </c>
      <c r="F1093" s="193">
        <v>36404</v>
      </c>
      <c r="G1093" s="190" t="s">
        <v>233</v>
      </c>
      <c r="H1093" s="190" t="s">
        <v>692</v>
      </c>
      <c r="I1093" s="190" t="s">
        <v>265</v>
      </c>
      <c r="J1093" s="190" t="s">
        <v>1881</v>
      </c>
      <c r="K1093" s="190">
        <v>2016</v>
      </c>
      <c r="L1093" s="190" t="s">
        <v>233</v>
      </c>
    </row>
    <row r="1094" spans="1:12" ht="17.25" customHeight="1" x14ac:dyDescent="0.3">
      <c r="A1094" s="190">
        <v>811415</v>
      </c>
      <c r="B1094" s="190" t="s">
        <v>2728</v>
      </c>
      <c r="C1094" s="190" t="s">
        <v>91</v>
      </c>
      <c r="D1094" s="190" t="s">
        <v>466</v>
      </c>
      <c r="E1094" s="190" t="s">
        <v>138</v>
      </c>
      <c r="F1094" s="193">
        <v>35065</v>
      </c>
      <c r="G1094" s="190" t="s">
        <v>233</v>
      </c>
      <c r="H1094" s="190" t="s">
        <v>692</v>
      </c>
      <c r="I1094" s="190" t="s">
        <v>265</v>
      </c>
      <c r="J1094" s="190" t="s">
        <v>248</v>
      </c>
      <c r="K1094" s="190">
        <v>2014</v>
      </c>
      <c r="L1094" s="190" t="s">
        <v>233</v>
      </c>
    </row>
    <row r="1095" spans="1:12" ht="17.25" customHeight="1" x14ac:dyDescent="0.3">
      <c r="A1095" s="190">
        <v>811416</v>
      </c>
      <c r="B1095" s="190" t="s">
        <v>2729</v>
      </c>
      <c r="C1095" s="190" t="s">
        <v>2946</v>
      </c>
      <c r="D1095" s="190" t="s">
        <v>192</v>
      </c>
      <c r="E1095" s="190" t="s">
        <v>138</v>
      </c>
      <c r="F1095" s="193">
        <v>34173</v>
      </c>
      <c r="G1095" s="190" t="s">
        <v>234</v>
      </c>
      <c r="H1095" s="190" t="s">
        <v>692</v>
      </c>
      <c r="I1095" s="190" t="s">
        <v>265</v>
      </c>
      <c r="J1095" s="190" t="s">
        <v>248</v>
      </c>
      <c r="K1095" s="190">
        <v>2012</v>
      </c>
      <c r="L1095" s="190" t="s">
        <v>234</v>
      </c>
    </row>
    <row r="1096" spans="1:12" ht="17.25" customHeight="1" x14ac:dyDescent="0.3">
      <c r="A1096" s="190">
        <v>811427</v>
      </c>
      <c r="B1096" s="190" t="s">
        <v>2732</v>
      </c>
      <c r="C1096" s="190" t="s">
        <v>432</v>
      </c>
      <c r="D1096" s="190" t="s">
        <v>192</v>
      </c>
      <c r="E1096" s="190" t="s">
        <v>137</v>
      </c>
      <c r="F1096" s="193">
        <v>35504</v>
      </c>
      <c r="G1096" s="190" t="s">
        <v>233</v>
      </c>
      <c r="H1096" s="190" t="s">
        <v>692</v>
      </c>
      <c r="I1096" s="190" t="s">
        <v>265</v>
      </c>
      <c r="J1096" s="190" t="s">
        <v>1881</v>
      </c>
      <c r="K1096" s="190">
        <v>2015</v>
      </c>
      <c r="L1096" s="190" t="s">
        <v>233</v>
      </c>
    </row>
    <row r="1097" spans="1:12" ht="17.25" customHeight="1" x14ac:dyDescent="0.3">
      <c r="A1097" s="190">
        <v>811446</v>
      </c>
      <c r="B1097" s="190" t="s">
        <v>2734</v>
      </c>
      <c r="C1097" s="190" t="s">
        <v>61</v>
      </c>
      <c r="D1097" s="190" t="s">
        <v>531</v>
      </c>
      <c r="E1097" s="190" t="s">
        <v>138</v>
      </c>
      <c r="F1097" s="193">
        <v>34363</v>
      </c>
      <c r="G1097" s="190" t="s">
        <v>2995</v>
      </c>
      <c r="H1097" s="190" t="s">
        <v>692</v>
      </c>
      <c r="I1097" s="190" t="s">
        <v>265</v>
      </c>
      <c r="J1097" s="190" t="s">
        <v>248</v>
      </c>
      <c r="K1097" s="190">
        <v>2011</v>
      </c>
      <c r="L1097" s="190" t="s">
        <v>238</v>
      </c>
    </row>
    <row r="1098" spans="1:12" ht="17.25" customHeight="1" x14ac:dyDescent="0.3">
      <c r="A1098" s="190">
        <v>811458</v>
      </c>
      <c r="B1098" s="190" t="s">
        <v>2737</v>
      </c>
      <c r="C1098" s="190" t="s">
        <v>81</v>
      </c>
      <c r="D1098" s="190" t="s">
        <v>2936</v>
      </c>
      <c r="E1098" s="190" t="s">
        <v>138</v>
      </c>
      <c r="F1098" s="193">
        <v>36032</v>
      </c>
      <c r="G1098" s="190" t="s">
        <v>233</v>
      </c>
      <c r="H1098" s="190" t="s">
        <v>692</v>
      </c>
      <c r="I1098" s="190" t="s">
        <v>265</v>
      </c>
      <c r="J1098" s="190" t="s">
        <v>248</v>
      </c>
      <c r="K1098" s="190">
        <v>2016</v>
      </c>
      <c r="L1098" s="190" t="s">
        <v>233</v>
      </c>
    </row>
    <row r="1099" spans="1:12" ht="17.25" customHeight="1" x14ac:dyDescent="0.3">
      <c r="A1099" s="190">
        <v>811480</v>
      </c>
      <c r="B1099" s="190" t="s">
        <v>669</v>
      </c>
      <c r="C1099" s="190" t="s">
        <v>61</v>
      </c>
      <c r="D1099" s="190" t="s">
        <v>190</v>
      </c>
      <c r="E1099" s="190" t="s">
        <v>137</v>
      </c>
      <c r="F1099" s="193">
        <v>35857</v>
      </c>
      <c r="G1099" s="190" t="s">
        <v>233</v>
      </c>
      <c r="H1099" s="190" t="s">
        <v>693</v>
      </c>
      <c r="I1099" s="190" t="s">
        <v>265</v>
      </c>
      <c r="J1099" s="190" t="s">
        <v>1882</v>
      </c>
      <c r="K1099" s="190">
        <v>2016</v>
      </c>
      <c r="L1099" s="190" t="s">
        <v>233</v>
      </c>
    </row>
    <row r="1100" spans="1:12" ht="17.25" customHeight="1" x14ac:dyDescent="0.3">
      <c r="A1100" s="190">
        <v>811503</v>
      </c>
      <c r="B1100" s="190" t="s">
        <v>2739</v>
      </c>
      <c r="C1100" s="190" t="s">
        <v>61</v>
      </c>
      <c r="D1100" s="190" t="s">
        <v>184</v>
      </c>
      <c r="E1100" s="190" t="s">
        <v>137</v>
      </c>
      <c r="F1100" s="193">
        <v>34821</v>
      </c>
      <c r="G1100" s="190" t="s">
        <v>233</v>
      </c>
      <c r="H1100" s="190" t="s">
        <v>692</v>
      </c>
      <c r="I1100" s="190" t="s">
        <v>265</v>
      </c>
      <c r="J1100" s="190" t="s">
        <v>1882</v>
      </c>
      <c r="K1100" s="190">
        <v>2016</v>
      </c>
      <c r="L1100" s="190" t="s">
        <v>233</v>
      </c>
    </row>
    <row r="1101" spans="1:12" ht="17.25" customHeight="1" x14ac:dyDescent="0.3">
      <c r="A1101" s="190">
        <v>811505</v>
      </c>
      <c r="B1101" s="190" t="s">
        <v>2740</v>
      </c>
      <c r="C1101" s="190" t="s">
        <v>408</v>
      </c>
      <c r="D1101" s="190" t="s">
        <v>387</v>
      </c>
      <c r="E1101" s="190" t="s">
        <v>137</v>
      </c>
      <c r="F1101" s="193">
        <v>36161</v>
      </c>
      <c r="G1101" s="190" t="s">
        <v>233</v>
      </c>
      <c r="H1101" s="190" t="s">
        <v>692</v>
      </c>
      <c r="I1101" s="190" t="s">
        <v>265</v>
      </c>
      <c r="J1101" s="190" t="s">
        <v>248</v>
      </c>
      <c r="K1101" s="190">
        <v>2016</v>
      </c>
      <c r="L1101" s="190" t="s">
        <v>233</v>
      </c>
    </row>
    <row r="1102" spans="1:12" ht="17.25" customHeight="1" x14ac:dyDescent="0.3">
      <c r="A1102" s="190">
        <v>811515</v>
      </c>
      <c r="B1102" s="190" t="s">
        <v>957</v>
      </c>
      <c r="C1102" s="190" t="s">
        <v>85</v>
      </c>
      <c r="D1102" s="190" t="s">
        <v>340</v>
      </c>
      <c r="E1102" s="190" t="s">
        <v>137</v>
      </c>
      <c r="F1102" s="193">
        <v>32395</v>
      </c>
      <c r="G1102" s="190" t="s">
        <v>238</v>
      </c>
      <c r="H1102" s="190" t="s">
        <v>692</v>
      </c>
      <c r="I1102" s="190" t="s">
        <v>265</v>
      </c>
      <c r="J1102" s="190" t="s">
        <v>1881</v>
      </c>
      <c r="K1102" s="190">
        <v>2010</v>
      </c>
      <c r="L1102" s="190" t="s">
        <v>233</v>
      </c>
    </row>
    <row r="1103" spans="1:12" ht="17.25" customHeight="1" x14ac:dyDescent="0.3">
      <c r="A1103" s="190">
        <v>811542</v>
      </c>
      <c r="B1103" s="190" t="s">
        <v>2744</v>
      </c>
      <c r="C1103" s="190" t="s">
        <v>329</v>
      </c>
      <c r="D1103" s="190" t="s">
        <v>212</v>
      </c>
      <c r="E1103" s="190" t="s">
        <v>137</v>
      </c>
      <c r="F1103" s="193">
        <v>36161</v>
      </c>
      <c r="G1103" s="190" t="s">
        <v>233</v>
      </c>
      <c r="H1103" s="190" t="s">
        <v>692</v>
      </c>
      <c r="I1103" s="190" t="s">
        <v>265</v>
      </c>
      <c r="J1103" s="190" t="s">
        <v>1881</v>
      </c>
      <c r="K1103" s="190">
        <v>2016</v>
      </c>
      <c r="L1103" s="190" t="s">
        <v>244</v>
      </c>
    </row>
    <row r="1104" spans="1:12" ht="17.25" customHeight="1" x14ac:dyDescent="0.3">
      <c r="A1104" s="190">
        <v>811556</v>
      </c>
      <c r="B1104" s="190" t="s">
        <v>2745</v>
      </c>
      <c r="C1104" s="190" t="s">
        <v>3002</v>
      </c>
      <c r="D1104" s="190" t="s">
        <v>188</v>
      </c>
      <c r="E1104" s="190" t="s">
        <v>137</v>
      </c>
      <c r="F1104" s="193">
        <v>34879</v>
      </c>
      <c r="G1104" s="190" t="s">
        <v>3003</v>
      </c>
      <c r="H1104" s="190" t="s">
        <v>692</v>
      </c>
      <c r="I1104" s="190" t="s">
        <v>265</v>
      </c>
      <c r="J1104" s="190" t="s">
        <v>1884</v>
      </c>
      <c r="K1104" s="190">
        <v>2013</v>
      </c>
      <c r="L1104" s="190" t="s">
        <v>238</v>
      </c>
    </row>
    <row r="1105" spans="1:12" ht="17.25" customHeight="1" x14ac:dyDescent="0.3">
      <c r="A1105" s="190">
        <v>811564</v>
      </c>
      <c r="B1105" s="190" t="s">
        <v>2747</v>
      </c>
      <c r="C1105" s="190" t="s">
        <v>428</v>
      </c>
      <c r="D1105" s="190" t="s">
        <v>186</v>
      </c>
      <c r="E1105" s="190" t="s">
        <v>137</v>
      </c>
      <c r="F1105" s="193">
        <v>34669</v>
      </c>
      <c r="G1105" s="190" t="s">
        <v>233</v>
      </c>
      <c r="H1105" s="190" t="s">
        <v>692</v>
      </c>
      <c r="I1105" s="190" t="s">
        <v>265</v>
      </c>
      <c r="J1105" s="190" t="s">
        <v>1884</v>
      </c>
      <c r="K1105" s="190">
        <v>2010</v>
      </c>
      <c r="L1105" s="190" t="s">
        <v>238</v>
      </c>
    </row>
    <row r="1106" spans="1:12" ht="17.25" customHeight="1" x14ac:dyDescent="0.3">
      <c r="A1106" s="190">
        <v>811569</v>
      </c>
      <c r="B1106" s="190" t="s">
        <v>2748</v>
      </c>
      <c r="C1106" s="190" t="s">
        <v>376</v>
      </c>
      <c r="D1106" s="190" t="s">
        <v>90</v>
      </c>
      <c r="E1106" s="190" t="s">
        <v>137</v>
      </c>
      <c r="F1106" s="193">
        <v>31564</v>
      </c>
      <c r="G1106" s="190" t="s">
        <v>233</v>
      </c>
      <c r="H1106" s="190" t="s">
        <v>692</v>
      </c>
      <c r="I1106" s="190" t="s">
        <v>265</v>
      </c>
      <c r="J1106" s="190" t="s">
        <v>248</v>
      </c>
      <c r="K1106" s="190">
        <v>2004</v>
      </c>
      <c r="L1106" s="190" t="s">
        <v>233</v>
      </c>
    </row>
    <row r="1107" spans="1:12" ht="17.25" customHeight="1" x14ac:dyDescent="0.3">
      <c r="A1107" s="190">
        <v>811572</v>
      </c>
      <c r="B1107" s="190" t="s">
        <v>2749</v>
      </c>
      <c r="C1107" s="190" t="s">
        <v>1826</v>
      </c>
      <c r="D1107" s="190" t="s">
        <v>393</v>
      </c>
      <c r="E1107" s="190" t="s">
        <v>137</v>
      </c>
      <c r="F1107" s="193">
        <v>35220</v>
      </c>
      <c r="G1107" s="190" t="s">
        <v>233</v>
      </c>
      <c r="H1107" s="190" t="s">
        <v>692</v>
      </c>
      <c r="I1107" s="190" t="s">
        <v>265</v>
      </c>
      <c r="J1107" s="190" t="s">
        <v>248</v>
      </c>
      <c r="K1107" s="190">
        <v>2014</v>
      </c>
      <c r="L1107" s="190" t="s">
        <v>233</v>
      </c>
    </row>
    <row r="1108" spans="1:12" ht="17.25" customHeight="1" x14ac:dyDescent="0.3">
      <c r="A1108" s="190">
        <v>811574</v>
      </c>
      <c r="B1108" s="190" t="s">
        <v>2750</v>
      </c>
      <c r="C1108" s="190" t="s">
        <v>2835</v>
      </c>
      <c r="D1108" s="190" t="s">
        <v>393</v>
      </c>
      <c r="E1108" s="190" t="s">
        <v>137</v>
      </c>
      <c r="F1108" s="193">
        <v>35220</v>
      </c>
      <c r="G1108" s="190" t="s">
        <v>233</v>
      </c>
      <c r="H1108" s="190" t="s">
        <v>692</v>
      </c>
      <c r="I1108" s="190" t="s">
        <v>265</v>
      </c>
      <c r="J1108" s="190" t="s">
        <v>248</v>
      </c>
      <c r="K1108" s="190">
        <v>2014</v>
      </c>
      <c r="L1108" s="190" t="s">
        <v>233</v>
      </c>
    </row>
    <row r="1109" spans="1:12" ht="17.25" customHeight="1" x14ac:dyDescent="0.3">
      <c r="A1109" s="190">
        <v>811576</v>
      </c>
      <c r="B1109" s="190" t="s">
        <v>2751</v>
      </c>
      <c r="C1109" s="190" t="s">
        <v>63</v>
      </c>
      <c r="D1109" s="190" t="s">
        <v>1874</v>
      </c>
      <c r="E1109" s="190" t="s">
        <v>137</v>
      </c>
      <c r="F1109" s="193">
        <v>36161</v>
      </c>
      <c r="G1109" s="190" t="s">
        <v>821</v>
      </c>
      <c r="H1109" s="190" t="s">
        <v>692</v>
      </c>
      <c r="I1109" s="190" t="s">
        <v>265</v>
      </c>
      <c r="J1109" s="190" t="s">
        <v>248</v>
      </c>
      <c r="K1109" s="190">
        <v>2016</v>
      </c>
      <c r="L1109" s="190" t="s">
        <v>233</v>
      </c>
    </row>
    <row r="1110" spans="1:12" ht="17.25" customHeight="1" x14ac:dyDescent="0.3">
      <c r="A1110" s="190">
        <v>811585</v>
      </c>
      <c r="B1110" s="190" t="s">
        <v>2752</v>
      </c>
      <c r="C1110" s="190" t="s">
        <v>79</v>
      </c>
      <c r="D1110" s="190" t="s">
        <v>395</v>
      </c>
      <c r="E1110" s="190" t="s">
        <v>137</v>
      </c>
      <c r="F1110" s="193">
        <v>29983</v>
      </c>
      <c r="G1110" s="190" t="s">
        <v>2976</v>
      </c>
      <c r="H1110" s="190" t="s">
        <v>692</v>
      </c>
      <c r="I1110" s="190" t="s">
        <v>265</v>
      </c>
      <c r="J1110" s="190" t="s">
        <v>1884</v>
      </c>
      <c r="K1110" s="190">
        <v>2002</v>
      </c>
      <c r="L1110" s="190" t="s">
        <v>238</v>
      </c>
    </row>
    <row r="1111" spans="1:12" ht="17.25" customHeight="1" x14ac:dyDescent="0.3">
      <c r="A1111" s="190">
        <v>811605</v>
      </c>
      <c r="B1111" s="190" t="s">
        <v>2754</v>
      </c>
      <c r="C1111" s="190" t="s">
        <v>1803</v>
      </c>
      <c r="D1111" s="190" t="s">
        <v>190</v>
      </c>
      <c r="E1111" s="190" t="s">
        <v>138</v>
      </c>
      <c r="F1111" s="193">
        <v>33843</v>
      </c>
      <c r="G1111" s="190" t="s">
        <v>3012</v>
      </c>
      <c r="H1111" s="190" t="s">
        <v>692</v>
      </c>
      <c r="I1111" s="190" t="s">
        <v>265</v>
      </c>
    </row>
    <row r="1112" spans="1:12" ht="17.25" customHeight="1" x14ac:dyDescent="0.3">
      <c r="A1112" s="190">
        <v>811608</v>
      </c>
      <c r="B1112" s="190" t="s">
        <v>2755</v>
      </c>
      <c r="C1112" s="190" t="s">
        <v>2842</v>
      </c>
      <c r="D1112" s="190" t="s">
        <v>476</v>
      </c>
      <c r="E1112" s="190" t="s">
        <v>138</v>
      </c>
      <c r="F1112" s="193">
        <v>31729</v>
      </c>
      <c r="G1112" s="190" t="s">
        <v>233</v>
      </c>
      <c r="H1112" s="190" t="s">
        <v>692</v>
      </c>
      <c r="I1112" s="190" t="s">
        <v>265</v>
      </c>
      <c r="J1112" s="190" t="s">
        <v>1887</v>
      </c>
      <c r="K1112" s="190">
        <v>2004</v>
      </c>
      <c r="L1112" s="190" t="s">
        <v>238</v>
      </c>
    </row>
    <row r="1113" spans="1:12" ht="17.25" customHeight="1" x14ac:dyDescent="0.3">
      <c r="A1113" s="190">
        <v>811651</v>
      </c>
      <c r="B1113" s="190" t="s">
        <v>2758</v>
      </c>
      <c r="C1113" s="190" t="s">
        <v>996</v>
      </c>
      <c r="D1113" s="190" t="s">
        <v>2841</v>
      </c>
      <c r="E1113" s="190" t="s">
        <v>138</v>
      </c>
      <c r="F1113" s="193">
        <v>33156</v>
      </c>
      <c r="G1113" s="190" t="s">
        <v>695</v>
      </c>
      <c r="H1113" s="190" t="s">
        <v>692</v>
      </c>
      <c r="I1113" s="190" t="s">
        <v>265</v>
      </c>
      <c r="J1113" s="190" t="s">
        <v>1881</v>
      </c>
      <c r="K1113" s="190">
        <v>2011</v>
      </c>
      <c r="L1113" s="190" t="s">
        <v>233</v>
      </c>
    </row>
    <row r="1114" spans="1:12" ht="17.25" customHeight="1" x14ac:dyDescent="0.3">
      <c r="A1114" s="190">
        <v>811663</v>
      </c>
      <c r="B1114" s="190" t="s">
        <v>2760</v>
      </c>
      <c r="C1114" s="190" t="s">
        <v>869</v>
      </c>
      <c r="D1114" s="190" t="s">
        <v>2945</v>
      </c>
      <c r="E1114" s="190" t="s">
        <v>137</v>
      </c>
      <c r="F1114" s="193">
        <v>36028</v>
      </c>
      <c r="G1114" s="190" t="s">
        <v>695</v>
      </c>
      <c r="H1114" s="190" t="s">
        <v>692</v>
      </c>
      <c r="I1114" s="190" t="s">
        <v>265</v>
      </c>
      <c r="J1114" s="190" t="s">
        <v>1884</v>
      </c>
      <c r="K1114" s="190">
        <v>2017</v>
      </c>
      <c r="L1114" s="190" t="s">
        <v>238</v>
      </c>
    </row>
    <row r="1115" spans="1:12" ht="17.25" customHeight="1" x14ac:dyDescent="0.3">
      <c r="A1115" s="190">
        <v>811683</v>
      </c>
      <c r="B1115" s="190" t="s">
        <v>2762</v>
      </c>
      <c r="C1115" s="190" t="s">
        <v>2985</v>
      </c>
      <c r="D1115" s="190" t="s">
        <v>657</v>
      </c>
      <c r="E1115" s="190" t="s">
        <v>138</v>
      </c>
      <c r="F1115" s="193">
        <v>34104</v>
      </c>
      <c r="G1115" s="190" t="s">
        <v>695</v>
      </c>
      <c r="H1115" s="190" t="s">
        <v>692</v>
      </c>
      <c r="I1115" s="190" t="s">
        <v>265</v>
      </c>
      <c r="J1115" s="190" t="s">
        <v>1881</v>
      </c>
      <c r="K1115" s="190">
        <v>2010</v>
      </c>
      <c r="L1115" s="190" t="s">
        <v>238</v>
      </c>
    </row>
    <row r="1116" spans="1:12" ht="17.25" customHeight="1" x14ac:dyDescent="0.3">
      <c r="A1116" s="190">
        <v>811695</v>
      </c>
      <c r="B1116" s="190" t="s">
        <v>2763</v>
      </c>
      <c r="C1116" s="190" t="s">
        <v>1748</v>
      </c>
      <c r="D1116" s="190" t="s">
        <v>2997</v>
      </c>
      <c r="E1116" s="190" t="s">
        <v>138</v>
      </c>
      <c r="F1116" s="193">
        <v>35068</v>
      </c>
      <c r="G1116" s="190" t="s">
        <v>2998</v>
      </c>
      <c r="H1116" s="190" t="s">
        <v>692</v>
      </c>
      <c r="I1116" s="190" t="s">
        <v>265</v>
      </c>
      <c r="J1116" s="190" t="s">
        <v>248</v>
      </c>
      <c r="K1116" s="190">
        <v>2014</v>
      </c>
      <c r="L1116" s="190" t="s">
        <v>242</v>
      </c>
    </row>
    <row r="1117" spans="1:12" ht="17.25" customHeight="1" x14ac:dyDescent="0.3">
      <c r="A1117" s="190">
        <v>811740</v>
      </c>
      <c r="B1117" s="190" t="s">
        <v>2765</v>
      </c>
      <c r="C1117" s="190" t="s">
        <v>996</v>
      </c>
      <c r="D1117" s="190" t="s">
        <v>1790</v>
      </c>
      <c r="E1117" s="190" t="s">
        <v>138</v>
      </c>
      <c r="F1117" s="193">
        <v>33553</v>
      </c>
      <c r="G1117" s="190" t="s">
        <v>233</v>
      </c>
      <c r="H1117" s="190" t="s">
        <v>692</v>
      </c>
      <c r="I1117" s="190" t="s">
        <v>265</v>
      </c>
      <c r="J1117" s="190" t="s">
        <v>248</v>
      </c>
      <c r="K1117" s="190">
        <v>2010</v>
      </c>
      <c r="L1117" s="190" t="s">
        <v>233</v>
      </c>
    </row>
    <row r="1118" spans="1:12" ht="17.25" customHeight="1" x14ac:dyDescent="0.3">
      <c r="A1118" s="190">
        <v>811771</v>
      </c>
      <c r="B1118" s="190" t="s">
        <v>2770</v>
      </c>
      <c r="C1118" s="190" t="s">
        <v>63</v>
      </c>
      <c r="D1118" s="190" t="s">
        <v>2964</v>
      </c>
      <c r="E1118" s="190" t="s">
        <v>138</v>
      </c>
      <c r="F1118" s="193">
        <v>34700</v>
      </c>
      <c r="G1118" s="190" t="s">
        <v>2965</v>
      </c>
      <c r="H1118" s="190" t="s">
        <v>692</v>
      </c>
      <c r="I1118" s="190" t="s">
        <v>265</v>
      </c>
      <c r="J1118" s="190" t="s">
        <v>1881</v>
      </c>
      <c r="K1118" s="190">
        <v>2013</v>
      </c>
      <c r="L1118" s="190" t="s">
        <v>238</v>
      </c>
    </row>
    <row r="1119" spans="1:12" ht="17.25" customHeight="1" x14ac:dyDescent="0.3">
      <c r="A1119" s="190">
        <v>811774</v>
      </c>
      <c r="B1119" s="190" t="s">
        <v>2771</v>
      </c>
      <c r="C1119" s="190" t="s">
        <v>91</v>
      </c>
      <c r="D1119" s="190" t="s">
        <v>167</v>
      </c>
      <c r="E1119" s="190" t="s">
        <v>137</v>
      </c>
      <c r="F1119" s="193">
        <v>35796</v>
      </c>
      <c r="G1119" s="190" t="s">
        <v>233</v>
      </c>
      <c r="H1119" s="190" t="s">
        <v>693</v>
      </c>
      <c r="I1119" s="190" t="s">
        <v>265</v>
      </c>
      <c r="J1119" s="190" t="s">
        <v>248</v>
      </c>
      <c r="K1119" s="190">
        <v>2016</v>
      </c>
      <c r="L1119" s="190" t="s">
        <v>233</v>
      </c>
    </row>
    <row r="1120" spans="1:12" ht="17.25" customHeight="1" x14ac:dyDescent="0.3">
      <c r="A1120" s="190">
        <v>811776</v>
      </c>
      <c r="B1120" s="190" t="s">
        <v>2772</v>
      </c>
      <c r="C1120" s="190" t="s">
        <v>980</v>
      </c>
      <c r="D1120" s="190" t="s">
        <v>156</v>
      </c>
      <c r="E1120" s="190" t="s">
        <v>138</v>
      </c>
      <c r="F1120" s="193">
        <v>35008</v>
      </c>
      <c r="G1120" s="190" t="s">
        <v>243</v>
      </c>
      <c r="H1120" s="190" t="s">
        <v>692</v>
      </c>
      <c r="I1120" s="190" t="s">
        <v>265</v>
      </c>
      <c r="J1120" s="190" t="s">
        <v>1884</v>
      </c>
      <c r="K1120" s="190">
        <v>2013</v>
      </c>
      <c r="L1120" s="190" t="s">
        <v>243</v>
      </c>
    </row>
    <row r="1121" spans="1:12" ht="17.25" customHeight="1" x14ac:dyDescent="0.3">
      <c r="A1121" s="190">
        <v>811815</v>
      </c>
      <c r="B1121" s="190" t="s">
        <v>2780</v>
      </c>
      <c r="C1121" s="190" t="s">
        <v>82</v>
      </c>
      <c r="D1121" s="190" t="s">
        <v>446</v>
      </c>
      <c r="E1121" s="190" t="s">
        <v>138</v>
      </c>
      <c r="F1121" s="193">
        <v>35431</v>
      </c>
      <c r="G1121" s="190" t="s">
        <v>233</v>
      </c>
      <c r="H1121" s="190" t="s">
        <v>692</v>
      </c>
      <c r="I1121" s="190" t="s">
        <v>265</v>
      </c>
      <c r="J1121" s="190" t="s">
        <v>1884</v>
      </c>
      <c r="K1121" s="190">
        <v>2014</v>
      </c>
      <c r="L1121" s="190" t="s">
        <v>238</v>
      </c>
    </row>
    <row r="1122" spans="1:12" ht="17.25" customHeight="1" x14ac:dyDescent="0.3">
      <c r="A1122" s="190">
        <v>811954</v>
      </c>
      <c r="B1122" s="190" t="s">
        <v>1061</v>
      </c>
      <c r="C1122" s="190" t="s">
        <v>350</v>
      </c>
      <c r="D1122" s="190" t="s">
        <v>841</v>
      </c>
      <c r="E1122" s="190" t="s">
        <v>138</v>
      </c>
      <c r="F1122" s="193">
        <v>33251</v>
      </c>
      <c r="G1122" s="190" t="s">
        <v>233</v>
      </c>
      <c r="H1122" s="190" t="s">
        <v>692</v>
      </c>
      <c r="I1122" s="190" t="s">
        <v>265</v>
      </c>
      <c r="J1122" s="190" t="s">
        <v>1884</v>
      </c>
      <c r="K1122" s="190">
        <v>2009</v>
      </c>
      <c r="L1122" s="190" t="s">
        <v>238</v>
      </c>
    </row>
    <row r="1123" spans="1:12" ht="17.25" customHeight="1" x14ac:dyDescent="0.3">
      <c r="A1123" s="190">
        <v>811984</v>
      </c>
      <c r="B1123" s="190" t="s">
        <v>1068</v>
      </c>
      <c r="C1123" s="190" t="s">
        <v>319</v>
      </c>
      <c r="D1123" s="190" t="s">
        <v>1583</v>
      </c>
      <c r="E1123" s="190" t="s">
        <v>137</v>
      </c>
      <c r="F1123" s="193">
        <v>35497</v>
      </c>
      <c r="G1123" s="190" t="s">
        <v>754</v>
      </c>
      <c r="H1123" s="190" t="s">
        <v>692</v>
      </c>
      <c r="I1123" s="190" t="s">
        <v>265</v>
      </c>
      <c r="J1123" s="190" t="s">
        <v>1881</v>
      </c>
      <c r="K1123" s="190">
        <v>2015</v>
      </c>
      <c r="L1123" s="190" t="s">
        <v>233</v>
      </c>
    </row>
    <row r="1124" spans="1:12" ht="17.25" customHeight="1" x14ac:dyDescent="0.3">
      <c r="A1124" s="190">
        <v>811992</v>
      </c>
      <c r="B1124" s="190" t="s">
        <v>1069</v>
      </c>
      <c r="C1124" s="190" t="s">
        <v>1585</v>
      </c>
      <c r="D1124" s="190" t="s">
        <v>185</v>
      </c>
      <c r="E1124" s="190" t="s">
        <v>137</v>
      </c>
      <c r="F1124" s="193">
        <v>32539</v>
      </c>
      <c r="G1124" s="190" t="s">
        <v>233</v>
      </c>
      <c r="H1124" s="190" t="s">
        <v>692</v>
      </c>
      <c r="I1124" s="190" t="s">
        <v>265</v>
      </c>
      <c r="J1124" s="190" t="s">
        <v>248</v>
      </c>
      <c r="K1124" s="190">
        <v>2006</v>
      </c>
      <c r="L1124" s="190" t="s">
        <v>233</v>
      </c>
    </row>
    <row r="1125" spans="1:12" ht="17.25" customHeight="1" x14ac:dyDescent="0.3">
      <c r="A1125" s="190">
        <v>811994</v>
      </c>
      <c r="B1125" s="190" t="s">
        <v>1070</v>
      </c>
      <c r="C1125" s="190" t="s">
        <v>64</v>
      </c>
      <c r="D1125" s="190" t="s">
        <v>569</v>
      </c>
      <c r="E1125" s="190" t="s">
        <v>137</v>
      </c>
      <c r="F1125" s="193">
        <v>36526</v>
      </c>
      <c r="G1125" s="190" t="s">
        <v>1586</v>
      </c>
      <c r="H1125" s="190" t="s">
        <v>692</v>
      </c>
      <c r="I1125" s="190" t="s">
        <v>265</v>
      </c>
      <c r="J1125" s="190" t="s">
        <v>248</v>
      </c>
      <c r="K1125" s="190">
        <v>2017</v>
      </c>
      <c r="L1125" s="190" t="s">
        <v>244</v>
      </c>
    </row>
    <row r="1126" spans="1:12" ht="17.25" customHeight="1" x14ac:dyDescent="0.3">
      <c r="A1126" s="190">
        <v>811995</v>
      </c>
      <c r="B1126" s="190" t="s">
        <v>523</v>
      </c>
      <c r="C1126" s="190" t="s">
        <v>1587</v>
      </c>
      <c r="D1126" s="190" t="s">
        <v>158</v>
      </c>
      <c r="E1126" s="190" t="s">
        <v>137</v>
      </c>
      <c r="F1126" s="193">
        <v>36526</v>
      </c>
      <c r="G1126" s="190" t="s">
        <v>791</v>
      </c>
      <c r="H1126" s="190" t="s">
        <v>692</v>
      </c>
      <c r="I1126" s="190" t="s">
        <v>265</v>
      </c>
      <c r="J1126" s="190" t="s">
        <v>248</v>
      </c>
      <c r="K1126" s="190">
        <v>2017</v>
      </c>
      <c r="L1126" s="190" t="s">
        <v>238</v>
      </c>
    </row>
    <row r="1127" spans="1:12" ht="17.25" customHeight="1" x14ac:dyDescent="0.3">
      <c r="A1127" s="190">
        <v>811997</v>
      </c>
      <c r="B1127" s="190" t="s">
        <v>1071</v>
      </c>
      <c r="C1127" s="190" t="s">
        <v>114</v>
      </c>
      <c r="D1127" s="190" t="s">
        <v>1588</v>
      </c>
      <c r="E1127" s="190" t="s">
        <v>137</v>
      </c>
      <c r="F1127" s="193">
        <v>35916</v>
      </c>
      <c r="G1127" s="190" t="s">
        <v>1589</v>
      </c>
      <c r="H1127" s="190" t="s">
        <v>692</v>
      </c>
      <c r="I1127" s="190" t="s">
        <v>265</v>
      </c>
      <c r="J1127" s="190" t="s">
        <v>248</v>
      </c>
      <c r="K1127" s="190">
        <v>2015</v>
      </c>
      <c r="L1127" s="190" t="s">
        <v>238</v>
      </c>
    </row>
    <row r="1128" spans="1:12" ht="17.25" customHeight="1" x14ac:dyDescent="0.3">
      <c r="A1128" s="190">
        <v>812018</v>
      </c>
      <c r="B1128" s="190" t="s">
        <v>1075</v>
      </c>
      <c r="C1128" s="190" t="s">
        <v>93</v>
      </c>
      <c r="D1128" s="190" t="s">
        <v>653</v>
      </c>
      <c r="E1128" s="190" t="s">
        <v>137</v>
      </c>
      <c r="F1128" s="193">
        <v>36526</v>
      </c>
      <c r="G1128" s="190" t="s">
        <v>970</v>
      </c>
      <c r="H1128" s="190" t="s">
        <v>692</v>
      </c>
      <c r="I1128" s="190" t="s">
        <v>265</v>
      </c>
      <c r="J1128" s="190" t="s">
        <v>1881</v>
      </c>
      <c r="K1128" s="190">
        <v>2018</v>
      </c>
      <c r="L1128" s="190" t="s">
        <v>238</v>
      </c>
    </row>
    <row r="1129" spans="1:12" ht="17.25" customHeight="1" x14ac:dyDescent="0.3">
      <c r="A1129" s="190">
        <v>812019</v>
      </c>
      <c r="B1129" s="190" t="s">
        <v>1076</v>
      </c>
      <c r="C1129" s="190" t="s">
        <v>65</v>
      </c>
      <c r="D1129" s="190" t="s">
        <v>210</v>
      </c>
      <c r="E1129" s="190" t="s">
        <v>137</v>
      </c>
      <c r="F1129" s="193">
        <v>31152</v>
      </c>
      <c r="G1129" s="190" t="s">
        <v>241</v>
      </c>
      <c r="H1129" s="190" t="s">
        <v>692</v>
      </c>
      <c r="I1129" s="190" t="s">
        <v>265</v>
      </c>
      <c r="J1129" s="190" t="s">
        <v>248</v>
      </c>
      <c r="K1129" s="190">
        <v>2004</v>
      </c>
      <c r="L1129" s="190" t="s">
        <v>241</v>
      </c>
    </row>
    <row r="1130" spans="1:12" ht="17.25" customHeight="1" x14ac:dyDescent="0.3">
      <c r="A1130" s="190">
        <v>812022</v>
      </c>
      <c r="B1130" s="190" t="s">
        <v>1077</v>
      </c>
      <c r="C1130" s="190" t="s">
        <v>63</v>
      </c>
      <c r="D1130" s="190" t="s">
        <v>625</v>
      </c>
      <c r="E1130" s="190" t="s">
        <v>137</v>
      </c>
      <c r="F1130" s="193">
        <v>31937</v>
      </c>
      <c r="G1130" s="190" t="s">
        <v>695</v>
      </c>
      <c r="H1130" s="190" t="s">
        <v>692</v>
      </c>
      <c r="I1130" s="190" t="s">
        <v>265</v>
      </c>
      <c r="J1130" s="190" t="s">
        <v>1882</v>
      </c>
      <c r="K1130" s="190">
        <v>2006</v>
      </c>
      <c r="L1130" s="190" t="s">
        <v>233</v>
      </c>
    </row>
    <row r="1131" spans="1:12" ht="17.25" customHeight="1" x14ac:dyDescent="0.3">
      <c r="A1131" s="190">
        <v>812027</v>
      </c>
      <c r="B1131" s="190" t="s">
        <v>1079</v>
      </c>
      <c r="C1131" s="190" t="s">
        <v>61</v>
      </c>
      <c r="D1131" s="190" t="s">
        <v>162</v>
      </c>
      <c r="E1131" s="190" t="s">
        <v>137</v>
      </c>
      <c r="F1131" s="193">
        <v>28272</v>
      </c>
      <c r="G1131" s="190" t="s">
        <v>233</v>
      </c>
      <c r="H1131" s="190" t="s">
        <v>692</v>
      </c>
      <c r="I1131" s="190" t="s">
        <v>265</v>
      </c>
      <c r="J1131" s="190" t="s">
        <v>248</v>
      </c>
      <c r="K1131" s="190">
        <v>2017</v>
      </c>
      <c r="L1131" s="190" t="s">
        <v>233</v>
      </c>
    </row>
    <row r="1132" spans="1:12" ht="17.25" customHeight="1" x14ac:dyDescent="0.3">
      <c r="A1132" s="190">
        <v>812033</v>
      </c>
      <c r="B1132" s="190" t="s">
        <v>1080</v>
      </c>
      <c r="C1132" s="190" t="s">
        <v>65</v>
      </c>
      <c r="D1132" s="190" t="s">
        <v>190</v>
      </c>
      <c r="E1132" s="190" t="s">
        <v>137</v>
      </c>
      <c r="F1132" s="193">
        <v>32509</v>
      </c>
      <c r="G1132" s="190" t="s">
        <v>233</v>
      </c>
      <c r="H1132" s="190" t="s">
        <v>692</v>
      </c>
      <c r="I1132" s="190" t="s">
        <v>265</v>
      </c>
      <c r="J1132" s="190" t="s">
        <v>1884</v>
      </c>
      <c r="K1132" s="190">
        <v>2016</v>
      </c>
      <c r="L1132" s="190" t="s">
        <v>233</v>
      </c>
    </row>
    <row r="1133" spans="1:12" ht="17.25" customHeight="1" x14ac:dyDescent="0.3">
      <c r="A1133" s="190">
        <v>812039</v>
      </c>
      <c r="B1133" s="190" t="s">
        <v>1081</v>
      </c>
      <c r="C1133" s="190" t="s">
        <v>63</v>
      </c>
      <c r="D1133" s="190" t="s">
        <v>823</v>
      </c>
      <c r="E1133" s="190" t="s">
        <v>138</v>
      </c>
      <c r="F1133" s="193">
        <v>34093</v>
      </c>
      <c r="G1133" s="190" t="s">
        <v>754</v>
      </c>
      <c r="H1133" s="190" t="s">
        <v>693</v>
      </c>
      <c r="I1133" s="190" t="s">
        <v>265</v>
      </c>
      <c r="J1133" s="190" t="s">
        <v>1884</v>
      </c>
      <c r="K1133" s="190">
        <v>2011</v>
      </c>
      <c r="L1133" s="190" t="s">
        <v>233</v>
      </c>
    </row>
    <row r="1134" spans="1:12" ht="17.25" customHeight="1" x14ac:dyDescent="0.3">
      <c r="A1134" s="190">
        <v>812046</v>
      </c>
      <c r="B1134" s="190" t="s">
        <v>1082</v>
      </c>
      <c r="C1134" s="190" t="s">
        <v>1597</v>
      </c>
      <c r="D1134" s="190" t="s">
        <v>132</v>
      </c>
      <c r="E1134" s="190" t="s">
        <v>137</v>
      </c>
      <c r="F1134" s="193">
        <v>35289</v>
      </c>
      <c r="G1134" s="190" t="s">
        <v>775</v>
      </c>
      <c r="H1134" s="190" t="s">
        <v>692</v>
      </c>
      <c r="I1134" s="190" t="s">
        <v>265</v>
      </c>
      <c r="J1134" s="190" t="s">
        <v>248</v>
      </c>
      <c r="K1134" s="190">
        <v>2016</v>
      </c>
      <c r="L1134" s="190" t="s">
        <v>233</v>
      </c>
    </row>
    <row r="1135" spans="1:12" ht="17.25" customHeight="1" x14ac:dyDescent="0.3">
      <c r="A1135" s="190">
        <v>812048</v>
      </c>
      <c r="B1135" s="190" t="s">
        <v>1083</v>
      </c>
      <c r="C1135" s="190" t="s">
        <v>409</v>
      </c>
      <c r="D1135" s="190" t="s">
        <v>891</v>
      </c>
      <c r="E1135" s="190" t="s">
        <v>138</v>
      </c>
      <c r="F1135" s="193">
        <v>32311</v>
      </c>
      <c r="G1135" s="190" t="s">
        <v>233</v>
      </c>
      <c r="H1135" s="190" t="s">
        <v>692</v>
      </c>
      <c r="I1135" s="190" t="s">
        <v>265</v>
      </c>
      <c r="J1135" s="190" t="s">
        <v>1884</v>
      </c>
      <c r="K1135" s="190">
        <v>2008</v>
      </c>
      <c r="L1135" s="190" t="s">
        <v>238</v>
      </c>
    </row>
    <row r="1136" spans="1:12" ht="17.25" customHeight="1" x14ac:dyDescent="0.3">
      <c r="A1136" s="190">
        <v>812055</v>
      </c>
      <c r="B1136" s="190" t="s">
        <v>1085</v>
      </c>
      <c r="C1136" s="190" t="s">
        <v>63</v>
      </c>
      <c r="D1136" s="190" t="s">
        <v>90</v>
      </c>
      <c r="E1136" s="190" t="s">
        <v>138</v>
      </c>
      <c r="F1136" s="193">
        <v>34700</v>
      </c>
      <c r="G1136" s="190" t="s">
        <v>861</v>
      </c>
      <c r="H1136" s="190" t="s">
        <v>692</v>
      </c>
      <c r="I1136" s="190" t="s">
        <v>265</v>
      </c>
      <c r="J1136" s="190" t="s">
        <v>248</v>
      </c>
      <c r="K1136" s="190">
        <v>2012</v>
      </c>
      <c r="L1136" s="190" t="s">
        <v>244</v>
      </c>
    </row>
    <row r="1137" spans="1:12" ht="17.25" customHeight="1" x14ac:dyDescent="0.3">
      <c r="A1137" s="190">
        <v>812058</v>
      </c>
      <c r="B1137" s="190" t="s">
        <v>1086</v>
      </c>
      <c r="C1137" s="190" t="s">
        <v>925</v>
      </c>
      <c r="D1137" s="190" t="s">
        <v>1598</v>
      </c>
      <c r="E1137" s="190" t="s">
        <v>138</v>
      </c>
      <c r="F1137" s="193">
        <v>29280</v>
      </c>
      <c r="G1137" s="190" t="s">
        <v>233</v>
      </c>
      <c r="H1137" s="190" t="s">
        <v>692</v>
      </c>
      <c r="I1137" s="190" t="s">
        <v>265</v>
      </c>
      <c r="J1137" s="190" t="s">
        <v>1884</v>
      </c>
      <c r="K1137" s="190">
        <v>1998</v>
      </c>
      <c r="L1137" s="190" t="s">
        <v>238</v>
      </c>
    </row>
    <row r="1138" spans="1:12" ht="17.25" customHeight="1" x14ac:dyDescent="0.3">
      <c r="A1138" s="190">
        <v>812070</v>
      </c>
      <c r="B1138" s="190" t="s">
        <v>1087</v>
      </c>
      <c r="C1138" s="190" t="s">
        <v>386</v>
      </c>
      <c r="D1138" s="190" t="s">
        <v>1002</v>
      </c>
      <c r="E1138" s="190" t="s">
        <v>138</v>
      </c>
      <c r="F1138" s="193">
        <v>34700</v>
      </c>
      <c r="G1138" s="190" t="s">
        <v>233</v>
      </c>
      <c r="H1138" s="190" t="s">
        <v>693</v>
      </c>
      <c r="I1138" s="190" t="s">
        <v>265</v>
      </c>
      <c r="J1138" s="190" t="s">
        <v>1887</v>
      </c>
      <c r="K1138" s="190">
        <v>2012</v>
      </c>
      <c r="L1138" s="190" t="s">
        <v>233</v>
      </c>
    </row>
    <row r="1139" spans="1:12" ht="17.25" customHeight="1" x14ac:dyDescent="0.3">
      <c r="A1139" s="190">
        <v>812072</v>
      </c>
      <c r="B1139" s="190" t="s">
        <v>1088</v>
      </c>
      <c r="C1139" s="190" t="s">
        <v>125</v>
      </c>
      <c r="D1139" s="190" t="s">
        <v>384</v>
      </c>
      <c r="E1139" s="190" t="s">
        <v>137</v>
      </c>
      <c r="F1139" s="193">
        <v>33838</v>
      </c>
      <c r="G1139" s="190" t="s">
        <v>233</v>
      </c>
      <c r="H1139" s="190" t="s">
        <v>692</v>
      </c>
      <c r="I1139" s="190" t="s">
        <v>265</v>
      </c>
      <c r="J1139" s="190" t="s">
        <v>713</v>
      </c>
      <c r="K1139" s="190">
        <v>2000</v>
      </c>
      <c r="L1139" s="190" t="s">
        <v>233</v>
      </c>
    </row>
    <row r="1140" spans="1:12" ht="17.25" customHeight="1" x14ac:dyDescent="0.3">
      <c r="A1140" s="190">
        <v>812074</v>
      </c>
      <c r="B1140" s="190" t="s">
        <v>1089</v>
      </c>
      <c r="C1140" s="190" t="s">
        <v>1003</v>
      </c>
      <c r="D1140" s="190" t="s">
        <v>1600</v>
      </c>
      <c r="E1140" s="190" t="s">
        <v>138</v>
      </c>
      <c r="F1140" s="193">
        <v>33379</v>
      </c>
      <c r="G1140" s="190" t="s">
        <v>233</v>
      </c>
      <c r="H1140" s="190" t="s">
        <v>692</v>
      </c>
      <c r="I1140" s="190" t="s">
        <v>265</v>
      </c>
      <c r="J1140" s="190" t="s">
        <v>1884</v>
      </c>
      <c r="K1140" s="190">
        <v>2016</v>
      </c>
      <c r="L1140" s="190" t="s">
        <v>233</v>
      </c>
    </row>
    <row r="1141" spans="1:12" ht="17.25" customHeight="1" x14ac:dyDescent="0.3">
      <c r="A1141" s="190">
        <v>812077</v>
      </c>
      <c r="B1141" s="190" t="s">
        <v>1090</v>
      </c>
      <c r="C1141" s="190" t="s">
        <v>668</v>
      </c>
      <c r="D1141" s="190" t="s">
        <v>220</v>
      </c>
      <c r="E1141" s="190" t="s">
        <v>138</v>
      </c>
      <c r="F1141" s="193">
        <v>33607</v>
      </c>
      <c r="G1141" s="190" t="s">
        <v>235</v>
      </c>
      <c r="H1141" s="190" t="s">
        <v>692</v>
      </c>
      <c r="I1141" s="190" t="s">
        <v>265</v>
      </c>
      <c r="J1141" s="190" t="s">
        <v>1884</v>
      </c>
      <c r="K1141" s="190">
        <v>2011</v>
      </c>
      <c r="L1141" s="190" t="s">
        <v>235</v>
      </c>
    </row>
    <row r="1142" spans="1:12" ht="17.25" customHeight="1" x14ac:dyDescent="0.3">
      <c r="A1142" s="190">
        <v>812111</v>
      </c>
      <c r="B1142" s="190" t="s">
        <v>1092</v>
      </c>
      <c r="C1142" s="190" t="s">
        <v>1585</v>
      </c>
      <c r="D1142" s="190" t="s">
        <v>413</v>
      </c>
      <c r="E1142" s="190" t="s">
        <v>138</v>
      </c>
      <c r="F1142" s="193">
        <v>35065</v>
      </c>
      <c r="G1142" s="190" t="s">
        <v>233</v>
      </c>
      <c r="H1142" s="190" t="s">
        <v>692</v>
      </c>
      <c r="I1142" s="190" t="s">
        <v>265</v>
      </c>
      <c r="J1142" s="190" t="s">
        <v>248</v>
      </c>
      <c r="K1142" s="190">
        <v>2014</v>
      </c>
      <c r="L1142" s="190" t="s">
        <v>1885</v>
      </c>
    </row>
    <row r="1143" spans="1:12" ht="17.25" customHeight="1" x14ac:dyDescent="0.3">
      <c r="A1143" s="190">
        <v>812127</v>
      </c>
      <c r="B1143" s="190" t="s">
        <v>1094</v>
      </c>
      <c r="C1143" s="190" t="s">
        <v>91</v>
      </c>
      <c r="D1143" s="190" t="s">
        <v>470</v>
      </c>
      <c r="E1143" s="190" t="s">
        <v>138</v>
      </c>
      <c r="F1143" s="193">
        <v>35472</v>
      </c>
      <c r="G1143" s="190" t="s">
        <v>754</v>
      </c>
      <c r="H1143" s="190" t="s">
        <v>693</v>
      </c>
      <c r="I1143" s="190" t="s">
        <v>265</v>
      </c>
      <c r="J1143" s="190" t="s">
        <v>1881</v>
      </c>
      <c r="K1143" s="190">
        <v>2015</v>
      </c>
      <c r="L1143" s="190" t="s">
        <v>233</v>
      </c>
    </row>
    <row r="1144" spans="1:12" ht="17.25" customHeight="1" x14ac:dyDescent="0.3">
      <c r="A1144" s="190">
        <v>812133</v>
      </c>
      <c r="B1144" s="190" t="s">
        <v>1095</v>
      </c>
      <c r="C1144" s="190" t="s">
        <v>312</v>
      </c>
      <c r="D1144" s="190" t="s">
        <v>295</v>
      </c>
      <c r="E1144" s="190" t="s">
        <v>137</v>
      </c>
      <c r="F1144" s="193">
        <v>35589</v>
      </c>
      <c r="G1144" s="190" t="s">
        <v>233</v>
      </c>
      <c r="H1144" s="190" t="s">
        <v>692</v>
      </c>
      <c r="I1144" s="190" t="s">
        <v>265</v>
      </c>
    </row>
    <row r="1145" spans="1:12" ht="17.25" customHeight="1" x14ac:dyDescent="0.3">
      <c r="A1145" s="190">
        <v>812136</v>
      </c>
      <c r="B1145" s="190" t="s">
        <v>1096</v>
      </c>
      <c r="C1145" s="190" t="s">
        <v>534</v>
      </c>
      <c r="D1145" s="190" t="s">
        <v>1605</v>
      </c>
      <c r="E1145" s="190" t="s">
        <v>137</v>
      </c>
      <c r="F1145" s="193">
        <v>35735</v>
      </c>
      <c r="G1145" s="190" t="s">
        <v>240</v>
      </c>
      <c r="H1145" s="190" t="s">
        <v>692</v>
      </c>
      <c r="I1145" s="190" t="s">
        <v>265</v>
      </c>
    </row>
    <row r="1146" spans="1:12" ht="17.25" customHeight="1" x14ac:dyDescent="0.3">
      <c r="A1146" s="190">
        <v>812139</v>
      </c>
      <c r="B1146" s="190" t="s">
        <v>1097</v>
      </c>
      <c r="C1146" s="190" t="s">
        <v>374</v>
      </c>
      <c r="D1146" s="190" t="s">
        <v>448</v>
      </c>
      <c r="E1146" s="190" t="s">
        <v>138</v>
      </c>
      <c r="F1146" s="193">
        <v>28502</v>
      </c>
      <c r="G1146" s="190" t="s">
        <v>886</v>
      </c>
      <c r="H1146" s="190" t="s">
        <v>692</v>
      </c>
      <c r="I1146" s="190" t="s">
        <v>265</v>
      </c>
      <c r="J1146" s="190" t="s">
        <v>1884</v>
      </c>
      <c r="K1146" s="190">
        <v>2001</v>
      </c>
      <c r="L1146" s="190" t="s">
        <v>233</v>
      </c>
    </row>
    <row r="1147" spans="1:12" ht="17.25" customHeight="1" x14ac:dyDescent="0.3">
      <c r="A1147" s="190">
        <v>812141</v>
      </c>
      <c r="B1147" s="190" t="s">
        <v>1098</v>
      </c>
      <c r="C1147" s="190" t="s">
        <v>296</v>
      </c>
      <c r="D1147" s="190" t="s">
        <v>158</v>
      </c>
      <c r="E1147" s="190" t="s">
        <v>138</v>
      </c>
      <c r="F1147" s="193">
        <v>32940</v>
      </c>
      <c r="G1147" s="190" t="s">
        <v>1606</v>
      </c>
      <c r="H1147" s="190" t="s">
        <v>692</v>
      </c>
      <c r="I1147" s="190" t="s">
        <v>265</v>
      </c>
      <c r="J1147" s="190" t="s">
        <v>1881</v>
      </c>
      <c r="K1147" s="190">
        <v>2006</v>
      </c>
      <c r="L1147" s="190" t="s">
        <v>233</v>
      </c>
    </row>
    <row r="1148" spans="1:12" ht="17.25" customHeight="1" x14ac:dyDescent="0.3">
      <c r="A1148" s="190">
        <v>812159</v>
      </c>
      <c r="B1148" s="190" t="s">
        <v>1099</v>
      </c>
      <c r="C1148" s="190" t="s">
        <v>748</v>
      </c>
      <c r="D1148" s="190" t="s">
        <v>132</v>
      </c>
      <c r="E1148" s="190" t="s">
        <v>137</v>
      </c>
      <c r="F1148" s="193">
        <v>36526</v>
      </c>
      <c r="G1148" s="190" t="s">
        <v>235</v>
      </c>
      <c r="H1148" s="190" t="s">
        <v>692</v>
      </c>
      <c r="I1148" s="190" t="s">
        <v>265</v>
      </c>
      <c r="J1148" s="190" t="s">
        <v>248</v>
      </c>
      <c r="K1148" s="190">
        <v>2017</v>
      </c>
      <c r="L1148" s="190" t="s">
        <v>235</v>
      </c>
    </row>
    <row r="1149" spans="1:12" ht="17.25" customHeight="1" x14ac:dyDescent="0.3">
      <c r="A1149" s="190">
        <v>812175</v>
      </c>
      <c r="B1149" s="190" t="s">
        <v>1101</v>
      </c>
      <c r="C1149" s="190" t="s">
        <v>502</v>
      </c>
      <c r="D1149" s="190" t="s">
        <v>158</v>
      </c>
      <c r="E1149" s="190" t="s">
        <v>137</v>
      </c>
      <c r="F1149" s="193">
        <v>31693</v>
      </c>
      <c r="G1149" s="190" t="s">
        <v>239</v>
      </c>
      <c r="H1149" s="190" t="s">
        <v>692</v>
      </c>
      <c r="I1149" s="190" t="s">
        <v>265</v>
      </c>
      <c r="J1149" s="190" t="s">
        <v>248</v>
      </c>
      <c r="K1149" s="190">
        <v>2004</v>
      </c>
      <c r="L1149" s="190" t="s">
        <v>239</v>
      </c>
    </row>
    <row r="1150" spans="1:12" ht="17.25" customHeight="1" x14ac:dyDescent="0.3">
      <c r="A1150" s="190">
        <v>812198</v>
      </c>
      <c r="B1150" s="190" t="s">
        <v>1105</v>
      </c>
      <c r="C1150" s="190" t="s">
        <v>868</v>
      </c>
      <c r="D1150" s="190" t="s">
        <v>1861</v>
      </c>
      <c r="E1150" s="190" t="s">
        <v>138</v>
      </c>
      <c r="F1150" s="193">
        <v>32183</v>
      </c>
      <c r="G1150" s="190" t="s">
        <v>233</v>
      </c>
      <c r="H1150" s="190" t="s">
        <v>692</v>
      </c>
      <c r="I1150" s="190" t="s">
        <v>265</v>
      </c>
      <c r="J1150" s="190" t="s">
        <v>1881</v>
      </c>
      <c r="K1150" s="190">
        <v>2006</v>
      </c>
      <c r="L1150" s="190" t="s">
        <v>238</v>
      </c>
    </row>
    <row r="1151" spans="1:12" ht="17.25" customHeight="1" x14ac:dyDescent="0.3">
      <c r="A1151" s="190">
        <v>812215</v>
      </c>
      <c r="B1151" s="190" t="s">
        <v>1106</v>
      </c>
      <c r="C1151" s="190" t="s">
        <v>525</v>
      </c>
      <c r="D1151" s="190" t="s">
        <v>180</v>
      </c>
      <c r="E1151" s="190" t="s">
        <v>138</v>
      </c>
      <c r="F1151" s="193">
        <v>36195</v>
      </c>
      <c r="G1151" s="190" t="s">
        <v>861</v>
      </c>
      <c r="H1151" s="190" t="s">
        <v>692</v>
      </c>
      <c r="I1151" s="190" t="s">
        <v>265</v>
      </c>
      <c r="J1151" s="190" t="s">
        <v>248</v>
      </c>
      <c r="K1151" s="190">
        <v>2017</v>
      </c>
      <c r="L1151" s="190" t="s">
        <v>238</v>
      </c>
    </row>
    <row r="1152" spans="1:12" ht="17.25" customHeight="1" x14ac:dyDescent="0.3">
      <c r="A1152" s="190">
        <v>812220</v>
      </c>
      <c r="B1152" s="190" t="s">
        <v>1107</v>
      </c>
      <c r="C1152" s="190" t="s">
        <v>131</v>
      </c>
      <c r="D1152" s="190" t="s">
        <v>165</v>
      </c>
      <c r="E1152" s="190" t="s">
        <v>137</v>
      </c>
      <c r="F1152" s="193">
        <v>35751</v>
      </c>
      <c r="G1152" s="190" t="s">
        <v>1624</v>
      </c>
      <c r="H1152" s="190" t="s">
        <v>692</v>
      </c>
      <c r="I1152" s="190" t="s">
        <v>265</v>
      </c>
      <c r="J1152" s="190" t="s">
        <v>1881</v>
      </c>
      <c r="K1152" s="190">
        <v>2017</v>
      </c>
      <c r="L1152" s="190" t="s">
        <v>235</v>
      </c>
    </row>
    <row r="1153" spans="1:12" ht="17.25" customHeight="1" x14ac:dyDescent="0.3">
      <c r="A1153" s="190">
        <v>812221</v>
      </c>
      <c r="B1153" s="190" t="s">
        <v>1108</v>
      </c>
      <c r="C1153" s="190" t="s">
        <v>63</v>
      </c>
      <c r="D1153" s="190" t="s">
        <v>162</v>
      </c>
      <c r="E1153" s="190" t="s">
        <v>138</v>
      </c>
      <c r="F1153" s="193">
        <v>36091</v>
      </c>
      <c r="G1153" s="190" t="s">
        <v>233</v>
      </c>
      <c r="H1153" s="190" t="s">
        <v>693</v>
      </c>
      <c r="I1153" s="190" t="s">
        <v>265</v>
      </c>
      <c r="J1153" s="190" t="s">
        <v>713</v>
      </c>
      <c r="K1153" s="190">
        <v>2017</v>
      </c>
      <c r="L1153" s="190" t="s">
        <v>238</v>
      </c>
    </row>
    <row r="1154" spans="1:12" ht="17.25" customHeight="1" x14ac:dyDescent="0.3">
      <c r="A1154" s="190">
        <v>812228</v>
      </c>
      <c r="B1154" s="190" t="s">
        <v>1109</v>
      </c>
      <c r="C1154" s="190" t="s">
        <v>1901</v>
      </c>
      <c r="D1154" s="190" t="s">
        <v>1902</v>
      </c>
      <c r="E1154" s="190" t="s">
        <v>138</v>
      </c>
      <c r="F1154" s="193">
        <v>36175</v>
      </c>
      <c r="G1154" s="190" t="s">
        <v>1612</v>
      </c>
      <c r="H1154" s="190" t="s">
        <v>692</v>
      </c>
      <c r="I1154" s="190" t="s">
        <v>265</v>
      </c>
      <c r="J1154" s="190" t="s">
        <v>1881</v>
      </c>
      <c r="K1154" s="190">
        <v>2017</v>
      </c>
      <c r="L1154" s="190" t="s">
        <v>233</v>
      </c>
    </row>
    <row r="1155" spans="1:12" ht="17.25" customHeight="1" x14ac:dyDescent="0.3">
      <c r="A1155" s="190">
        <v>812246</v>
      </c>
      <c r="B1155" s="190" t="s">
        <v>1113</v>
      </c>
      <c r="C1155" s="190" t="s">
        <v>364</v>
      </c>
      <c r="D1155" s="190" t="s">
        <v>166</v>
      </c>
      <c r="E1155" s="190" t="s">
        <v>137</v>
      </c>
      <c r="F1155" s="193">
        <v>35312</v>
      </c>
      <c r="G1155" s="190" t="s">
        <v>1627</v>
      </c>
      <c r="H1155" s="190" t="s">
        <v>692</v>
      </c>
      <c r="I1155" s="190" t="s">
        <v>265</v>
      </c>
      <c r="J1155" s="190" t="s">
        <v>1886</v>
      </c>
      <c r="K1155" s="190">
        <v>2000</v>
      </c>
      <c r="L1155" s="190" t="s">
        <v>233</v>
      </c>
    </row>
    <row r="1156" spans="1:12" ht="17.25" customHeight="1" x14ac:dyDescent="0.3">
      <c r="A1156" s="190">
        <v>812250</v>
      </c>
      <c r="B1156" s="190" t="s">
        <v>1114</v>
      </c>
      <c r="C1156" s="190" t="s">
        <v>495</v>
      </c>
      <c r="D1156" s="190" t="s">
        <v>466</v>
      </c>
      <c r="E1156" s="190" t="s">
        <v>137</v>
      </c>
      <c r="F1156" s="193">
        <v>31944</v>
      </c>
      <c r="G1156" s="190" t="s">
        <v>767</v>
      </c>
      <c r="H1156" s="190" t="s">
        <v>693</v>
      </c>
      <c r="I1156" s="190" t="s">
        <v>265</v>
      </c>
      <c r="J1156" s="190" t="s">
        <v>248</v>
      </c>
      <c r="K1156" s="190">
        <v>2006</v>
      </c>
      <c r="L1156" s="190" t="s">
        <v>233</v>
      </c>
    </row>
    <row r="1157" spans="1:12" ht="17.25" customHeight="1" x14ac:dyDescent="0.3">
      <c r="A1157" s="190">
        <v>812252</v>
      </c>
      <c r="B1157" s="190" t="s">
        <v>1115</v>
      </c>
      <c r="C1157" s="190" t="s">
        <v>82</v>
      </c>
      <c r="D1157" s="190" t="s">
        <v>1628</v>
      </c>
      <c r="E1157" s="190" t="s">
        <v>137</v>
      </c>
      <c r="F1157" s="193">
        <v>36538</v>
      </c>
      <c r="G1157" s="190" t="s">
        <v>233</v>
      </c>
      <c r="H1157" s="190" t="s">
        <v>692</v>
      </c>
      <c r="I1157" s="190" t="s">
        <v>265</v>
      </c>
      <c r="J1157" s="190" t="s">
        <v>1884</v>
      </c>
      <c r="K1157" s="190">
        <v>2016</v>
      </c>
      <c r="L1157" s="190" t="s">
        <v>244</v>
      </c>
    </row>
    <row r="1158" spans="1:12" ht="17.25" customHeight="1" x14ac:dyDescent="0.3">
      <c r="A1158" s="190">
        <v>812257</v>
      </c>
      <c r="B1158" s="190" t="s">
        <v>1117</v>
      </c>
      <c r="C1158" s="190" t="s">
        <v>96</v>
      </c>
      <c r="D1158" s="190" t="s">
        <v>186</v>
      </c>
      <c r="E1158" s="190" t="s">
        <v>138</v>
      </c>
      <c r="F1158" s="193">
        <v>35796</v>
      </c>
      <c r="G1158" s="190" t="s">
        <v>233</v>
      </c>
      <c r="H1158" s="190" t="s">
        <v>692</v>
      </c>
      <c r="I1158" s="190" t="s">
        <v>265</v>
      </c>
      <c r="J1158" s="190" t="s">
        <v>1884</v>
      </c>
      <c r="K1158" s="190">
        <v>2015</v>
      </c>
      <c r="L1158" s="190" t="s">
        <v>233</v>
      </c>
    </row>
    <row r="1159" spans="1:12" ht="17.25" customHeight="1" x14ac:dyDescent="0.3">
      <c r="A1159" s="190">
        <v>812263</v>
      </c>
      <c r="B1159" s="190" t="s">
        <v>1118</v>
      </c>
      <c r="C1159" s="190" t="s">
        <v>1622</v>
      </c>
      <c r="D1159" s="190" t="s">
        <v>338</v>
      </c>
      <c r="E1159" s="190" t="s">
        <v>138</v>
      </c>
      <c r="F1159" s="193">
        <v>36320</v>
      </c>
      <c r="G1159" s="190" t="s">
        <v>233</v>
      </c>
      <c r="H1159" s="190" t="s">
        <v>692</v>
      </c>
      <c r="I1159" s="190" t="s">
        <v>265</v>
      </c>
      <c r="J1159" s="190" t="s">
        <v>713</v>
      </c>
      <c r="K1159" s="190">
        <v>2017</v>
      </c>
      <c r="L1159" s="190" t="s">
        <v>233</v>
      </c>
    </row>
    <row r="1160" spans="1:12" ht="17.25" customHeight="1" x14ac:dyDescent="0.3">
      <c r="A1160" s="190">
        <v>812264</v>
      </c>
      <c r="B1160" s="190" t="s">
        <v>1119</v>
      </c>
      <c r="C1160" s="190" t="s">
        <v>75</v>
      </c>
      <c r="D1160" s="190" t="s">
        <v>461</v>
      </c>
      <c r="E1160" s="190" t="s">
        <v>137</v>
      </c>
      <c r="F1160" s="193">
        <v>37257</v>
      </c>
      <c r="G1160" s="190" t="s">
        <v>233</v>
      </c>
      <c r="H1160" s="190" t="s">
        <v>692</v>
      </c>
      <c r="I1160" s="190" t="s">
        <v>265</v>
      </c>
    </row>
    <row r="1161" spans="1:12" ht="17.25" customHeight="1" x14ac:dyDescent="0.3">
      <c r="A1161" s="190">
        <v>812273</v>
      </c>
      <c r="B1161" s="190" t="s">
        <v>1123</v>
      </c>
      <c r="C1161" s="190" t="s">
        <v>63</v>
      </c>
      <c r="D1161" s="190" t="s">
        <v>1629</v>
      </c>
      <c r="E1161" s="190" t="s">
        <v>137</v>
      </c>
      <c r="F1161" s="193">
        <v>25547</v>
      </c>
      <c r="G1161" s="190" t="s">
        <v>1630</v>
      </c>
      <c r="H1161" s="190" t="s">
        <v>692</v>
      </c>
      <c r="I1161" s="190" t="s">
        <v>265</v>
      </c>
      <c r="J1161" s="190" t="s">
        <v>1881</v>
      </c>
      <c r="K1161" s="190">
        <v>1988</v>
      </c>
      <c r="L1161" s="190" t="s">
        <v>242</v>
      </c>
    </row>
    <row r="1162" spans="1:12" ht="17.25" customHeight="1" x14ac:dyDescent="0.3">
      <c r="A1162" s="190">
        <v>812275</v>
      </c>
      <c r="B1162" s="190" t="s">
        <v>1125</v>
      </c>
      <c r="C1162" s="190" t="s">
        <v>1595</v>
      </c>
      <c r="D1162" s="190" t="s">
        <v>565</v>
      </c>
      <c r="E1162" s="190" t="s">
        <v>137</v>
      </c>
      <c r="F1162" s="193">
        <v>29356</v>
      </c>
      <c r="G1162" s="190" t="s">
        <v>1631</v>
      </c>
      <c r="H1162" s="190" t="s">
        <v>692</v>
      </c>
      <c r="I1162" s="190" t="s">
        <v>265</v>
      </c>
      <c r="J1162" s="190" t="s">
        <v>1881</v>
      </c>
      <c r="K1162" s="190">
        <v>1998</v>
      </c>
      <c r="L1162" s="190" t="s">
        <v>240</v>
      </c>
    </row>
    <row r="1163" spans="1:12" ht="17.25" customHeight="1" x14ac:dyDescent="0.3">
      <c r="A1163" s="190">
        <v>812282</v>
      </c>
      <c r="B1163" s="190" t="s">
        <v>1127</v>
      </c>
      <c r="C1163" s="190" t="s">
        <v>572</v>
      </c>
      <c r="D1163" s="190" t="s">
        <v>1633</v>
      </c>
      <c r="E1163" s="190" t="s">
        <v>137</v>
      </c>
      <c r="F1163" s="193">
        <v>31281</v>
      </c>
      <c r="G1163" s="190" t="s">
        <v>233</v>
      </c>
      <c r="H1163" s="190" t="s">
        <v>692</v>
      </c>
      <c r="I1163" s="190" t="s">
        <v>265</v>
      </c>
      <c r="J1163" s="190" t="s">
        <v>1884</v>
      </c>
      <c r="K1163" s="190">
        <v>2004</v>
      </c>
      <c r="L1163" s="190" t="s">
        <v>233</v>
      </c>
    </row>
    <row r="1164" spans="1:12" ht="17.25" customHeight="1" x14ac:dyDescent="0.3">
      <c r="A1164" s="190">
        <v>812297</v>
      </c>
      <c r="B1164" s="190" t="s">
        <v>1128</v>
      </c>
      <c r="C1164" s="190" t="s">
        <v>540</v>
      </c>
      <c r="D1164" s="190" t="s">
        <v>437</v>
      </c>
      <c r="E1164" s="190" t="s">
        <v>137</v>
      </c>
      <c r="F1164" s="193">
        <v>35824</v>
      </c>
      <c r="G1164" s="190" t="s">
        <v>873</v>
      </c>
      <c r="H1164" s="190" t="s">
        <v>692</v>
      </c>
      <c r="I1164" s="190" t="s">
        <v>265</v>
      </c>
      <c r="J1164" s="190" t="s">
        <v>1884</v>
      </c>
      <c r="K1164" s="190">
        <v>2015</v>
      </c>
      <c r="L1164" s="190" t="s">
        <v>235</v>
      </c>
    </row>
    <row r="1165" spans="1:12" ht="17.25" customHeight="1" x14ac:dyDescent="0.3">
      <c r="A1165" s="190">
        <v>812299</v>
      </c>
      <c r="B1165" s="190" t="s">
        <v>1129</v>
      </c>
      <c r="C1165" s="190" t="s">
        <v>63</v>
      </c>
      <c r="D1165" s="190" t="s">
        <v>1634</v>
      </c>
      <c r="E1165" s="190" t="s">
        <v>137</v>
      </c>
      <c r="F1165" s="193">
        <v>33100</v>
      </c>
      <c r="G1165" s="190" t="s">
        <v>857</v>
      </c>
      <c r="H1165" s="190" t="s">
        <v>692</v>
      </c>
      <c r="I1165" s="190" t="s">
        <v>265</v>
      </c>
      <c r="J1165" s="190" t="s">
        <v>1884</v>
      </c>
      <c r="K1165" s="190">
        <v>2019</v>
      </c>
      <c r="L1165" s="190" t="s">
        <v>235</v>
      </c>
    </row>
    <row r="1166" spans="1:12" ht="17.25" customHeight="1" x14ac:dyDescent="0.3">
      <c r="A1166" s="190">
        <v>812305</v>
      </c>
      <c r="B1166" s="190" t="s">
        <v>1131</v>
      </c>
      <c r="C1166" s="190" t="s">
        <v>356</v>
      </c>
      <c r="D1166" s="190" t="s">
        <v>578</v>
      </c>
      <c r="E1166" s="190" t="s">
        <v>137</v>
      </c>
      <c r="F1166" s="193">
        <v>26914</v>
      </c>
      <c r="G1166" s="190" t="s">
        <v>233</v>
      </c>
      <c r="H1166" s="190" t="s">
        <v>692</v>
      </c>
      <c r="I1166" s="190" t="s">
        <v>265</v>
      </c>
      <c r="J1166" s="190" t="s">
        <v>1884</v>
      </c>
      <c r="K1166" s="190">
        <v>1991</v>
      </c>
      <c r="L1166" s="190" t="s">
        <v>233</v>
      </c>
    </row>
    <row r="1167" spans="1:12" ht="17.25" customHeight="1" x14ac:dyDescent="0.3">
      <c r="A1167" s="190">
        <v>812306</v>
      </c>
      <c r="B1167" s="190" t="s">
        <v>1132</v>
      </c>
      <c r="C1167" s="190" t="s">
        <v>114</v>
      </c>
      <c r="D1167" s="190" t="s">
        <v>749</v>
      </c>
      <c r="E1167" s="190" t="s">
        <v>137</v>
      </c>
      <c r="F1167" s="193">
        <v>35065</v>
      </c>
      <c r="G1167" s="190" t="s">
        <v>1636</v>
      </c>
      <c r="H1167" s="190" t="s">
        <v>692</v>
      </c>
      <c r="I1167" s="190" t="s">
        <v>265</v>
      </c>
      <c r="J1167" s="190" t="s">
        <v>248</v>
      </c>
      <c r="K1167" s="190">
        <v>2013</v>
      </c>
      <c r="L1167" s="190" t="s">
        <v>233</v>
      </c>
    </row>
    <row r="1168" spans="1:12" ht="17.25" customHeight="1" x14ac:dyDescent="0.3">
      <c r="A1168" s="190">
        <v>812318</v>
      </c>
      <c r="B1168" s="190" t="s">
        <v>1133</v>
      </c>
      <c r="C1168" s="190" t="s">
        <v>400</v>
      </c>
      <c r="D1168" s="190" t="s">
        <v>653</v>
      </c>
      <c r="E1168" s="190" t="s">
        <v>137</v>
      </c>
      <c r="F1168" s="193">
        <v>35385</v>
      </c>
      <c r="G1168" s="190" t="s">
        <v>844</v>
      </c>
      <c r="H1168" s="190" t="s">
        <v>692</v>
      </c>
      <c r="I1168" s="190" t="s">
        <v>265</v>
      </c>
      <c r="J1168" s="190" t="s">
        <v>1884</v>
      </c>
      <c r="K1168" s="190">
        <v>2017</v>
      </c>
      <c r="L1168" s="190" t="s">
        <v>238</v>
      </c>
    </row>
    <row r="1169" spans="1:12" ht="17.25" customHeight="1" x14ac:dyDescent="0.3">
      <c r="A1169" s="190">
        <v>812329</v>
      </c>
      <c r="B1169" s="190" t="s">
        <v>1135</v>
      </c>
      <c r="C1169" s="190" t="s">
        <v>1638</v>
      </c>
      <c r="D1169" s="190" t="s">
        <v>1639</v>
      </c>
      <c r="E1169" s="190" t="s">
        <v>138</v>
      </c>
      <c r="F1169" s="193">
        <v>32096</v>
      </c>
      <c r="G1169" s="190" t="s">
        <v>233</v>
      </c>
      <c r="H1169" s="190" t="s">
        <v>692</v>
      </c>
      <c r="I1169" s="190" t="s">
        <v>265</v>
      </c>
      <c r="J1169" s="190" t="s">
        <v>248</v>
      </c>
      <c r="K1169" s="190">
        <v>2005</v>
      </c>
      <c r="L1169" s="190" t="s">
        <v>233</v>
      </c>
    </row>
    <row r="1170" spans="1:12" ht="17.25" customHeight="1" x14ac:dyDescent="0.3">
      <c r="A1170" s="190">
        <v>812333</v>
      </c>
      <c r="B1170" s="190" t="s">
        <v>1136</v>
      </c>
      <c r="C1170" s="190" t="s">
        <v>530</v>
      </c>
      <c r="D1170" s="190" t="s">
        <v>170</v>
      </c>
      <c r="E1170" s="190" t="s">
        <v>137</v>
      </c>
      <c r="F1170" s="193">
        <v>34752</v>
      </c>
      <c r="G1170" s="190" t="s">
        <v>787</v>
      </c>
      <c r="H1170" s="190" t="s">
        <v>692</v>
      </c>
      <c r="I1170" s="190" t="s">
        <v>265</v>
      </c>
      <c r="J1170" s="190" t="s">
        <v>248</v>
      </c>
      <c r="K1170" s="190">
        <v>2014</v>
      </c>
      <c r="L1170" s="190" t="s">
        <v>238</v>
      </c>
    </row>
    <row r="1171" spans="1:12" ht="17.25" customHeight="1" x14ac:dyDescent="0.3">
      <c r="A1171" s="190">
        <v>812339</v>
      </c>
      <c r="B1171" s="190" t="s">
        <v>1137</v>
      </c>
      <c r="C1171" s="190" t="s">
        <v>70</v>
      </c>
      <c r="D1171" s="190" t="s">
        <v>481</v>
      </c>
      <c r="E1171" s="190" t="s">
        <v>138</v>
      </c>
      <c r="F1171" s="193">
        <v>34700</v>
      </c>
      <c r="G1171" s="190" t="s">
        <v>233</v>
      </c>
      <c r="H1171" s="190" t="s">
        <v>692</v>
      </c>
      <c r="I1171" s="190" t="s">
        <v>265</v>
      </c>
      <c r="J1171" s="190" t="s">
        <v>248</v>
      </c>
      <c r="K1171" s="190">
        <v>2012</v>
      </c>
      <c r="L1171" s="190" t="s">
        <v>233</v>
      </c>
    </row>
    <row r="1172" spans="1:12" ht="17.25" customHeight="1" x14ac:dyDescent="0.3">
      <c r="A1172" s="190">
        <v>812341</v>
      </c>
      <c r="B1172" s="190" t="s">
        <v>1138</v>
      </c>
      <c r="C1172" s="190" t="s">
        <v>66</v>
      </c>
      <c r="D1172" s="190" t="s">
        <v>388</v>
      </c>
      <c r="E1172" s="190" t="s">
        <v>137</v>
      </c>
      <c r="F1172" s="193">
        <v>36334</v>
      </c>
      <c r="G1172" s="190" t="s">
        <v>1640</v>
      </c>
      <c r="H1172" s="190" t="s">
        <v>692</v>
      </c>
      <c r="I1172" s="190" t="s">
        <v>265</v>
      </c>
      <c r="J1172" s="190" t="s">
        <v>248</v>
      </c>
      <c r="K1172" s="190">
        <v>2017</v>
      </c>
      <c r="L1172" s="190" t="s">
        <v>238</v>
      </c>
    </row>
    <row r="1173" spans="1:12" ht="17.25" customHeight="1" x14ac:dyDescent="0.3">
      <c r="A1173" s="190">
        <v>812342</v>
      </c>
      <c r="B1173" s="190" t="s">
        <v>1139</v>
      </c>
      <c r="C1173" s="190" t="s">
        <v>1641</v>
      </c>
      <c r="D1173" s="190" t="s">
        <v>1642</v>
      </c>
      <c r="E1173" s="190" t="s">
        <v>138</v>
      </c>
      <c r="F1173" s="193">
        <v>35796</v>
      </c>
      <c r="G1173" s="190" t="s">
        <v>968</v>
      </c>
      <c r="H1173" s="190" t="s">
        <v>692</v>
      </c>
      <c r="I1173" s="190" t="s">
        <v>265</v>
      </c>
      <c r="J1173" s="190" t="s">
        <v>1884</v>
      </c>
      <c r="K1173" s="190">
        <v>2016</v>
      </c>
      <c r="L1173" s="190" t="s">
        <v>238</v>
      </c>
    </row>
    <row r="1174" spans="1:12" ht="17.25" customHeight="1" x14ac:dyDescent="0.3">
      <c r="A1174" s="190">
        <v>812345</v>
      </c>
      <c r="B1174" s="190" t="s">
        <v>1140</v>
      </c>
      <c r="C1174" s="190" t="s">
        <v>429</v>
      </c>
      <c r="D1174" s="190" t="s">
        <v>1643</v>
      </c>
      <c r="E1174" s="190" t="s">
        <v>138</v>
      </c>
      <c r="F1174" s="193">
        <v>36302</v>
      </c>
      <c r="G1174" s="190" t="s">
        <v>233</v>
      </c>
      <c r="H1174" s="190" t="s">
        <v>692</v>
      </c>
      <c r="I1174" s="190" t="s">
        <v>265</v>
      </c>
      <c r="J1174" s="190" t="s">
        <v>248</v>
      </c>
      <c r="K1174" s="190">
        <v>2017</v>
      </c>
      <c r="L1174" s="190" t="s">
        <v>238</v>
      </c>
    </row>
    <row r="1175" spans="1:12" ht="17.25" customHeight="1" x14ac:dyDescent="0.3">
      <c r="A1175" s="190">
        <v>812351</v>
      </c>
      <c r="B1175" s="190" t="s">
        <v>1141</v>
      </c>
      <c r="C1175" s="190" t="s">
        <v>1644</v>
      </c>
      <c r="D1175" s="190" t="s">
        <v>978</v>
      </c>
      <c r="E1175" s="190" t="s">
        <v>138</v>
      </c>
      <c r="F1175" s="193">
        <v>34083</v>
      </c>
      <c r="G1175" s="190" t="s">
        <v>233</v>
      </c>
      <c r="H1175" s="190" t="s">
        <v>692</v>
      </c>
      <c r="I1175" s="190" t="s">
        <v>265</v>
      </c>
      <c r="J1175" s="190" t="s">
        <v>1884</v>
      </c>
      <c r="K1175" s="190">
        <v>2011</v>
      </c>
      <c r="L1175" s="190" t="s">
        <v>233</v>
      </c>
    </row>
    <row r="1176" spans="1:12" ht="17.25" customHeight="1" x14ac:dyDescent="0.3">
      <c r="A1176" s="190">
        <v>812359</v>
      </c>
      <c r="B1176" s="190" t="s">
        <v>1142</v>
      </c>
      <c r="C1176" s="190" t="s">
        <v>1646</v>
      </c>
      <c r="D1176" s="190" t="s">
        <v>1647</v>
      </c>
      <c r="E1176" s="190" t="s">
        <v>138</v>
      </c>
      <c r="F1176" s="193">
        <v>35206</v>
      </c>
      <c r="G1176" s="190" t="s">
        <v>787</v>
      </c>
      <c r="H1176" s="190" t="s">
        <v>692</v>
      </c>
      <c r="I1176" s="190" t="s">
        <v>265</v>
      </c>
      <c r="J1176" s="190" t="s">
        <v>1884</v>
      </c>
      <c r="K1176" s="190">
        <v>2014</v>
      </c>
      <c r="L1176" s="190" t="s">
        <v>238</v>
      </c>
    </row>
    <row r="1177" spans="1:12" ht="17.25" customHeight="1" x14ac:dyDescent="0.3">
      <c r="A1177" s="190">
        <v>812371</v>
      </c>
      <c r="B1177" s="190" t="s">
        <v>1145</v>
      </c>
      <c r="C1177" s="190" t="s">
        <v>1651</v>
      </c>
      <c r="D1177" s="190" t="s">
        <v>1652</v>
      </c>
      <c r="E1177" s="190" t="s">
        <v>138</v>
      </c>
      <c r="F1177" s="193">
        <v>36180</v>
      </c>
      <c r="G1177" s="190" t="s">
        <v>775</v>
      </c>
      <c r="H1177" s="190" t="s">
        <v>692</v>
      </c>
      <c r="I1177" s="190" t="s">
        <v>265</v>
      </c>
      <c r="J1177" s="190" t="s">
        <v>1881</v>
      </c>
      <c r="K1177" s="190">
        <v>2018</v>
      </c>
      <c r="L1177" s="190" t="s">
        <v>238</v>
      </c>
    </row>
    <row r="1178" spans="1:12" ht="17.25" customHeight="1" x14ac:dyDescent="0.3">
      <c r="A1178" s="190">
        <v>812373</v>
      </c>
      <c r="B1178" s="190" t="s">
        <v>1146</v>
      </c>
      <c r="C1178" s="190" t="s">
        <v>57</v>
      </c>
      <c r="D1178" s="190" t="s">
        <v>168</v>
      </c>
      <c r="E1178" s="190" t="s">
        <v>138</v>
      </c>
      <c r="F1178" s="193">
        <v>35572</v>
      </c>
      <c r="G1178" s="190" t="s">
        <v>233</v>
      </c>
      <c r="H1178" s="190" t="s">
        <v>692</v>
      </c>
      <c r="I1178" s="190" t="s">
        <v>265</v>
      </c>
      <c r="J1178" s="190" t="s">
        <v>1884</v>
      </c>
      <c r="K1178" s="190">
        <v>2015</v>
      </c>
      <c r="L1178" s="190" t="s">
        <v>233</v>
      </c>
    </row>
    <row r="1179" spans="1:12" ht="17.25" customHeight="1" x14ac:dyDescent="0.3">
      <c r="A1179" s="190">
        <v>812378</v>
      </c>
      <c r="B1179" s="190" t="s">
        <v>1147</v>
      </c>
      <c r="C1179" s="190" t="s">
        <v>74</v>
      </c>
      <c r="D1179" s="190" t="s">
        <v>314</v>
      </c>
      <c r="E1179" s="190" t="s">
        <v>137</v>
      </c>
      <c r="F1179" s="193">
        <v>34638</v>
      </c>
      <c r="G1179" s="190" t="s">
        <v>746</v>
      </c>
      <c r="H1179" s="190" t="s">
        <v>692</v>
      </c>
      <c r="I1179" s="190" t="s">
        <v>265</v>
      </c>
      <c r="J1179" s="190" t="s">
        <v>1882</v>
      </c>
      <c r="K1179" s="190">
        <v>2012</v>
      </c>
      <c r="L1179" s="190" t="s">
        <v>243</v>
      </c>
    </row>
    <row r="1180" spans="1:12" ht="17.25" customHeight="1" x14ac:dyDescent="0.3">
      <c r="A1180" s="190">
        <v>812389</v>
      </c>
      <c r="B1180" s="190" t="s">
        <v>1148</v>
      </c>
      <c r="C1180" s="190" t="s">
        <v>381</v>
      </c>
      <c r="D1180" s="190" t="s">
        <v>961</v>
      </c>
      <c r="E1180" s="190" t="s">
        <v>137</v>
      </c>
      <c r="F1180" s="193">
        <v>32162</v>
      </c>
      <c r="G1180" s="190" t="s">
        <v>1654</v>
      </c>
      <c r="H1180" s="190" t="s">
        <v>692</v>
      </c>
      <c r="I1180" s="190" t="s">
        <v>265</v>
      </c>
      <c r="J1180" s="190" t="s">
        <v>1884</v>
      </c>
      <c r="K1180" s="190">
        <v>2005</v>
      </c>
      <c r="L1180" s="190" t="s">
        <v>233</v>
      </c>
    </row>
    <row r="1181" spans="1:12" ht="17.25" customHeight="1" x14ac:dyDescent="0.3">
      <c r="A1181" s="190">
        <v>812393</v>
      </c>
      <c r="B1181" s="190" t="s">
        <v>1150</v>
      </c>
      <c r="C1181" s="190" t="s">
        <v>553</v>
      </c>
      <c r="D1181" s="190" t="s">
        <v>315</v>
      </c>
      <c r="E1181" s="190" t="s">
        <v>138</v>
      </c>
      <c r="F1181" s="193">
        <v>31916</v>
      </c>
      <c r="G1181" s="190" t="s">
        <v>1653</v>
      </c>
      <c r="H1181" s="190" t="s">
        <v>692</v>
      </c>
      <c r="I1181" s="190" t="s">
        <v>265</v>
      </c>
      <c r="J1181" s="190" t="s">
        <v>248</v>
      </c>
      <c r="K1181" s="190">
        <v>2005</v>
      </c>
      <c r="L1181" s="190" t="s">
        <v>238</v>
      </c>
    </row>
    <row r="1182" spans="1:12" ht="17.25" customHeight="1" x14ac:dyDescent="0.3">
      <c r="A1182" s="190">
        <v>812395</v>
      </c>
      <c r="B1182" s="190" t="s">
        <v>1151</v>
      </c>
      <c r="C1182" s="190" t="s">
        <v>1595</v>
      </c>
      <c r="D1182" s="190" t="s">
        <v>1656</v>
      </c>
      <c r="E1182" s="190" t="s">
        <v>138</v>
      </c>
      <c r="F1182" s="193">
        <v>29045</v>
      </c>
      <c r="G1182" s="190" t="s">
        <v>240</v>
      </c>
      <c r="H1182" s="190" t="s">
        <v>692</v>
      </c>
      <c r="I1182" s="190" t="s">
        <v>265</v>
      </c>
      <c r="J1182" s="190" t="s">
        <v>1881</v>
      </c>
      <c r="K1182" s="190">
        <v>1996</v>
      </c>
      <c r="L1182" s="190" t="s">
        <v>240</v>
      </c>
    </row>
    <row r="1183" spans="1:12" ht="17.25" customHeight="1" x14ac:dyDescent="0.3">
      <c r="A1183" s="190">
        <v>812397</v>
      </c>
      <c r="B1183" s="190" t="s">
        <v>1153</v>
      </c>
      <c r="C1183" s="190" t="s">
        <v>1657</v>
      </c>
      <c r="D1183" s="190" t="s">
        <v>1658</v>
      </c>
      <c r="E1183" s="190" t="s">
        <v>138</v>
      </c>
      <c r="F1183" s="193">
        <v>34700</v>
      </c>
      <c r="G1183" s="190" t="s">
        <v>233</v>
      </c>
      <c r="H1183" s="190" t="s">
        <v>692</v>
      </c>
      <c r="I1183" s="190" t="s">
        <v>265</v>
      </c>
      <c r="J1183" s="190" t="s">
        <v>1884</v>
      </c>
      <c r="K1183" s="190">
        <v>2012</v>
      </c>
      <c r="L1183" s="190" t="s">
        <v>233</v>
      </c>
    </row>
    <row r="1184" spans="1:12" ht="17.25" customHeight="1" x14ac:dyDescent="0.3">
      <c r="A1184" s="190">
        <v>812415</v>
      </c>
      <c r="B1184" s="190" t="s">
        <v>1155</v>
      </c>
      <c r="C1184" s="190" t="s">
        <v>83</v>
      </c>
      <c r="D1184" s="190" t="s">
        <v>192</v>
      </c>
      <c r="E1184" s="190" t="s">
        <v>138</v>
      </c>
      <c r="F1184" s="193">
        <v>34826</v>
      </c>
      <c r="G1184" s="190" t="s">
        <v>909</v>
      </c>
      <c r="H1184" s="190" t="s">
        <v>692</v>
      </c>
      <c r="I1184" s="190" t="s">
        <v>265</v>
      </c>
    </row>
    <row r="1185" spans="1:12" ht="17.25" customHeight="1" x14ac:dyDescent="0.3">
      <c r="A1185" s="190">
        <v>812435</v>
      </c>
      <c r="B1185" s="190" t="s">
        <v>1157</v>
      </c>
      <c r="C1185" s="190" t="s">
        <v>513</v>
      </c>
      <c r="D1185" s="190" t="s">
        <v>186</v>
      </c>
      <c r="E1185" s="190" t="s">
        <v>138</v>
      </c>
      <c r="F1185" s="193">
        <v>36353</v>
      </c>
      <c r="G1185" s="190" t="s">
        <v>241</v>
      </c>
      <c r="H1185" s="190" t="s">
        <v>692</v>
      </c>
      <c r="I1185" s="190" t="s">
        <v>265</v>
      </c>
      <c r="J1185" s="190" t="s">
        <v>248</v>
      </c>
      <c r="K1185" s="190">
        <v>2017</v>
      </c>
      <c r="L1185" s="190" t="s">
        <v>233</v>
      </c>
    </row>
    <row r="1186" spans="1:12" ht="17.25" customHeight="1" x14ac:dyDescent="0.3">
      <c r="A1186" s="190">
        <v>812450</v>
      </c>
      <c r="B1186" s="190" t="s">
        <v>1158</v>
      </c>
      <c r="C1186" s="190" t="s">
        <v>219</v>
      </c>
      <c r="D1186" s="190" t="s">
        <v>224</v>
      </c>
      <c r="E1186" s="190" t="s">
        <v>138</v>
      </c>
      <c r="F1186" s="193">
        <v>35318</v>
      </c>
      <c r="G1186" s="190" t="s">
        <v>233</v>
      </c>
      <c r="H1186" s="190" t="s">
        <v>692</v>
      </c>
      <c r="I1186" s="190" t="s">
        <v>265</v>
      </c>
      <c r="J1186" s="190" t="s">
        <v>1881</v>
      </c>
      <c r="K1186" s="190">
        <v>2018</v>
      </c>
      <c r="L1186" s="190" t="s">
        <v>233</v>
      </c>
    </row>
    <row r="1187" spans="1:12" ht="17.25" customHeight="1" x14ac:dyDescent="0.3">
      <c r="A1187" s="190">
        <v>812454</v>
      </c>
      <c r="B1187" s="190" t="s">
        <v>1159</v>
      </c>
      <c r="C1187" s="190" t="s">
        <v>351</v>
      </c>
      <c r="D1187" s="190" t="s">
        <v>190</v>
      </c>
      <c r="E1187" s="190" t="s">
        <v>138</v>
      </c>
      <c r="F1187" s="193">
        <v>35354</v>
      </c>
      <c r="G1187" s="190" t="s">
        <v>697</v>
      </c>
      <c r="H1187" s="190" t="s">
        <v>692</v>
      </c>
      <c r="I1187" s="190" t="s">
        <v>265</v>
      </c>
      <c r="J1187" s="190" t="s">
        <v>248</v>
      </c>
      <c r="K1187" s="190">
        <v>2015</v>
      </c>
      <c r="L1187" s="190" t="s">
        <v>233</v>
      </c>
    </row>
    <row r="1188" spans="1:12" ht="17.25" customHeight="1" x14ac:dyDescent="0.3">
      <c r="A1188" s="190">
        <v>812467</v>
      </c>
      <c r="B1188" s="190" t="s">
        <v>1161</v>
      </c>
      <c r="C1188" s="190" t="s">
        <v>91</v>
      </c>
      <c r="D1188" s="190" t="s">
        <v>176</v>
      </c>
      <c r="E1188" s="190" t="s">
        <v>138</v>
      </c>
      <c r="F1188" s="193">
        <v>27811</v>
      </c>
      <c r="G1188" s="190" t="s">
        <v>233</v>
      </c>
      <c r="H1188" s="190" t="s">
        <v>692</v>
      </c>
      <c r="I1188" s="190" t="s">
        <v>265</v>
      </c>
      <c r="J1188" s="190" t="s">
        <v>1884</v>
      </c>
      <c r="K1188" s="190">
        <v>1992</v>
      </c>
      <c r="L1188" s="190" t="s">
        <v>233</v>
      </c>
    </row>
    <row r="1189" spans="1:12" ht="17.25" customHeight="1" x14ac:dyDescent="0.3">
      <c r="A1189" s="190">
        <v>812468</v>
      </c>
      <c r="B1189" s="190" t="s">
        <v>1162</v>
      </c>
      <c r="C1189" s="190" t="s">
        <v>108</v>
      </c>
      <c r="D1189" s="190" t="s">
        <v>178</v>
      </c>
      <c r="E1189" s="190" t="s">
        <v>138</v>
      </c>
      <c r="F1189" s="193">
        <v>32040</v>
      </c>
      <c r="G1189" s="190" t="s">
        <v>243</v>
      </c>
      <c r="H1189" s="190" t="s">
        <v>692</v>
      </c>
      <c r="I1189" s="190" t="s">
        <v>265</v>
      </c>
      <c r="J1189" s="190" t="s">
        <v>1884</v>
      </c>
      <c r="K1189" s="190">
        <v>2007</v>
      </c>
      <c r="L1189" s="190" t="s">
        <v>243</v>
      </c>
    </row>
    <row r="1190" spans="1:12" ht="17.25" customHeight="1" x14ac:dyDescent="0.3">
      <c r="A1190" s="190">
        <v>812471</v>
      </c>
      <c r="B1190" s="190" t="s">
        <v>1163</v>
      </c>
      <c r="C1190" s="190" t="s">
        <v>473</v>
      </c>
      <c r="D1190" s="190" t="s">
        <v>1667</v>
      </c>
      <c r="E1190" s="190" t="s">
        <v>137</v>
      </c>
      <c r="F1190" s="193">
        <v>35994</v>
      </c>
      <c r="G1190" s="190" t="s">
        <v>233</v>
      </c>
      <c r="H1190" s="190" t="s">
        <v>692</v>
      </c>
      <c r="I1190" s="190" t="s">
        <v>265</v>
      </c>
      <c r="J1190" s="190" t="s">
        <v>248</v>
      </c>
      <c r="K1190" s="190">
        <v>2016</v>
      </c>
      <c r="L1190" s="190" t="s">
        <v>233</v>
      </c>
    </row>
    <row r="1191" spans="1:12" ht="17.25" customHeight="1" x14ac:dyDescent="0.3">
      <c r="A1191" s="190">
        <v>812477</v>
      </c>
      <c r="B1191" s="190" t="s">
        <v>1165</v>
      </c>
      <c r="C1191" s="190" t="s">
        <v>57</v>
      </c>
      <c r="D1191" s="190" t="s">
        <v>158</v>
      </c>
      <c r="E1191" s="190" t="s">
        <v>138</v>
      </c>
      <c r="F1191" s="193">
        <v>27810</v>
      </c>
      <c r="G1191" s="190" t="s">
        <v>1668</v>
      </c>
      <c r="H1191" s="190" t="s">
        <v>692</v>
      </c>
      <c r="I1191" s="190" t="s">
        <v>265</v>
      </c>
      <c r="J1191" s="190" t="s">
        <v>1884</v>
      </c>
      <c r="K1191" s="190">
        <v>1996</v>
      </c>
      <c r="L1191" s="190" t="s">
        <v>233</v>
      </c>
    </row>
    <row r="1192" spans="1:12" ht="17.25" customHeight="1" x14ac:dyDescent="0.3">
      <c r="A1192" s="190">
        <v>812479</v>
      </c>
      <c r="B1192" s="190" t="s">
        <v>1166</v>
      </c>
      <c r="C1192" s="190" t="s">
        <v>473</v>
      </c>
      <c r="D1192" s="190" t="s">
        <v>1669</v>
      </c>
      <c r="E1192" s="190" t="s">
        <v>138</v>
      </c>
      <c r="F1192" s="193">
        <v>35431</v>
      </c>
      <c r="G1192" s="190" t="s">
        <v>233</v>
      </c>
      <c r="H1192" s="190" t="s">
        <v>692</v>
      </c>
      <c r="I1192" s="190" t="s">
        <v>265</v>
      </c>
      <c r="J1192" s="190" t="s">
        <v>248</v>
      </c>
      <c r="K1192" s="190">
        <v>2013</v>
      </c>
      <c r="L1192" s="190" t="s">
        <v>233</v>
      </c>
    </row>
    <row r="1193" spans="1:12" ht="17.25" customHeight="1" x14ac:dyDescent="0.3">
      <c r="A1193" s="190">
        <v>812482</v>
      </c>
      <c r="B1193" s="190" t="s">
        <v>1167</v>
      </c>
      <c r="C1193" s="190" t="s">
        <v>583</v>
      </c>
      <c r="D1193" s="190" t="s">
        <v>190</v>
      </c>
      <c r="E1193" s="190" t="s">
        <v>138</v>
      </c>
      <c r="F1193" s="193">
        <v>35454</v>
      </c>
      <c r="G1193" s="190" t="s">
        <v>233</v>
      </c>
      <c r="H1193" s="190" t="s">
        <v>692</v>
      </c>
      <c r="I1193" s="190" t="s">
        <v>265</v>
      </c>
      <c r="J1193" s="190" t="s">
        <v>713</v>
      </c>
      <c r="K1193" s="190">
        <v>2015</v>
      </c>
      <c r="L1193" s="190" t="s">
        <v>238</v>
      </c>
    </row>
    <row r="1194" spans="1:12" ht="17.25" customHeight="1" x14ac:dyDescent="0.3">
      <c r="A1194" s="190">
        <v>812483</v>
      </c>
      <c r="B1194" s="190" t="s">
        <v>1167</v>
      </c>
      <c r="C1194" s="190" t="s">
        <v>78</v>
      </c>
      <c r="D1194" s="190" t="s">
        <v>359</v>
      </c>
      <c r="E1194" s="190" t="s">
        <v>138</v>
      </c>
      <c r="F1194" s="193">
        <v>35069</v>
      </c>
      <c r="G1194" s="190" t="s">
        <v>233</v>
      </c>
      <c r="H1194" s="190" t="s">
        <v>692</v>
      </c>
      <c r="I1194" s="190" t="s">
        <v>265</v>
      </c>
      <c r="J1194" s="190" t="s">
        <v>248</v>
      </c>
      <c r="K1194" s="190">
        <v>2017</v>
      </c>
      <c r="L1194" s="190" t="s">
        <v>233</v>
      </c>
    </row>
    <row r="1195" spans="1:12" ht="17.25" customHeight="1" x14ac:dyDescent="0.3">
      <c r="A1195" s="190">
        <v>812492</v>
      </c>
      <c r="B1195" s="190" t="s">
        <v>1169</v>
      </c>
      <c r="C1195" s="190" t="s">
        <v>427</v>
      </c>
      <c r="D1195" s="190" t="s">
        <v>977</v>
      </c>
      <c r="E1195" s="190" t="s">
        <v>138</v>
      </c>
      <c r="F1195" s="193">
        <v>35956</v>
      </c>
      <c r="G1195" s="190" t="s">
        <v>233</v>
      </c>
      <c r="H1195" s="190" t="s">
        <v>692</v>
      </c>
      <c r="I1195" s="190" t="s">
        <v>265</v>
      </c>
      <c r="J1195" s="190" t="s">
        <v>248</v>
      </c>
      <c r="K1195" s="190">
        <v>2017</v>
      </c>
      <c r="L1195" s="190" t="s">
        <v>233</v>
      </c>
    </row>
    <row r="1196" spans="1:12" ht="17.25" customHeight="1" x14ac:dyDescent="0.3">
      <c r="A1196" s="190">
        <v>812493</v>
      </c>
      <c r="B1196" s="190" t="s">
        <v>1170</v>
      </c>
      <c r="C1196" s="190" t="s">
        <v>419</v>
      </c>
      <c r="D1196" s="190" t="s">
        <v>166</v>
      </c>
      <c r="E1196" s="190" t="s">
        <v>138</v>
      </c>
      <c r="F1196" s="193">
        <v>34842</v>
      </c>
      <c r="G1196" s="190" t="s">
        <v>863</v>
      </c>
      <c r="H1196" s="190" t="s">
        <v>692</v>
      </c>
      <c r="I1196" s="190" t="s">
        <v>265</v>
      </c>
      <c r="J1196" s="190" t="s">
        <v>248</v>
      </c>
      <c r="K1196" s="190">
        <v>2014</v>
      </c>
      <c r="L1196" s="190" t="s">
        <v>233</v>
      </c>
    </row>
    <row r="1197" spans="1:12" ht="17.25" customHeight="1" x14ac:dyDescent="0.3">
      <c r="A1197" s="190">
        <v>812496</v>
      </c>
      <c r="B1197" s="190" t="s">
        <v>1171</v>
      </c>
      <c r="C1197" s="190" t="s">
        <v>106</v>
      </c>
      <c r="D1197" s="190" t="s">
        <v>186</v>
      </c>
      <c r="E1197" s="190" t="s">
        <v>138</v>
      </c>
      <c r="F1197" s="193">
        <v>30604</v>
      </c>
      <c r="G1197" s="190" t="s">
        <v>956</v>
      </c>
      <c r="H1197" s="190" t="s">
        <v>692</v>
      </c>
      <c r="I1197" s="190" t="s">
        <v>265</v>
      </c>
      <c r="J1197" s="190" t="s">
        <v>1884</v>
      </c>
      <c r="K1197" s="190">
        <v>2003</v>
      </c>
      <c r="L1197" s="190" t="s">
        <v>238</v>
      </c>
    </row>
    <row r="1198" spans="1:12" ht="17.25" customHeight="1" x14ac:dyDescent="0.3">
      <c r="A1198" s="190">
        <v>812498</v>
      </c>
      <c r="B1198" s="190" t="s">
        <v>1172</v>
      </c>
      <c r="C1198" s="190" t="s">
        <v>313</v>
      </c>
      <c r="D1198" s="190" t="s">
        <v>385</v>
      </c>
      <c r="E1198" s="190" t="s">
        <v>138</v>
      </c>
      <c r="F1198" s="193">
        <v>33795</v>
      </c>
      <c r="G1198" s="190" t="s">
        <v>867</v>
      </c>
      <c r="H1198" s="190" t="s">
        <v>692</v>
      </c>
      <c r="I1198" s="190" t="s">
        <v>265</v>
      </c>
      <c r="J1198" s="190" t="s">
        <v>1884</v>
      </c>
      <c r="K1198" s="190">
        <v>2011</v>
      </c>
      <c r="L1198" s="190" t="s">
        <v>235</v>
      </c>
    </row>
    <row r="1199" spans="1:12" ht="17.25" customHeight="1" x14ac:dyDescent="0.3">
      <c r="A1199" s="190">
        <v>812503</v>
      </c>
      <c r="B1199" s="190" t="s">
        <v>1174</v>
      </c>
      <c r="C1199" s="190" t="s">
        <v>1674</v>
      </c>
      <c r="D1199" s="190" t="s">
        <v>659</v>
      </c>
      <c r="E1199" s="190" t="s">
        <v>138</v>
      </c>
      <c r="F1199" s="193">
        <v>34571</v>
      </c>
      <c r="G1199" s="190" t="s">
        <v>775</v>
      </c>
      <c r="H1199" s="190" t="s">
        <v>692</v>
      </c>
      <c r="I1199" s="190" t="s">
        <v>265</v>
      </c>
      <c r="J1199" s="190" t="s">
        <v>1881</v>
      </c>
      <c r="K1199" s="190">
        <v>2012</v>
      </c>
      <c r="L1199" s="190" t="s">
        <v>238</v>
      </c>
    </row>
    <row r="1200" spans="1:12" ht="17.25" customHeight="1" x14ac:dyDescent="0.3">
      <c r="A1200" s="190">
        <v>812505</v>
      </c>
      <c r="B1200" s="190" t="s">
        <v>1175</v>
      </c>
      <c r="C1200" s="190" t="s">
        <v>124</v>
      </c>
      <c r="D1200" s="190" t="s">
        <v>1648</v>
      </c>
      <c r="E1200" s="190" t="s">
        <v>137</v>
      </c>
      <c r="F1200" s="193">
        <v>35767</v>
      </c>
      <c r="G1200" s="190" t="s">
        <v>233</v>
      </c>
      <c r="H1200" s="190" t="s">
        <v>692</v>
      </c>
      <c r="I1200" s="190" t="s">
        <v>265</v>
      </c>
      <c r="J1200" s="190" t="s">
        <v>1881</v>
      </c>
      <c r="K1200" s="190">
        <v>2015</v>
      </c>
      <c r="L1200" s="190" t="s">
        <v>233</v>
      </c>
    </row>
    <row r="1201" spans="1:12" ht="17.25" customHeight="1" x14ac:dyDescent="0.3">
      <c r="A1201" s="190">
        <v>812508</v>
      </c>
      <c r="B1201" s="190" t="s">
        <v>1176</v>
      </c>
      <c r="C1201" s="190" t="s">
        <v>83</v>
      </c>
      <c r="D1201" s="190" t="s">
        <v>951</v>
      </c>
      <c r="E1201" s="190" t="s">
        <v>138</v>
      </c>
      <c r="F1201" s="193">
        <v>35133</v>
      </c>
      <c r="G1201" s="190" t="s">
        <v>755</v>
      </c>
      <c r="H1201" s="190" t="s">
        <v>693</v>
      </c>
      <c r="I1201" s="190" t="s">
        <v>265</v>
      </c>
      <c r="J1201" s="190" t="s">
        <v>1884</v>
      </c>
      <c r="K1201" s="190">
        <v>2014</v>
      </c>
      <c r="L1201" s="190" t="s">
        <v>235</v>
      </c>
    </row>
    <row r="1202" spans="1:12" ht="17.25" customHeight="1" x14ac:dyDescent="0.3">
      <c r="A1202" s="190">
        <v>812509</v>
      </c>
      <c r="B1202" s="190" t="s">
        <v>1177</v>
      </c>
      <c r="C1202" s="190" t="s">
        <v>91</v>
      </c>
      <c r="D1202" s="190" t="s">
        <v>90</v>
      </c>
      <c r="E1202" s="190" t="s">
        <v>138</v>
      </c>
      <c r="F1202" s="193">
        <v>35910</v>
      </c>
      <c r="G1202" s="190" t="s">
        <v>575</v>
      </c>
      <c r="H1202" s="190" t="s">
        <v>692</v>
      </c>
      <c r="I1202" s="190" t="s">
        <v>265</v>
      </c>
      <c r="J1202" s="190" t="s">
        <v>248</v>
      </c>
      <c r="K1202" s="190">
        <v>2017</v>
      </c>
      <c r="L1202" s="190" t="s">
        <v>235</v>
      </c>
    </row>
    <row r="1203" spans="1:12" ht="17.25" customHeight="1" x14ac:dyDescent="0.3">
      <c r="A1203" s="190">
        <v>812511</v>
      </c>
      <c r="B1203" s="190" t="s">
        <v>1178</v>
      </c>
      <c r="C1203" s="190" t="s">
        <v>426</v>
      </c>
      <c r="D1203" s="190" t="s">
        <v>154</v>
      </c>
      <c r="E1203" s="190" t="s">
        <v>138</v>
      </c>
      <c r="F1203" s="193">
        <v>34566</v>
      </c>
      <c r="G1203" s="190" t="s">
        <v>233</v>
      </c>
      <c r="H1203" s="190" t="s">
        <v>692</v>
      </c>
      <c r="I1203" s="190" t="s">
        <v>265</v>
      </c>
      <c r="J1203" s="190" t="s">
        <v>1881</v>
      </c>
      <c r="K1203" s="190">
        <v>2013</v>
      </c>
      <c r="L1203" s="190" t="s">
        <v>241</v>
      </c>
    </row>
    <row r="1204" spans="1:12" ht="17.25" customHeight="1" x14ac:dyDescent="0.3">
      <c r="A1204" s="190">
        <v>812515</v>
      </c>
      <c r="B1204" s="190" t="s">
        <v>1179</v>
      </c>
      <c r="C1204" s="190" t="s">
        <v>73</v>
      </c>
      <c r="D1204" s="190" t="s">
        <v>192</v>
      </c>
      <c r="E1204" s="190" t="s">
        <v>138</v>
      </c>
      <c r="F1204" s="193">
        <v>36526</v>
      </c>
      <c r="G1204" s="190" t="s">
        <v>1675</v>
      </c>
      <c r="H1204" s="190" t="s">
        <v>692</v>
      </c>
      <c r="I1204" s="190" t="s">
        <v>265</v>
      </c>
      <c r="J1204" s="190" t="s">
        <v>248</v>
      </c>
      <c r="K1204" s="190">
        <v>2016</v>
      </c>
      <c r="L1204" s="190" t="s">
        <v>233</v>
      </c>
    </row>
    <row r="1205" spans="1:12" ht="17.25" customHeight="1" x14ac:dyDescent="0.3">
      <c r="A1205" s="190">
        <v>812531</v>
      </c>
      <c r="B1205" s="190" t="s">
        <v>1180</v>
      </c>
      <c r="C1205" s="190" t="s">
        <v>376</v>
      </c>
      <c r="D1205" s="190" t="s">
        <v>498</v>
      </c>
      <c r="E1205" s="190" t="s">
        <v>137</v>
      </c>
      <c r="F1205" s="193">
        <v>34260</v>
      </c>
      <c r="G1205" s="190" t="s">
        <v>694</v>
      </c>
      <c r="H1205" s="190" t="s">
        <v>692</v>
      </c>
      <c r="I1205" s="190" t="s">
        <v>265</v>
      </c>
      <c r="J1205" s="190" t="s">
        <v>248</v>
      </c>
      <c r="K1205" s="190">
        <v>2012</v>
      </c>
      <c r="L1205" s="190" t="s">
        <v>233</v>
      </c>
    </row>
    <row r="1206" spans="1:12" ht="17.25" customHeight="1" x14ac:dyDescent="0.3">
      <c r="A1206" s="190">
        <v>812540</v>
      </c>
      <c r="B1206" s="190" t="s">
        <v>1183</v>
      </c>
      <c r="C1206" s="190" t="s">
        <v>59</v>
      </c>
      <c r="D1206" s="190" t="s">
        <v>1677</v>
      </c>
      <c r="E1206" s="190" t="s">
        <v>138</v>
      </c>
      <c r="F1206" s="193">
        <v>34343</v>
      </c>
      <c r="G1206" s="190" t="s">
        <v>1678</v>
      </c>
      <c r="H1206" s="190" t="s">
        <v>692</v>
      </c>
      <c r="I1206" s="190" t="s">
        <v>265</v>
      </c>
      <c r="J1206" s="190" t="s">
        <v>1884</v>
      </c>
      <c r="K1206" s="190">
        <v>2015</v>
      </c>
      <c r="L1206" s="190" t="s">
        <v>236</v>
      </c>
    </row>
    <row r="1207" spans="1:12" ht="17.25" customHeight="1" x14ac:dyDescent="0.3">
      <c r="A1207" s="190">
        <v>812542</v>
      </c>
      <c r="B1207" s="190" t="s">
        <v>1184</v>
      </c>
      <c r="C1207" s="190" t="s">
        <v>57</v>
      </c>
      <c r="D1207" s="190" t="s">
        <v>132</v>
      </c>
      <c r="E1207" s="190" t="s">
        <v>137</v>
      </c>
      <c r="F1207" s="193">
        <v>28646</v>
      </c>
      <c r="G1207" s="190" t="s">
        <v>819</v>
      </c>
      <c r="H1207" s="190" t="s">
        <v>692</v>
      </c>
      <c r="I1207" s="190" t="s">
        <v>265</v>
      </c>
      <c r="J1207" s="190" t="s">
        <v>1882</v>
      </c>
      <c r="K1207" s="190">
        <v>1997</v>
      </c>
      <c r="L1207" s="190" t="s">
        <v>246</v>
      </c>
    </row>
    <row r="1208" spans="1:12" ht="17.25" customHeight="1" x14ac:dyDescent="0.3">
      <c r="A1208" s="190">
        <v>812543</v>
      </c>
      <c r="B1208" s="190" t="s">
        <v>1185</v>
      </c>
      <c r="C1208" s="190" t="s">
        <v>398</v>
      </c>
      <c r="D1208" s="190" t="s">
        <v>218</v>
      </c>
      <c r="E1208" s="190" t="s">
        <v>138</v>
      </c>
      <c r="F1208" s="193">
        <v>29909</v>
      </c>
      <c r="G1208" s="190" t="s">
        <v>1596</v>
      </c>
      <c r="H1208" s="190" t="s">
        <v>692</v>
      </c>
      <c r="I1208" s="190" t="s">
        <v>265</v>
      </c>
      <c r="J1208" s="190" t="s">
        <v>1899</v>
      </c>
      <c r="K1208" s="190">
        <v>1993</v>
      </c>
      <c r="L1208" s="190" t="s">
        <v>236</v>
      </c>
    </row>
    <row r="1209" spans="1:12" ht="17.25" customHeight="1" x14ac:dyDescent="0.3">
      <c r="A1209" s="190">
        <v>812549</v>
      </c>
      <c r="B1209" s="190" t="s">
        <v>1187</v>
      </c>
      <c r="C1209" s="190" t="s">
        <v>75</v>
      </c>
      <c r="D1209" s="190" t="s">
        <v>507</v>
      </c>
      <c r="E1209" s="190" t="s">
        <v>138</v>
      </c>
      <c r="F1209" s="193">
        <v>34700</v>
      </c>
      <c r="G1209" s="190" t="s">
        <v>233</v>
      </c>
      <c r="H1209" s="190" t="s">
        <v>692</v>
      </c>
      <c r="I1209" s="190" t="s">
        <v>265</v>
      </c>
      <c r="J1209" s="190" t="s">
        <v>1887</v>
      </c>
      <c r="K1209" s="190">
        <v>2013</v>
      </c>
      <c r="L1209" s="190" t="s">
        <v>233</v>
      </c>
    </row>
    <row r="1210" spans="1:12" ht="17.25" customHeight="1" x14ac:dyDescent="0.3">
      <c r="A1210" s="190">
        <v>812558</v>
      </c>
      <c r="B1210" s="190" t="s">
        <v>1189</v>
      </c>
      <c r="C1210" s="190" t="s">
        <v>85</v>
      </c>
      <c r="D1210" s="190" t="s">
        <v>308</v>
      </c>
      <c r="E1210" s="190" t="s">
        <v>138</v>
      </c>
      <c r="F1210" s="193">
        <v>30258</v>
      </c>
      <c r="G1210" s="190" t="s">
        <v>233</v>
      </c>
      <c r="H1210" s="190" t="s">
        <v>692</v>
      </c>
      <c r="I1210" s="190" t="s">
        <v>265</v>
      </c>
    </row>
    <row r="1211" spans="1:12" ht="17.25" customHeight="1" x14ac:dyDescent="0.3">
      <c r="A1211" s="190">
        <v>812563</v>
      </c>
      <c r="B1211" s="190" t="s">
        <v>1190</v>
      </c>
      <c r="C1211" s="190" t="s">
        <v>91</v>
      </c>
      <c r="D1211" s="190" t="s">
        <v>877</v>
      </c>
      <c r="E1211" s="190" t="s">
        <v>138</v>
      </c>
      <c r="F1211" s="193">
        <v>33818</v>
      </c>
      <c r="G1211" s="190" t="s">
        <v>233</v>
      </c>
      <c r="H1211" s="190" t="s">
        <v>692</v>
      </c>
      <c r="I1211" s="190" t="s">
        <v>265</v>
      </c>
      <c r="J1211" s="190" t="s">
        <v>1881</v>
      </c>
      <c r="K1211" s="190">
        <v>2010</v>
      </c>
      <c r="L1211" s="190" t="s">
        <v>233</v>
      </c>
    </row>
    <row r="1212" spans="1:12" ht="17.25" customHeight="1" x14ac:dyDescent="0.3">
      <c r="A1212" s="190">
        <v>812568</v>
      </c>
      <c r="B1212" s="190" t="s">
        <v>1191</v>
      </c>
      <c r="C1212" s="190" t="s">
        <v>365</v>
      </c>
      <c r="D1212" s="190" t="s">
        <v>173</v>
      </c>
      <c r="E1212" s="190" t="s">
        <v>138</v>
      </c>
      <c r="F1212" s="193">
        <v>34456</v>
      </c>
      <c r="G1212" s="190" t="s">
        <v>753</v>
      </c>
      <c r="H1212" s="190" t="s">
        <v>692</v>
      </c>
      <c r="I1212" s="190" t="s">
        <v>265</v>
      </c>
      <c r="J1212" s="190" t="s">
        <v>1884</v>
      </c>
      <c r="K1212" s="190">
        <v>2012</v>
      </c>
      <c r="L1212" s="190" t="s">
        <v>238</v>
      </c>
    </row>
    <row r="1213" spans="1:12" ht="17.25" customHeight="1" x14ac:dyDescent="0.3">
      <c r="A1213" s="190">
        <v>812569</v>
      </c>
      <c r="B1213" s="190" t="s">
        <v>1192</v>
      </c>
      <c r="C1213" s="190" t="s">
        <v>398</v>
      </c>
      <c r="D1213" s="190" t="s">
        <v>173</v>
      </c>
      <c r="E1213" s="190" t="s">
        <v>138</v>
      </c>
      <c r="F1213" s="193">
        <v>35431</v>
      </c>
      <c r="G1213" s="190" t="s">
        <v>233</v>
      </c>
      <c r="H1213" s="190" t="s">
        <v>692</v>
      </c>
      <c r="I1213" s="190" t="s">
        <v>265</v>
      </c>
      <c r="J1213" s="190" t="s">
        <v>1884</v>
      </c>
      <c r="K1213" s="190">
        <v>2016</v>
      </c>
      <c r="L1213" s="190" t="s">
        <v>238</v>
      </c>
    </row>
    <row r="1214" spans="1:12" ht="17.25" customHeight="1" x14ac:dyDescent="0.3">
      <c r="A1214" s="190">
        <v>812570</v>
      </c>
      <c r="B1214" s="190" t="s">
        <v>1193</v>
      </c>
      <c r="C1214" s="190" t="s">
        <v>83</v>
      </c>
      <c r="D1214" s="190" t="s">
        <v>1682</v>
      </c>
      <c r="E1214" s="190" t="s">
        <v>138</v>
      </c>
      <c r="F1214" s="193">
        <v>30907</v>
      </c>
      <c r="G1214" s="190" t="s">
        <v>771</v>
      </c>
      <c r="H1214" s="190" t="s">
        <v>693</v>
      </c>
      <c r="I1214" s="190" t="s">
        <v>265</v>
      </c>
      <c r="J1214" s="190" t="s">
        <v>1884</v>
      </c>
      <c r="K1214" s="190">
        <v>2012</v>
      </c>
      <c r="L1214" s="190" t="s">
        <v>238</v>
      </c>
    </row>
    <row r="1215" spans="1:12" ht="17.25" customHeight="1" x14ac:dyDescent="0.3">
      <c r="A1215" s="190">
        <v>812572</v>
      </c>
      <c r="B1215" s="190" t="s">
        <v>1194</v>
      </c>
      <c r="C1215" s="190" t="s">
        <v>351</v>
      </c>
      <c r="D1215" s="190" t="s">
        <v>1683</v>
      </c>
      <c r="E1215" s="190" t="s">
        <v>138</v>
      </c>
      <c r="F1215" s="193">
        <v>36411</v>
      </c>
      <c r="G1215" s="190" t="s">
        <v>726</v>
      </c>
      <c r="H1215" s="190" t="s">
        <v>692</v>
      </c>
      <c r="I1215" s="190" t="s">
        <v>265</v>
      </c>
    </row>
    <row r="1216" spans="1:12" ht="17.25" customHeight="1" x14ac:dyDescent="0.3">
      <c r="A1216" s="190">
        <v>812582</v>
      </c>
      <c r="B1216" s="190" t="s">
        <v>1195</v>
      </c>
      <c r="C1216" s="190" t="s">
        <v>401</v>
      </c>
      <c r="D1216" s="190" t="s">
        <v>353</v>
      </c>
      <c r="E1216" s="190" t="s">
        <v>137</v>
      </c>
      <c r="F1216" s="193">
        <v>30561</v>
      </c>
      <c r="G1216" s="190" t="s">
        <v>233</v>
      </c>
      <c r="H1216" s="190" t="s">
        <v>692</v>
      </c>
      <c r="I1216" s="190" t="s">
        <v>265</v>
      </c>
      <c r="J1216" s="190" t="s">
        <v>1884</v>
      </c>
      <c r="K1216" s="190">
        <v>2016</v>
      </c>
      <c r="L1216" s="190" t="s">
        <v>233</v>
      </c>
    </row>
    <row r="1217" spans="1:12" ht="17.25" customHeight="1" x14ac:dyDescent="0.3">
      <c r="A1217" s="190">
        <v>812587</v>
      </c>
      <c r="B1217" s="190" t="s">
        <v>1196</v>
      </c>
      <c r="C1217" s="190" t="s">
        <v>502</v>
      </c>
      <c r="D1217" s="190" t="s">
        <v>166</v>
      </c>
      <c r="E1217" s="190" t="s">
        <v>137</v>
      </c>
      <c r="F1217" s="193">
        <v>29541</v>
      </c>
      <c r="G1217" s="190" t="s">
        <v>1684</v>
      </c>
      <c r="H1217" s="190" t="s">
        <v>692</v>
      </c>
      <c r="I1217" s="190" t="s">
        <v>265</v>
      </c>
      <c r="J1217" s="190" t="s">
        <v>1884</v>
      </c>
      <c r="K1217" s="190">
        <v>2016</v>
      </c>
      <c r="L1217" s="190" t="s">
        <v>242</v>
      </c>
    </row>
    <row r="1218" spans="1:12" ht="17.25" customHeight="1" x14ac:dyDescent="0.3">
      <c r="A1218" s="190">
        <v>812594</v>
      </c>
      <c r="B1218" s="190" t="s">
        <v>1197</v>
      </c>
      <c r="C1218" s="190" t="s">
        <v>80</v>
      </c>
      <c r="D1218" s="190" t="s">
        <v>162</v>
      </c>
      <c r="E1218" s="190" t="s">
        <v>138</v>
      </c>
      <c r="F1218" s="193">
        <v>35586</v>
      </c>
      <c r="G1218" s="190" t="s">
        <v>1686</v>
      </c>
      <c r="H1218" s="190" t="s">
        <v>692</v>
      </c>
      <c r="I1218" s="190" t="s">
        <v>265</v>
      </c>
      <c r="J1218" s="190" t="s">
        <v>248</v>
      </c>
      <c r="K1218" s="190">
        <v>2015</v>
      </c>
      <c r="L1218" s="190" t="s">
        <v>243</v>
      </c>
    </row>
    <row r="1219" spans="1:12" ht="17.25" customHeight="1" x14ac:dyDescent="0.3">
      <c r="A1219" s="190">
        <v>812601</v>
      </c>
      <c r="B1219" s="190" t="s">
        <v>1200</v>
      </c>
      <c r="C1219" s="190" t="s">
        <v>70</v>
      </c>
      <c r="D1219" s="190" t="s">
        <v>293</v>
      </c>
      <c r="E1219" s="190" t="s">
        <v>138</v>
      </c>
      <c r="F1219" s="193">
        <v>36323</v>
      </c>
      <c r="G1219" s="190" t="s">
        <v>235</v>
      </c>
      <c r="H1219" s="190" t="s">
        <v>693</v>
      </c>
      <c r="I1219" s="190" t="s">
        <v>265</v>
      </c>
      <c r="J1219" s="190" t="s">
        <v>248</v>
      </c>
      <c r="K1219" s="190">
        <v>2017</v>
      </c>
      <c r="L1219" s="190" t="s">
        <v>235</v>
      </c>
    </row>
    <row r="1220" spans="1:12" ht="17.25" customHeight="1" x14ac:dyDescent="0.3">
      <c r="A1220" s="190">
        <v>812610</v>
      </c>
      <c r="B1220" s="190" t="s">
        <v>1202</v>
      </c>
      <c r="C1220" s="190" t="s">
        <v>114</v>
      </c>
      <c r="D1220" s="190" t="s">
        <v>169</v>
      </c>
      <c r="E1220" s="190" t="s">
        <v>137</v>
      </c>
      <c r="F1220" s="193">
        <v>33970</v>
      </c>
      <c r="G1220" s="190" t="s">
        <v>699</v>
      </c>
      <c r="H1220" s="190" t="s">
        <v>692</v>
      </c>
      <c r="I1220" s="190" t="s">
        <v>265</v>
      </c>
      <c r="J1220" s="190" t="s">
        <v>1884</v>
      </c>
      <c r="K1220" s="190">
        <v>2011</v>
      </c>
      <c r="L1220" s="190" t="s">
        <v>236</v>
      </c>
    </row>
    <row r="1221" spans="1:12" ht="17.25" customHeight="1" x14ac:dyDescent="0.3">
      <c r="A1221" s="190">
        <v>812614</v>
      </c>
      <c r="B1221" s="190" t="s">
        <v>1203</v>
      </c>
      <c r="C1221" s="190" t="s">
        <v>67</v>
      </c>
      <c r="D1221" s="190" t="s">
        <v>1688</v>
      </c>
      <c r="E1221" s="190" t="s">
        <v>138</v>
      </c>
      <c r="F1221" s="193">
        <v>34626</v>
      </c>
      <c r="G1221" s="190" t="s">
        <v>1888</v>
      </c>
      <c r="H1221" s="190" t="s">
        <v>692</v>
      </c>
      <c r="I1221" s="190" t="s">
        <v>265</v>
      </c>
      <c r="J1221" s="190" t="s">
        <v>1889</v>
      </c>
      <c r="K1221" s="190">
        <v>2014</v>
      </c>
      <c r="L1221" s="190" t="s">
        <v>233</v>
      </c>
    </row>
    <row r="1222" spans="1:12" ht="17.25" customHeight="1" x14ac:dyDescent="0.3">
      <c r="A1222" s="190">
        <v>812623</v>
      </c>
      <c r="B1222" s="190" t="s">
        <v>1205</v>
      </c>
      <c r="C1222" s="190" t="s">
        <v>639</v>
      </c>
      <c r="D1222" s="190" t="s">
        <v>211</v>
      </c>
      <c r="E1222" s="190" t="s">
        <v>137</v>
      </c>
      <c r="F1222" s="193">
        <v>35232</v>
      </c>
      <c r="G1222" s="190" t="s">
        <v>833</v>
      </c>
      <c r="H1222" s="190" t="s">
        <v>692</v>
      </c>
      <c r="I1222" s="190" t="s">
        <v>265</v>
      </c>
      <c r="J1222" s="190" t="s">
        <v>248</v>
      </c>
      <c r="K1222" s="190">
        <v>2015</v>
      </c>
      <c r="L1222" s="190" t="s">
        <v>236</v>
      </c>
    </row>
    <row r="1223" spans="1:12" ht="17.25" customHeight="1" x14ac:dyDescent="0.3">
      <c r="A1223" s="190">
        <v>812631</v>
      </c>
      <c r="B1223" s="190" t="s">
        <v>1206</v>
      </c>
      <c r="C1223" s="190" t="s">
        <v>127</v>
      </c>
      <c r="D1223" s="190" t="s">
        <v>345</v>
      </c>
      <c r="E1223" s="190" t="s">
        <v>137</v>
      </c>
      <c r="F1223" s="193">
        <v>34149</v>
      </c>
      <c r="G1223" s="190" t="s">
        <v>933</v>
      </c>
      <c r="H1223" s="190" t="s">
        <v>692</v>
      </c>
      <c r="I1223" s="190" t="s">
        <v>265</v>
      </c>
      <c r="J1223" s="190" t="s">
        <v>1884</v>
      </c>
      <c r="K1223" s="190">
        <v>2013</v>
      </c>
      <c r="L1223" s="190" t="s">
        <v>238</v>
      </c>
    </row>
    <row r="1224" spans="1:12" ht="17.25" customHeight="1" x14ac:dyDescent="0.3">
      <c r="A1224" s="190">
        <v>812635</v>
      </c>
      <c r="B1224" s="190" t="s">
        <v>1208</v>
      </c>
      <c r="C1224" s="190" t="s">
        <v>63</v>
      </c>
      <c r="D1224" s="190" t="s">
        <v>430</v>
      </c>
      <c r="E1224" s="190" t="s">
        <v>137</v>
      </c>
      <c r="F1224" s="193">
        <v>36526</v>
      </c>
      <c r="G1224" s="190" t="s">
        <v>897</v>
      </c>
      <c r="H1224" s="190" t="s">
        <v>692</v>
      </c>
      <c r="I1224" s="190" t="s">
        <v>265</v>
      </c>
      <c r="J1224" s="190" t="s">
        <v>248</v>
      </c>
      <c r="K1224" s="190">
        <v>2017</v>
      </c>
      <c r="L1224" s="190" t="s">
        <v>238</v>
      </c>
    </row>
    <row r="1225" spans="1:12" ht="17.25" customHeight="1" x14ac:dyDescent="0.3">
      <c r="A1225" s="190">
        <v>812637</v>
      </c>
      <c r="B1225" s="190" t="s">
        <v>1209</v>
      </c>
      <c r="C1225" s="190" t="s">
        <v>107</v>
      </c>
      <c r="D1225" s="190" t="s">
        <v>1692</v>
      </c>
      <c r="E1225" s="190" t="s">
        <v>137</v>
      </c>
      <c r="F1225" s="193">
        <v>31120</v>
      </c>
      <c r="G1225" s="190" t="s">
        <v>1693</v>
      </c>
      <c r="H1225" s="190" t="s">
        <v>692</v>
      </c>
      <c r="I1225" s="190" t="s">
        <v>265</v>
      </c>
      <c r="J1225" s="190" t="s">
        <v>248</v>
      </c>
      <c r="K1225" s="190">
        <v>2005</v>
      </c>
      <c r="L1225" s="190" t="s">
        <v>233</v>
      </c>
    </row>
    <row r="1226" spans="1:12" ht="17.25" customHeight="1" x14ac:dyDescent="0.3">
      <c r="A1226" s="190">
        <v>812640</v>
      </c>
      <c r="B1226" s="190" t="s">
        <v>1210</v>
      </c>
      <c r="C1226" s="190" t="s">
        <v>61</v>
      </c>
      <c r="D1226" s="190" t="s">
        <v>730</v>
      </c>
      <c r="E1226" s="190" t="s">
        <v>137</v>
      </c>
      <c r="F1226" s="193">
        <v>36526</v>
      </c>
      <c r="G1226" s="190" t="s">
        <v>838</v>
      </c>
      <c r="H1226" s="190" t="s">
        <v>692</v>
      </c>
      <c r="I1226" s="190" t="s">
        <v>265</v>
      </c>
      <c r="J1226" s="190" t="s">
        <v>1882</v>
      </c>
      <c r="K1226" s="190">
        <v>2018</v>
      </c>
      <c r="L1226" s="190" t="s">
        <v>238</v>
      </c>
    </row>
    <row r="1227" spans="1:12" ht="17.25" customHeight="1" x14ac:dyDescent="0.3">
      <c r="A1227" s="190">
        <v>812657</v>
      </c>
      <c r="B1227" s="190" t="s">
        <v>1211</v>
      </c>
      <c r="C1227" s="190" t="s">
        <v>296</v>
      </c>
      <c r="D1227" s="190" t="s">
        <v>188</v>
      </c>
      <c r="E1227" s="190" t="s">
        <v>137</v>
      </c>
      <c r="F1227" s="193">
        <v>36411</v>
      </c>
      <c r="G1227" s="190" t="s">
        <v>933</v>
      </c>
      <c r="H1227" s="190" t="s">
        <v>692</v>
      </c>
      <c r="I1227" s="190" t="s">
        <v>265</v>
      </c>
      <c r="J1227" s="190" t="s">
        <v>1881</v>
      </c>
      <c r="K1227" s="190">
        <v>2017</v>
      </c>
      <c r="L1227" s="190" t="s">
        <v>238</v>
      </c>
    </row>
    <row r="1228" spans="1:12" ht="17.25" customHeight="1" x14ac:dyDescent="0.3">
      <c r="A1228" s="190">
        <v>812658</v>
      </c>
      <c r="B1228" s="190" t="s">
        <v>1212</v>
      </c>
      <c r="C1228" s="190" t="s">
        <v>335</v>
      </c>
      <c r="D1228" s="190" t="s">
        <v>177</v>
      </c>
      <c r="E1228" s="190" t="s">
        <v>137</v>
      </c>
      <c r="F1228" s="193">
        <v>35435</v>
      </c>
      <c r="G1228" s="190" t="s">
        <v>233</v>
      </c>
      <c r="H1228" s="190" t="s">
        <v>692</v>
      </c>
      <c r="I1228" s="190" t="s">
        <v>265</v>
      </c>
    </row>
    <row r="1229" spans="1:12" ht="17.25" customHeight="1" x14ac:dyDescent="0.3">
      <c r="A1229" s="190">
        <v>812685</v>
      </c>
      <c r="B1229" s="190" t="s">
        <v>1213</v>
      </c>
      <c r="C1229" s="190" t="s">
        <v>762</v>
      </c>
      <c r="D1229" s="190" t="s">
        <v>1623</v>
      </c>
      <c r="E1229" s="190" t="s">
        <v>138</v>
      </c>
      <c r="F1229" s="193">
        <v>31588</v>
      </c>
      <c r="G1229" s="190" t="s">
        <v>233</v>
      </c>
      <c r="H1229" s="190" t="s">
        <v>692</v>
      </c>
      <c r="I1229" s="190" t="s">
        <v>265</v>
      </c>
      <c r="J1229" s="190" t="s">
        <v>1884</v>
      </c>
      <c r="K1229" s="190">
        <v>2006</v>
      </c>
      <c r="L1229" s="190" t="s">
        <v>238</v>
      </c>
    </row>
    <row r="1230" spans="1:12" ht="17.25" customHeight="1" x14ac:dyDescent="0.3">
      <c r="A1230" s="190">
        <v>812698</v>
      </c>
      <c r="B1230" s="190" t="s">
        <v>1214</v>
      </c>
      <c r="C1230" s="190" t="s">
        <v>417</v>
      </c>
      <c r="D1230" s="190" t="s">
        <v>186</v>
      </c>
      <c r="E1230" s="190" t="s">
        <v>138</v>
      </c>
      <c r="F1230" s="193">
        <v>36161</v>
      </c>
      <c r="G1230" s="190" t="s">
        <v>233</v>
      </c>
      <c r="H1230" s="190" t="s">
        <v>692</v>
      </c>
      <c r="I1230" s="190" t="s">
        <v>265</v>
      </c>
      <c r="J1230" s="190" t="s">
        <v>1881</v>
      </c>
      <c r="K1230" s="190">
        <v>2017</v>
      </c>
      <c r="L1230" s="190" t="s">
        <v>233</v>
      </c>
    </row>
    <row r="1231" spans="1:12" ht="17.25" customHeight="1" x14ac:dyDescent="0.3">
      <c r="A1231" s="190">
        <v>812702</v>
      </c>
      <c r="B1231" s="190" t="s">
        <v>1216</v>
      </c>
      <c r="C1231" s="190" t="s">
        <v>962</v>
      </c>
      <c r="D1231" s="190" t="s">
        <v>192</v>
      </c>
      <c r="E1231" s="190" t="s">
        <v>138</v>
      </c>
      <c r="F1231" s="193">
        <v>35066</v>
      </c>
      <c r="G1231" s="190" t="s">
        <v>239</v>
      </c>
      <c r="H1231" s="190" t="s">
        <v>692</v>
      </c>
      <c r="I1231" s="190" t="s">
        <v>265</v>
      </c>
      <c r="J1231" s="190" t="s">
        <v>248</v>
      </c>
      <c r="K1231" s="190">
        <v>2014</v>
      </c>
      <c r="L1231" s="190" t="s">
        <v>239</v>
      </c>
    </row>
    <row r="1232" spans="1:12" ht="17.25" customHeight="1" x14ac:dyDescent="0.3">
      <c r="A1232" s="190">
        <v>812719</v>
      </c>
      <c r="B1232" s="190" t="s">
        <v>949</v>
      </c>
      <c r="C1232" s="190" t="s">
        <v>296</v>
      </c>
      <c r="D1232" s="190" t="s">
        <v>190</v>
      </c>
      <c r="E1232" s="190" t="s">
        <v>137</v>
      </c>
      <c r="F1232" s="193">
        <v>35074</v>
      </c>
      <c r="G1232" s="190" t="s">
        <v>1699</v>
      </c>
      <c r="H1232" s="190" t="s">
        <v>692</v>
      </c>
      <c r="I1232" s="190" t="s">
        <v>265</v>
      </c>
      <c r="J1232" s="190" t="s">
        <v>248</v>
      </c>
      <c r="K1232" s="190">
        <v>2013</v>
      </c>
      <c r="L1232" s="190" t="s">
        <v>242</v>
      </c>
    </row>
    <row r="1233" spans="1:12" ht="17.25" customHeight="1" x14ac:dyDescent="0.3">
      <c r="A1233" s="190">
        <v>812729</v>
      </c>
      <c r="B1233" s="190" t="s">
        <v>1218</v>
      </c>
      <c r="C1233" s="190" t="s">
        <v>1701</v>
      </c>
      <c r="D1233" s="190" t="s">
        <v>158</v>
      </c>
      <c r="E1233" s="190" t="s">
        <v>137</v>
      </c>
      <c r="F1233" s="193">
        <v>35860</v>
      </c>
      <c r="G1233" s="190" t="s">
        <v>233</v>
      </c>
      <c r="H1233" s="190" t="s">
        <v>692</v>
      </c>
      <c r="I1233" s="190" t="s">
        <v>265</v>
      </c>
      <c r="J1233" s="190" t="s">
        <v>1882</v>
      </c>
      <c r="K1233" s="190">
        <v>2016</v>
      </c>
      <c r="L1233" s="190" t="s">
        <v>233</v>
      </c>
    </row>
    <row r="1234" spans="1:12" ht="17.25" customHeight="1" x14ac:dyDescent="0.3">
      <c r="A1234" s="190">
        <v>812735</v>
      </c>
      <c r="B1234" s="190" t="s">
        <v>1220</v>
      </c>
      <c r="C1234" s="190" t="s">
        <v>68</v>
      </c>
      <c r="D1234" s="190" t="s">
        <v>90</v>
      </c>
      <c r="E1234" s="190" t="s">
        <v>137</v>
      </c>
      <c r="F1234" s="193">
        <v>35069</v>
      </c>
      <c r="G1234" s="190" t="s">
        <v>1704</v>
      </c>
      <c r="H1234" s="190" t="s">
        <v>692</v>
      </c>
      <c r="I1234" s="190" t="s">
        <v>265</v>
      </c>
    </row>
    <row r="1235" spans="1:12" ht="17.25" customHeight="1" x14ac:dyDescent="0.3">
      <c r="A1235" s="190">
        <v>812737</v>
      </c>
      <c r="B1235" s="190" t="s">
        <v>1221</v>
      </c>
      <c r="C1235" s="190" t="s">
        <v>404</v>
      </c>
      <c r="D1235" s="190" t="s">
        <v>210</v>
      </c>
      <c r="E1235" s="190" t="s">
        <v>138</v>
      </c>
      <c r="F1235" s="193">
        <v>36161</v>
      </c>
      <c r="G1235" s="190" t="s">
        <v>233</v>
      </c>
      <c r="H1235" s="190" t="s">
        <v>692</v>
      </c>
      <c r="I1235" s="190" t="s">
        <v>265</v>
      </c>
      <c r="J1235" s="190" t="s">
        <v>1881</v>
      </c>
      <c r="K1235" s="190">
        <v>2016</v>
      </c>
      <c r="L1235" s="190" t="s">
        <v>233</v>
      </c>
    </row>
    <row r="1236" spans="1:12" ht="17.25" customHeight="1" x14ac:dyDescent="0.3">
      <c r="A1236" s="190">
        <v>812763</v>
      </c>
      <c r="B1236" s="190" t="s">
        <v>1226</v>
      </c>
      <c r="C1236" s="190" t="s">
        <v>1607</v>
      </c>
      <c r="D1236" s="190" t="s">
        <v>157</v>
      </c>
      <c r="E1236" s="190" t="s">
        <v>138</v>
      </c>
      <c r="F1236" s="193">
        <v>31670</v>
      </c>
      <c r="G1236" s="190" t="s">
        <v>1707</v>
      </c>
      <c r="H1236" s="190" t="s">
        <v>692</v>
      </c>
      <c r="I1236" s="190" t="s">
        <v>265</v>
      </c>
      <c r="J1236" s="190" t="s">
        <v>1881</v>
      </c>
      <c r="K1236" s="190">
        <v>2005</v>
      </c>
      <c r="L1236" s="190" t="s">
        <v>236</v>
      </c>
    </row>
    <row r="1237" spans="1:12" ht="17.25" customHeight="1" x14ac:dyDescent="0.3">
      <c r="A1237" s="190">
        <v>812769</v>
      </c>
      <c r="B1237" s="190" t="s">
        <v>1227</v>
      </c>
      <c r="C1237" s="190" t="s">
        <v>1708</v>
      </c>
      <c r="D1237" s="190" t="s">
        <v>1709</v>
      </c>
      <c r="E1237" s="190" t="s">
        <v>138</v>
      </c>
      <c r="F1237" s="193">
        <v>32895</v>
      </c>
      <c r="G1237" s="190" t="s">
        <v>1904</v>
      </c>
      <c r="H1237" s="190" t="s">
        <v>692</v>
      </c>
      <c r="I1237" s="190" t="s">
        <v>265</v>
      </c>
      <c r="J1237" s="190" t="s">
        <v>1887</v>
      </c>
      <c r="K1237" s="190">
        <v>2012</v>
      </c>
      <c r="L1237" s="190" t="s">
        <v>243</v>
      </c>
    </row>
    <row r="1238" spans="1:12" ht="17.25" customHeight="1" x14ac:dyDescent="0.3">
      <c r="A1238" s="190">
        <v>812780</v>
      </c>
      <c r="B1238" s="190" t="s">
        <v>1229</v>
      </c>
      <c r="C1238" s="190" t="s">
        <v>74</v>
      </c>
      <c r="D1238" s="190" t="s">
        <v>522</v>
      </c>
      <c r="E1238" s="190" t="s">
        <v>138</v>
      </c>
      <c r="F1238" s="193">
        <v>35691</v>
      </c>
      <c r="G1238" s="190" t="s">
        <v>233</v>
      </c>
      <c r="H1238" s="190" t="s">
        <v>692</v>
      </c>
      <c r="I1238" s="190" t="s">
        <v>265</v>
      </c>
      <c r="J1238" s="190" t="s">
        <v>248</v>
      </c>
      <c r="K1238" s="190">
        <v>2016</v>
      </c>
      <c r="L1238" s="190" t="s">
        <v>238</v>
      </c>
    </row>
    <row r="1239" spans="1:12" ht="17.25" customHeight="1" x14ac:dyDescent="0.3">
      <c r="A1239" s="190">
        <v>812781</v>
      </c>
      <c r="B1239" s="190" t="s">
        <v>1230</v>
      </c>
      <c r="C1239" s="190" t="s">
        <v>110</v>
      </c>
      <c r="D1239" s="190" t="s">
        <v>1710</v>
      </c>
      <c r="E1239" s="190" t="s">
        <v>138</v>
      </c>
      <c r="F1239" s="193">
        <v>29126</v>
      </c>
      <c r="G1239" s="190" t="s">
        <v>243</v>
      </c>
      <c r="H1239" s="190" t="s">
        <v>692</v>
      </c>
      <c r="I1239" s="190" t="s">
        <v>265</v>
      </c>
      <c r="J1239" s="190" t="s">
        <v>1884</v>
      </c>
      <c r="K1239" s="190">
        <v>1998</v>
      </c>
      <c r="L1239" s="190" t="s">
        <v>243</v>
      </c>
    </row>
    <row r="1240" spans="1:12" ht="17.25" customHeight="1" x14ac:dyDescent="0.3">
      <c r="A1240" s="190">
        <v>812784</v>
      </c>
      <c r="B1240" s="190" t="s">
        <v>1231</v>
      </c>
      <c r="C1240" s="190" t="s">
        <v>1711</v>
      </c>
      <c r="D1240" s="190" t="s">
        <v>308</v>
      </c>
      <c r="E1240" s="190" t="s">
        <v>138</v>
      </c>
      <c r="F1240" s="193">
        <v>35796</v>
      </c>
      <c r="G1240" s="190" t="s">
        <v>233</v>
      </c>
      <c r="H1240" s="190" t="s">
        <v>692</v>
      </c>
      <c r="I1240" s="190" t="s">
        <v>265</v>
      </c>
      <c r="J1240" s="190" t="s">
        <v>248</v>
      </c>
      <c r="K1240" s="190">
        <v>2015</v>
      </c>
      <c r="L1240" s="190" t="s">
        <v>233</v>
      </c>
    </row>
    <row r="1241" spans="1:12" ht="17.25" customHeight="1" x14ac:dyDescent="0.3">
      <c r="A1241" s="190">
        <v>812801</v>
      </c>
      <c r="B1241" s="190" t="s">
        <v>1232</v>
      </c>
      <c r="C1241" s="190" t="s">
        <v>65</v>
      </c>
      <c r="D1241" s="190" t="s">
        <v>559</v>
      </c>
      <c r="E1241" s="190" t="s">
        <v>137</v>
      </c>
      <c r="F1241" s="193">
        <v>35065</v>
      </c>
      <c r="G1241" s="190" t="s">
        <v>783</v>
      </c>
      <c r="H1241" s="190" t="s">
        <v>692</v>
      </c>
      <c r="I1241" s="190" t="s">
        <v>265</v>
      </c>
      <c r="J1241" s="190" t="s">
        <v>1889</v>
      </c>
      <c r="K1241" s="190">
        <v>2014</v>
      </c>
      <c r="L1241" s="190" t="s">
        <v>238</v>
      </c>
    </row>
    <row r="1242" spans="1:12" ht="17.25" customHeight="1" x14ac:dyDescent="0.3">
      <c r="A1242" s="190">
        <v>812805</v>
      </c>
      <c r="B1242" s="190" t="s">
        <v>1233</v>
      </c>
      <c r="C1242" s="190" t="s">
        <v>108</v>
      </c>
      <c r="D1242" s="190" t="s">
        <v>191</v>
      </c>
      <c r="E1242" s="190" t="s">
        <v>138</v>
      </c>
      <c r="F1242" s="193">
        <v>34449</v>
      </c>
      <c r="G1242" s="190" t="s">
        <v>699</v>
      </c>
      <c r="H1242" s="190" t="s">
        <v>692</v>
      </c>
      <c r="I1242" s="190" t="s">
        <v>265</v>
      </c>
      <c r="J1242" s="190" t="s">
        <v>1884</v>
      </c>
      <c r="K1242" s="190">
        <v>2013</v>
      </c>
      <c r="L1242" s="190" t="s">
        <v>242</v>
      </c>
    </row>
    <row r="1243" spans="1:12" ht="17.25" customHeight="1" x14ac:dyDescent="0.3">
      <c r="A1243" s="190">
        <v>812806</v>
      </c>
      <c r="B1243" s="190" t="s">
        <v>1234</v>
      </c>
      <c r="C1243" s="190" t="s">
        <v>127</v>
      </c>
      <c r="D1243" s="190" t="s">
        <v>211</v>
      </c>
      <c r="E1243" s="190" t="s">
        <v>138</v>
      </c>
      <c r="F1243" s="193">
        <v>36240</v>
      </c>
      <c r="G1243" s="190" t="s">
        <v>233</v>
      </c>
      <c r="H1243" s="190" t="s">
        <v>692</v>
      </c>
      <c r="I1243" s="190" t="s">
        <v>265</v>
      </c>
      <c r="J1243" s="190" t="s">
        <v>1884</v>
      </c>
      <c r="K1243" s="190">
        <v>2017</v>
      </c>
      <c r="L1243" s="190" t="s">
        <v>233</v>
      </c>
    </row>
    <row r="1244" spans="1:12" ht="17.25" customHeight="1" x14ac:dyDescent="0.3">
      <c r="A1244" s="190">
        <v>812821</v>
      </c>
      <c r="B1244" s="190" t="s">
        <v>1238</v>
      </c>
      <c r="C1244" s="190" t="s">
        <v>76</v>
      </c>
      <c r="D1244" s="190" t="s">
        <v>311</v>
      </c>
      <c r="E1244" s="190" t="s">
        <v>138</v>
      </c>
      <c r="F1244" s="193">
        <v>30841</v>
      </c>
      <c r="G1244" s="190" t="s">
        <v>233</v>
      </c>
      <c r="H1244" s="190" t="s">
        <v>692</v>
      </c>
      <c r="I1244" s="190" t="s">
        <v>265</v>
      </c>
      <c r="J1244" s="190" t="s">
        <v>1884</v>
      </c>
      <c r="K1244" s="190">
        <v>2002</v>
      </c>
      <c r="L1244" s="190" t="s">
        <v>238</v>
      </c>
    </row>
    <row r="1245" spans="1:12" ht="17.25" customHeight="1" x14ac:dyDescent="0.3">
      <c r="A1245" s="190">
        <v>812827</v>
      </c>
      <c r="B1245" s="190" t="s">
        <v>1240</v>
      </c>
      <c r="C1245" s="190" t="s">
        <v>1717</v>
      </c>
      <c r="D1245" s="190" t="s">
        <v>730</v>
      </c>
      <c r="E1245" s="190" t="s">
        <v>137</v>
      </c>
      <c r="F1245" s="193">
        <v>30317</v>
      </c>
      <c r="G1245" s="190" t="s">
        <v>239</v>
      </c>
      <c r="H1245" s="190" t="s">
        <v>692</v>
      </c>
      <c r="I1245" s="190" t="s">
        <v>265</v>
      </c>
      <c r="J1245" s="190" t="s">
        <v>1884</v>
      </c>
      <c r="K1245" s="190">
        <v>2014</v>
      </c>
      <c r="L1245" s="190" t="s">
        <v>236</v>
      </c>
    </row>
    <row r="1246" spans="1:12" ht="17.25" customHeight="1" x14ac:dyDescent="0.3">
      <c r="A1246" s="190">
        <v>812829</v>
      </c>
      <c r="B1246" s="190" t="s">
        <v>1241</v>
      </c>
      <c r="C1246" s="190" t="s">
        <v>95</v>
      </c>
      <c r="D1246" s="190" t="s">
        <v>382</v>
      </c>
      <c r="E1246" s="190" t="s">
        <v>137</v>
      </c>
      <c r="F1246" s="193">
        <v>35541</v>
      </c>
      <c r="G1246" s="190" t="s">
        <v>724</v>
      </c>
      <c r="H1246" s="190" t="s">
        <v>692</v>
      </c>
      <c r="I1246" s="190" t="s">
        <v>265</v>
      </c>
      <c r="J1246" s="190" t="s">
        <v>248</v>
      </c>
      <c r="K1246" s="190">
        <v>2017</v>
      </c>
      <c r="L1246" s="190" t="s">
        <v>238</v>
      </c>
    </row>
    <row r="1247" spans="1:12" ht="17.25" customHeight="1" x14ac:dyDescent="0.3">
      <c r="A1247" s="190">
        <v>812840</v>
      </c>
      <c r="B1247" s="190" t="s">
        <v>1244</v>
      </c>
      <c r="C1247" s="190" t="s">
        <v>1721</v>
      </c>
      <c r="D1247" s="190" t="s">
        <v>577</v>
      </c>
      <c r="E1247" s="190" t="s">
        <v>138</v>
      </c>
      <c r="F1247" s="193">
        <v>30810</v>
      </c>
      <c r="G1247" s="190" t="s">
        <v>233</v>
      </c>
      <c r="H1247" s="190" t="s">
        <v>692</v>
      </c>
      <c r="I1247" s="190" t="s">
        <v>265</v>
      </c>
      <c r="J1247" s="190" t="s">
        <v>1884</v>
      </c>
      <c r="K1247" s="190">
        <v>2009</v>
      </c>
      <c r="L1247" s="190" t="s">
        <v>233</v>
      </c>
    </row>
    <row r="1248" spans="1:12" ht="17.25" customHeight="1" x14ac:dyDescent="0.3">
      <c r="A1248" s="190">
        <v>812859</v>
      </c>
      <c r="B1248" s="190" t="s">
        <v>1247</v>
      </c>
      <c r="C1248" s="190" t="s">
        <v>667</v>
      </c>
      <c r="D1248" s="190" t="s">
        <v>463</v>
      </c>
      <c r="E1248" s="190" t="s">
        <v>137</v>
      </c>
      <c r="F1248" s="193">
        <v>36526</v>
      </c>
      <c r="G1248" s="190" t="s">
        <v>233</v>
      </c>
      <c r="H1248" s="190" t="s">
        <v>692</v>
      </c>
      <c r="I1248" s="190" t="s">
        <v>265</v>
      </c>
      <c r="J1248" s="190" t="s">
        <v>248</v>
      </c>
      <c r="K1248" s="190">
        <v>2018</v>
      </c>
      <c r="L1248" s="190" t="s">
        <v>233</v>
      </c>
    </row>
    <row r="1249" spans="1:12" ht="17.25" customHeight="1" x14ac:dyDescent="0.3">
      <c r="A1249" s="190">
        <v>812862</v>
      </c>
      <c r="B1249" s="190" t="s">
        <v>1248</v>
      </c>
      <c r="C1249" s="190" t="s">
        <v>729</v>
      </c>
      <c r="D1249" s="190" t="s">
        <v>509</v>
      </c>
      <c r="E1249" s="190" t="s">
        <v>137</v>
      </c>
      <c r="F1249" s="193">
        <v>34740</v>
      </c>
      <c r="G1249" s="190" t="s">
        <v>1723</v>
      </c>
      <c r="H1249" s="190" t="s">
        <v>692</v>
      </c>
      <c r="I1249" s="190" t="s">
        <v>265</v>
      </c>
      <c r="J1249" s="190" t="s">
        <v>248</v>
      </c>
      <c r="K1249" s="190">
        <v>2013</v>
      </c>
      <c r="L1249" s="190" t="s">
        <v>243</v>
      </c>
    </row>
    <row r="1250" spans="1:12" ht="17.25" customHeight="1" x14ac:dyDescent="0.3">
      <c r="A1250" s="190">
        <v>812864</v>
      </c>
      <c r="B1250" s="190" t="s">
        <v>1249</v>
      </c>
      <c r="C1250" s="190" t="s">
        <v>507</v>
      </c>
      <c r="D1250" s="190" t="s">
        <v>1724</v>
      </c>
      <c r="E1250" s="190" t="s">
        <v>138</v>
      </c>
      <c r="F1250" s="193">
        <v>35823</v>
      </c>
      <c r="G1250" s="190" t="s">
        <v>233</v>
      </c>
      <c r="H1250" s="190" t="s">
        <v>692</v>
      </c>
      <c r="I1250" s="190" t="s">
        <v>265</v>
      </c>
      <c r="J1250" s="190" t="s">
        <v>248</v>
      </c>
      <c r="K1250" s="190">
        <v>2015</v>
      </c>
      <c r="L1250" s="190" t="s">
        <v>233</v>
      </c>
    </row>
    <row r="1251" spans="1:12" ht="17.25" customHeight="1" x14ac:dyDescent="0.3">
      <c r="A1251" s="190">
        <v>812870</v>
      </c>
      <c r="B1251" s="190" t="s">
        <v>1250</v>
      </c>
      <c r="C1251" s="190" t="s">
        <v>96</v>
      </c>
      <c r="D1251" s="190" t="s">
        <v>584</v>
      </c>
      <c r="E1251" s="190" t="s">
        <v>138</v>
      </c>
      <c r="F1251" s="193">
        <v>36720</v>
      </c>
      <c r="G1251" s="190" t="s">
        <v>233</v>
      </c>
      <c r="H1251" s="190" t="s">
        <v>692</v>
      </c>
      <c r="I1251" s="190" t="s">
        <v>265</v>
      </c>
      <c r="J1251" s="190" t="s">
        <v>1884</v>
      </c>
      <c r="K1251" s="190">
        <v>2018</v>
      </c>
      <c r="L1251" s="190" t="s">
        <v>233</v>
      </c>
    </row>
    <row r="1252" spans="1:12" ht="17.25" customHeight="1" x14ac:dyDescent="0.3">
      <c r="A1252" s="190">
        <v>812871</v>
      </c>
      <c r="B1252" s="190" t="s">
        <v>1251</v>
      </c>
      <c r="C1252" s="190" t="s">
        <v>327</v>
      </c>
      <c r="D1252" s="190" t="s">
        <v>308</v>
      </c>
      <c r="E1252" s="190" t="s">
        <v>138</v>
      </c>
      <c r="F1252" s="193">
        <v>36453</v>
      </c>
      <c r="G1252" s="190" t="s">
        <v>233</v>
      </c>
      <c r="H1252" s="190" t="s">
        <v>692</v>
      </c>
      <c r="I1252" s="190" t="s">
        <v>265</v>
      </c>
      <c r="J1252" s="190" t="s">
        <v>1884</v>
      </c>
      <c r="K1252" s="190">
        <v>2016</v>
      </c>
      <c r="L1252" s="190" t="s">
        <v>233</v>
      </c>
    </row>
    <row r="1253" spans="1:12" ht="17.25" customHeight="1" x14ac:dyDescent="0.3">
      <c r="A1253" s="190">
        <v>812872</v>
      </c>
      <c r="B1253" s="190" t="s">
        <v>1252</v>
      </c>
      <c r="C1253" s="190" t="s">
        <v>102</v>
      </c>
      <c r="D1253" s="190" t="s">
        <v>445</v>
      </c>
      <c r="E1253" s="190" t="s">
        <v>138</v>
      </c>
      <c r="F1253" s="193">
        <v>34700</v>
      </c>
      <c r="G1253" s="190" t="s">
        <v>1905</v>
      </c>
      <c r="H1253" s="190" t="s">
        <v>692</v>
      </c>
      <c r="I1253" s="190" t="s">
        <v>265</v>
      </c>
      <c r="J1253" s="190" t="s">
        <v>248</v>
      </c>
      <c r="K1253" s="190">
        <v>2012</v>
      </c>
      <c r="L1253" s="190" t="s">
        <v>238</v>
      </c>
    </row>
    <row r="1254" spans="1:12" ht="17.25" customHeight="1" x14ac:dyDescent="0.3">
      <c r="A1254" s="190">
        <v>812893</v>
      </c>
      <c r="B1254" s="190" t="s">
        <v>1254</v>
      </c>
      <c r="C1254" s="190" t="s">
        <v>486</v>
      </c>
      <c r="D1254" s="190" t="s">
        <v>161</v>
      </c>
      <c r="E1254" s="190" t="s">
        <v>138</v>
      </c>
      <c r="F1254" s="193">
        <v>36746</v>
      </c>
      <c r="G1254" s="190" t="s">
        <v>233</v>
      </c>
      <c r="H1254" s="190" t="s">
        <v>692</v>
      </c>
      <c r="I1254" s="190" t="s">
        <v>265</v>
      </c>
      <c r="J1254" s="190" t="s">
        <v>1881</v>
      </c>
      <c r="K1254" s="190">
        <v>2018</v>
      </c>
      <c r="L1254" s="190" t="s">
        <v>233</v>
      </c>
    </row>
    <row r="1255" spans="1:12" ht="17.25" customHeight="1" x14ac:dyDescent="0.3">
      <c r="A1255" s="190">
        <v>812896</v>
      </c>
      <c r="B1255" s="190" t="s">
        <v>1255</v>
      </c>
      <c r="C1255" s="190" t="s">
        <v>729</v>
      </c>
      <c r="D1255" s="190" t="s">
        <v>1726</v>
      </c>
      <c r="E1255" s="190" t="s">
        <v>138</v>
      </c>
      <c r="F1255" s="193">
        <v>35312</v>
      </c>
      <c r="G1255" s="190" t="s">
        <v>233</v>
      </c>
      <c r="H1255" s="190" t="s">
        <v>692</v>
      </c>
      <c r="I1255" s="190" t="s">
        <v>265</v>
      </c>
      <c r="J1255" s="190" t="s">
        <v>248</v>
      </c>
      <c r="K1255" s="190">
        <v>2017</v>
      </c>
      <c r="L1255" s="190" t="s">
        <v>244</v>
      </c>
    </row>
    <row r="1256" spans="1:12" ht="17.25" customHeight="1" x14ac:dyDescent="0.3">
      <c r="A1256" s="190">
        <v>812905</v>
      </c>
      <c r="B1256" s="190" t="s">
        <v>936</v>
      </c>
      <c r="C1256" s="190" t="s">
        <v>107</v>
      </c>
      <c r="D1256" s="190" t="s">
        <v>132</v>
      </c>
      <c r="E1256" s="190" t="s">
        <v>138</v>
      </c>
      <c r="F1256" s="193">
        <v>30077</v>
      </c>
      <c r="G1256" s="190" t="s">
        <v>233</v>
      </c>
      <c r="H1256" s="190" t="s">
        <v>692</v>
      </c>
      <c r="I1256" s="190" t="s">
        <v>265</v>
      </c>
    </row>
    <row r="1257" spans="1:12" ht="17.25" customHeight="1" x14ac:dyDescent="0.3">
      <c r="A1257" s="190">
        <v>812981</v>
      </c>
      <c r="B1257" s="190" t="s">
        <v>1260</v>
      </c>
      <c r="C1257" s="190" t="s">
        <v>121</v>
      </c>
      <c r="D1257" s="190" t="s">
        <v>158</v>
      </c>
      <c r="E1257" s="190" t="s">
        <v>137</v>
      </c>
      <c r="F1257" s="193">
        <v>34420</v>
      </c>
      <c r="G1257" s="190" t="s">
        <v>1645</v>
      </c>
      <c r="H1257" s="190" t="s">
        <v>692</v>
      </c>
      <c r="I1257" s="190" t="s">
        <v>265</v>
      </c>
      <c r="J1257" s="190" t="s">
        <v>248</v>
      </c>
      <c r="K1257" s="190">
        <v>2012</v>
      </c>
      <c r="L1257" s="190" t="s">
        <v>233</v>
      </c>
    </row>
    <row r="1258" spans="1:12" ht="17.25" customHeight="1" x14ac:dyDescent="0.3">
      <c r="A1258" s="190">
        <v>812982</v>
      </c>
      <c r="B1258" s="190" t="s">
        <v>1261</v>
      </c>
      <c r="C1258" s="190" t="s">
        <v>374</v>
      </c>
      <c r="D1258" s="190" t="s">
        <v>887</v>
      </c>
      <c r="E1258" s="190" t="s">
        <v>137</v>
      </c>
      <c r="F1258" s="193">
        <v>35796</v>
      </c>
      <c r="G1258" s="190" t="s">
        <v>233</v>
      </c>
      <c r="H1258" s="190" t="s">
        <v>692</v>
      </c>
      <c r="I1258" s="190" t="s">
        <v>265</v>
      </c>
      <c r="J1258" s="190" t="s">
        <v>1882</v>
      </c>
      <c r="K1258" s="190">
        <v>2017</v>
      </c>
      <c r="L1258" s="190" t="s">
        <v>233</v>
      </c>
    </row>
    <row r="1259" spans="1:12" ht="17.25" customHeight="1" x14ac:dyDescent="0.3">
      <c r="A1259" s="190">
        <v>812991</v>
      </c>
      <c r="B1259" s="190" t="s">
        <v>1262</v>
      </c>
      <c r="C1259" s="190" t="s">
        <v>63</v>
      </c>
      <c r="D1259" s="190" t="s">
        <v>213</v>
      </c>
      <c r="E1259" s="190" t="s">
        <v>137</v>
      </c>
      <c r="F1259" s="193">
        <v>35069</v>
      </c>
      <c r="G1259" s="190" t="s">
        <v>233</v>
      </c>
      <c r="H1259" s="190" t="s">
        <v>692</v>
      </c>
      <c r="I1259" s="190" t="s">
        <v>265</v>
      </c>
    </row>
    <row r="1260" spans="1:12" ht="17.25" customHeight="1" x14ac:dyDescent="0.3">
      <c r="A1260" s="190">
        <v>812992</v>
      </c>
      <c r="B1260" s="190" t="s">
        <v>1263</v>
      </c>
      <c r="C1260" s="190" t="s">
        <v>100</v>
      </c>
      <c r="D1260" s="190" t="s">
        <v>173</v>
      </c>
      <c r="E1260" s="190" t="s">
        <v>137</v>
      </c>
      <c r="F1260" s="193">
        <v>34928</v>
      </c>
      <c r="G1260" s="190" t="s">
        <v>233</v>
      </c>
      <c r="H1260" s="190" t="s">
        <v>692</v>
      </c>
      <c r="I1260" s="190" t="s">
        <v>265</v>
      </c>
      <c r="J1260" s="190" t="s">
        <v>248</v>
      </c>
      <c r="K1260" s="190">
        <v>2013</v>
      </c>
      <c r="L1260" s="190" t="s">
        <v>233</v>
      </c>
    </row>
    <row r="1261" spans="1:12" ht="17.25" customHeight="1" x14ac:dyDescent="0.3">
      <c r="A1261" s="190">
        <v>813001</v>
      </c>
      <c r="B1261" s="190" t="s">
        <v>1267</v>
      </c>
      <c r="C1261" s="190" t="s">
        <v>82</v>
      </c>
      <c r="D1261" s="190" t="s">
        <v>190</v>
      </c>
      <c r="E1261" s="190" t="s">
        <v>137</v>
      </c>
      <c r="F1261" s="193">
        <v>36170</v>
      </c>
      <c r="G1261" s="190" t="s">
        <v>787</v>
      </c>
      <c r="H1261" s="190" t="s">
        <v>692</v>
      </c>
      <c r="I1261" s="190" t="s">
        <v>265</v>
      </c>
      <c r="J1261" s="190" t="s">
        <v>1881</v>
      </c>
      <c r="K1261" s="190">
        <v>2016</v>
      </c>
      <c r="L1261" s="190" t="s">
        <v>238</v>
      </c>
    </row>
    <row r="1262" spans="1:12" ht="17.25" customHeight="1" x14ac:dyDescent="0.3">
      <c r="A1262" s="190">
        <v>813003</v>
      </c>
      <c r="B1262" s="190" t="s">
        <v>1268</v>
      </c>
      <c r="C1262" s="190" t="s">
        <v>378</v>
      </c>
      <c r="D1262" s="190" t="s">
        <v>191</v>
      </c>
      <c r="E1262" s="190" t="s">
        <v>137</v>
      </c>
      <c r="F1262" s="193">
        <v>36544</v>
      </c>
      <c r="G1262" s="190" t="s">
        <v>767</v>
      </c>
      <c r="H1262" s="190" t="s">
        <v>692</v>
      </c>
      <c r="I1262" s="190" t="s">
        <v>265</v>
      </c>
      <c r="J1262" s="190" t="s">
        <v>1884</v>
      </c>
      <c r="K1262" s="190">
        <v>2017</v>
      </c>
      <c r="L1262" s="190" t="s">
        <v>233</v>
      </c>
    </row>
    <row r="1263" spans="1:12" ht="17.25" customHeight="1" x14ac:dyDescent="0.3">
      <c r="A1263" s="190">
        <v>813007</v>
      </c>
      <c r="B1263" s="190" t="s">
        <v>1269</v>
      </c>
      <c r="C1263" s="190" t="s">
        <v>785</v>
      </c>
      <c r="D1263" s="190" t="s">
        <v>180</v>
      </c>
      <c r="E1263" s="190" t="s">
        <v>137</v>
      </c>
      <c r="F1263" s="193">
        <v>36234</v>
      </c>
      <c r="G1263" s="190" t="s">
        <v>1695</v>
      </c>
      <c r="H1263" s="190" t="s">
        <v>692</v>
      </c>
      <c r="I1263" s="190" t="s">
        <v>265</v>
      </c>
      <c r="J1263" s="190" t="s">
        <v>248</v>
      </c>
      <c r="K1263" s="190">
        <v>2017</v>
      </c>
      <c r="L1263" s="190" t="s">
        <v>238</v>
      </c>
    </row>
    <row r="1264" spans="1:12" ht="17.25" customHeight="1" x14ac:dyDescent="0.3">
      <c r="A1264" s="190">
        <v>813010</v>
      </c>
      <c r="B1264" s="190" t="s">
        <v>1270</v>
      </c>
      <c r="C1264" s="190" t="s">
        <v>96</v>
      </c>
      <c r="D1264" s="190" t="s">
        <v>161</v>
      </c>
      <c r="E1264" s="190" t="s">
        <v>137</v>
      </c>
      <c r="F1264" s="193">
        <v>35143</v>
      </c>
      <c r="G1264" s="190" t="s">
        <v>233</v>
      </c>
      <c r="H1264" s="190" t="s">
        <v>692</v>
      </c>
      <c r="I1264" s="190" t="s">
        <v>265</v>
      </c>
      <c r="J1264" s="190" t="s">
        <v>1884</v>
      </c>
      <c r="K1264" s="190">
        <v>2016</v>
      </c>
      <c r="L1264" s="190" t="s">
        <v>233</v>
      </c>
    </row>
    <row r="1265" spans="1:12" ht="17.25" customHeight="1" x14ac:dyDescent="0.3">
      <c r="A1265" s="190">
        <v>813018</v>
      </c>
      <c r="B1265" s="190" t="s">
        <v>1271</v>
      </c>
      <c r="C1265" s="190" t="s">
        <v>320</v>
      </c>
      <c r="D1265" s="190" t="s">
        <v>548</v>
      </c>
      <c r="E1265" s="190" t="s">
        <v>137</v>
      </c>
      <c r="F1265" s="193">
        <v>35956</v>
      </c>
      <c r="G1265" s="190" t="s">
        <v>240</v>
      </c>
      <c r="H1265" s="190" t="s">
        <v>692</v>
      </c>
      <c r="I1265" s="190" t="s">
        <v>265</v>
      </c>
    </row>
    <row r="1266" spans="1:12" ht="17.25" customHeight="1" x14ac:dyDescent="0.3">
      <c r="A1266" s="190">
        <v>813040</v>
      </c>
      <c r="B1266" s="190" t="s">
        <v>1272</v>
      </c>
      <c r="C1266" s="190" t="s">
        <v>435</v>
      </c>
      <c r="D1266" s="190" t="s">
        <v>157</v>
      </c>
      <c r="E1266" s="190" t="s">
        <v>137</v>
      </c>
      <c r="F1266" s="193">
        <v>36730</v>
      </c>
      <c r="G1266" s="190" t="s">
        <v>695</v>
      </c>
      <c r="H1266" s="190" t="s">
        <v>692</v>
      </c>
      <c r="I1266" s="190" t="s">
        <v>265</v>
      </c>
      <c r="J1266" s="190" t="s">
        <v>248</v>
      </c>
      <c r="K1266" s="190">
        <v>2018</v>
      </c>
      <c r="L1266" s="190" t="s">
        <v>233</v>
      </c>
    </row>
    <row r="1267" spans="1:12" ht="17.25" customHeight="1" x14ac:dyDescent="0.3">
      <c r="A1267" s="190">
        <v>813043</v>
      </c>
      <c r="B1267" s="190" t="s">
        <v>1273</v>
      </c>
      <c r="C1267" s="190" t="s">
        <v>1737</v>
      </c>
      <c r="D1267" s="190" t="s">
        <v>1738</v>
      </c>
      <c r="E1267" s="190" t="s">
        <v>137</v>
      </c>
      <c r="F1267" s="193">
        <v>33604</v>
      </c>
      <c r="G1267" s="190" t="s">
        <v>239</v>
      </c>
      <c r="H1267" s="190" t="s">
        <v>692</v>
      </c>
      <c r="I1267" s="190" t="s">
        <v>265</v>
      </c>
      <c r="J1267" s="190" t="s">
        <v>248</v>
      </c>
      <c r="K1267" s="190">
        <v>2010</v>
      </c>
      <c r="L1267" s="190" t="s">
        <v>239</v>
      </c>
    </row>
    <row r="1268" spans="1:12" ht="17.25" customHeight="1" x14ac:dyDescent="0.3">
      <c r="A1268" s="190">
        <v>813047</v>
      </c>
      <c r="B1268" s="190" t="s">
        <v>1274</v>
      </c>
      <c r="C1268" s="190" t="s">
        <v>647</v>
      </c>
      <c r="D1268" s="190" t="s">
        <v>163</v>
      </c>
      <c r="E1268" s="190" t="s">
        <v>137</v>
      </c>
      <c r="F1268" s="193">
        <v>29595</v>
      </c>
      <c r="G1268" s="190" t="s">
        <v>233</v>
      </c>
      <c r="H1268" s="190" t="s">
        <v>692</v>
      </c>
      <c r="I1268" s="190" t="s">
        <v>265</v>
      </c>
      <c r="J1268" s="190" t="s">
        <v>1884</v>
      </c>
      <c r="K1268" s="190">
        <v>2017</v>
      </c>
      <c r="L1268" s="190" t="s">
        <v>233</v>
      </c>
    </row>
    <row r="1269" spans="1:12" ht="17.25" customHeight="1" x14ac:dyDescent="0.3">
      <c r="A1269" s="190">
        <v>813052</v>
      </c>
      <c r="B1269" s="190" t="s">
        <v>1275</v>
      </c>
      <c r="C1269" s="190" t="s">
        <v>63</v>
      </c>
      <c r="D1269" s="190" t="s">
        <v>452</v>
      </c>
      <c r="E1269" s="190" t="s">
        <v>137</v>
      </c>
      <c r="F1269" s="193">
        <v>36325</v>
      </c>
      <c r="G1269" s="190" t="s">
        <v>233</v>
      </c>
      <c r="H1269" s="190" t="s">
        <v>692</v>
      </c>
      <c r="I1269" s="190" t="s">
        <v>265</v>
      </c>
      <c r="J1269" s="190" t="s">
        <v>248</v>
      </c>
      <c r="K1269" s="190">
        <v>2017</v>
      </c>
      <c r="L1269" s="190" t="s">
        <v>233</v>
      </c>
    </row>
    <row r="1270" spans="1:12" ht="17.25" customHeight="1" x14ac:dyDescent="0.3">
      <c r="A1270" s="190">
        <v>813053</v>
      </c>
      <c r="B1270" s="190" t="s">
        <v>1276</v>
      </c>
      <c r="C1270" s="190" t="s">
        <v>296</v>
      </c>
      <c r="D1270" s="190" t="s">
        <v>210</v>
      </c>
      <c r="E1270" s="190" t="s">
        <v>137</v>
      </c>
      <c r="F1270" s="193">
        <v>30982</v>
      </c>
      <c r="G1270" s="190" t="s">
        <v>726</v>
      </c>
      <c r="H1270" s="190" t="s">
        <v>692</v>
      </c>
      <c r="I1270" s="190" t="s">
        <v>265</v>
      </c>
      <c r="J1270" s="190" t="s">
        <v>1884</v>
      </c>
      <c r="K1270" s="190">
        <v>2004</v>
      </c>
      <c r="L1270" s="190" t="s">
        <v>244</v>
      </c>
    </row>
    <row r="1271" spans="1:12" ht="17.25" customHeight="1" x14ac:dyDescent="0.3">
      <c r="A1271" s="190">
        <v>813059</v>
      </c>
      <c r="B1271" s="190" t="s">
        <v>1278</v>
      </c>
      <c r="C1271" s="190" t="s">
        <v>84</v>
      </c>
      <c r="D1271" s="190" t="s">
        <v>1739</v>
      </c>
      <c r="E1271" s="190" t="s">
        <v>137</v>
      </c>
      <c r="F1271" s="193">
        <v>36492</v>
      </c>
      <c r="G1271" s="190" t="s">
        <v>233</v>
      </c>
      <c r="H1271" s="190" t="s">
        <v>692</v>
      </c>
      <c r="I1271" s="190" t="s">
        <v>265</v>
      </c>
      <c r="J1271" s="190" t="s">
        <v>248</v>
      </c>
      <c r="K1271" s="190">
        <v>2017</v>
      </c>
      <c r="L1271" s="190" t="s">
        <v>233</v>
      </c>
    </row>
    <row r="1272" spans="1:12" ht="17.25" customHeight="1" x14ac:dyDescent="0.3">
      <c r="A1272" s="190">
        <v>813061</v>
      </c>
      <c r="B1272" s="190" t="s">
        <v>1279</v>
      </c>
      <c r="C1272" s="190" t="s">
        <v>374</v>
      </c>
      <c r="D1272" s="190" t="s">
        <v>221</v>
      </c>
      <c r="E1272" s="190" t="s">
        <v>137</v>
      </c>
      <c r="F1272" s="193">
        <v>36300</v>
      </c>
      <c r="G1272" s="190" t="s">
        <v>233</v>
      </c>
      <c r="H1272" s="190" t="s">
        <v>692</v>
      </c>
      <c r="I1272" s="190" t="s">
        <v>265</v>
      </c>
      <c r="J1272" s="190" t="s">
        <v>248</v>
      </c>
      <c r="K1272" s="190">
        <v>2017</v>
      </c>
      <c r="L1272" s="190" t="s">
        <v>233</v>
      </c>
    </row>
    <row r="1273" spans="1:12" ht="17.25" customHeight="1" x14ac:dyDescent="0.3">
      <c r="A1273" s="190">
        <v>813089</v>
      </c>
      <c r="B1273" s="190" t="s">
        <v>1284</v>
      </c>
      <c r="C1273" s="190" t="s">
        <v>102</v>
      </c>
      <c r="D1273" s="190" t="s">
        <v>813</v>
      </c>
      <c r="E1273" s="190" t="s">
        <v>138</v>
      </c>
      <c r="F1273" s="193">
        <v>35688</v>
      </c>
      <c r="G1273" s="190" t="s">
        <v>933</v>
      </c>
      <c r="H1273" s="190" t="s">
        <v>692</v>
      </c>
      <c r="I1273" s="190" t="s">
        <v>265</v>
      </c>
      <c r="J1273" s="190" t="s">
        <v>1884</v>
      </c>
      <c r="K1273" s="190">
        <v>2016</v>
      </c>
      <c r="L1273" s="190" t="s">
        <v>238</v>
      </c>
    </row>
    <row r="1274" spans="1:12" ht="17.25" customHeight="1" x14ac:dyDescent="0.3">
      <c r="A1274" s="190">
        <v>813090</v>
      </c>
      <c r="B1274" s="190" t="s">
        <v>1285</v>
      </c>
      <c r="C1274" s="190" t="s">
        <v>78</v>
      </c>
      <c r="D1274" s="190" t="s">
        <v>216</v>
      </c>
      <c r="E1274" s="190" t="s">
        <v>138</v>
      </c>
      <c r="F1274" s="193">
        <v>35797</v>
      </c>
      <c r="G1274" s="190" t="s">
        <v>787</v>
      </c>
      <c r="H1274" s="190" t="s">
        <v>692</v>
      </c>
      <c r="I1274" s="190" t="s">
        <v>265</v>
      </c>
      <c r="J1274" s="190" t="s">
        <v>248</v>
      </c>
      <c r="K1274" s="190">
        <v>2016</v>
      </c>
      <c r="L1274" s="190" t="s">
        <v>238</v>
      </c>
    </row>
    <row r="1275" spans="1:12" ht="17.25" customHeight="1" x14ac:dyDescent="0.3">
      <c r="A1275" s="190">
        <v>813111</v>
      </c>
      <c r="B1275" s="190" t="s">
        <v>1287</v>
      </c>
      <c r="C1275" s="190" t="s">
        <v>321</v>
      </c>
      <c r="D1275" s="190" t="s">
        <v>871</v>
      </c>
      <c r="E1275" s="190" t="s">
        <v>137</v>
      </c>
      <c r="F1275" s="193">
        <v>33613</v>
      </c>
      <c r="G1275" s="190" t="s">
        <v>239</v>
      </c>
      <c r="H1275" s="190" t="s">
        <v>692</v>
      </c>
      <c r="I1275" s="190" t="s">
        <v>265</v>
      </c>
      <c r="J1275" s="190" t="s">
        <v>1897</v>
      </c>
      <c r="K1275" s="190">
        <v>2010</v>
      </c>
      <c r="L1275" s="190" t="s">
        <v>239</v>
      </c>
    </row>
    <row r="1276" spans="1:12" ht="17.25" customHeight="1" x14ac:dyDescent="0.3">
      <c r="A1276" s="190">
        <v>813112</v>
      </c>
      <c r="B1276" s="190" t="s">
        <v>1288</v>
      </c>
      <c r="C1276" s="190" t="s">
        <v>125</v>
      </c>
      <c r="D1276" s="190" t="s">
        <v>167</v>
      </c>
      <c r="E1276" s="190" t="s">
        <v>137</v>
      </c>
      <c r="F1276" s="193">
        <v>36353</v>
      </c>
      <c r="G1276" s="190" t="s">
        <v>757</v>
      </c>
      <c r="H1276" s="190" t="s">
        <v>692</v>
      </c>
      <c r="I1276" s="190" t="s">
        <v>265</v>
      </c>
      <c r="J1276" s="190" t="s">
        <v>248</v>
      </c>
      <c r="K1276" s="190">
        <v>2017</v>
      </c>
      <c r="L1276" s="190" t="s">
        <v>238</v>
      </c>
    </row>
    <row r="1277" spans="1:12" ht="17.25" customHeight="1" x14ac:dyDescent="0.3">
      <c r="A1277" s="190">
        <v>813118</v>
      </c>
      <c r="B1277" s="190" t="s">
        <v>1289</v>
      </c>
      <c r="C1277" s="190" t="s">
        <v>1745</v>
      </c>
      <c r="D1277" s="190" t="s">
        <v>1746</v>
      </c>
      <c r="E1277" s="190" t="s">
        <v>137</v>
      </c>
      <c r="F1277" s="193">
        <v>35711</v>
      </c>
      <c r="G1277" s="190" t="s">
        <v>233</v>
      </c>
      <c r="H1277" s="190" t="s">
        <v>692</v>
      </c>
      <c r="I1277" s="190" t="s">
        <v>265</v>
      </c>
      <c r="J1277" s="190" t="s">
        <v>1881</v>
      </c>
      <c r="K1277" s="190">
        <v>2017</v>
      </c>
      <c r="L1277" s="190" t="s">
        <v>233</v>
      </c>
    </row>
    <row r="1278" spans="1:12" ht="17.25" customHeight="1" x14ac:dyDescent="0.3">
      <c r="A1278" s="190">
        <v>813119</v>
      </c>
      <c r="B1278" s="190" t="s">
        <v>1290</v>
      </c>
      <c r="C1278" s="190" t="s">
        <v>69</v>
      </c>
      <c r="D1278" s="190" t="s">
        <v>577</v>
      </c>
      <c r="E1278" s="190" t="s">
        <v>137</v>
      </c>
      <c r="F1278" s="193">
        <v>36275</v>
      </c>
      <c r="G1278" s="190" t="s">
        <v>775</v>
      </c>
      <c r="H1278" s="190" t="s">
        <v>692</v>
      </c>
      <c r="I1278" s="190" t="s">
        <v>265</v>
      </c>
      <c r="J1278" s="190" t="s">
        <v>1881</v>
      </c>
      <c r="K1278" s="190">
        <v>2017</v>
      </c>
      <c r="L1278" s="190" t="s">
        <v>238</v>
      </c>
    </row>
    <row r="1279" spans="1:12" ht="17.25" customHeight="1" x14ac:dyDescent="0.3">
      <c r="A1279" s="190">
        <v>813131</v>
      </c>
      <c r="B1279" s="190" t="s">
        <v>1293</v>
      </c>
      <c r="C1279" s="190" t="s">
        <v>1749</v>
      </c>
      <c r="D1279" s="190" t="s">
        <v>500</v>
      </c>
      <c r="E1279" s="190" t="s">
        <v>138</v>
      </c>
      <c r="F1279" s="193">
        <v>31839</v>
      </c>
      <c r="G1279" s="190" t="s">
        <v>867</v>
      </c>
      <c r="H1279" s="190" t="s">
        <v>692</v>
      </c>
      <c r="I1279" s="190" t="s">
        <v>265</v>
      </c>
      <c r="J1279" s="190" t="s">
        <v>1884</v>
      </c>
      <c r="K1279" s="190">
        <v>2007</v>
      </c>
      <c r="L1279" s="190" t="s">
        <v>234</v>
      </c>
    </row>
    <row r="1280" spans="1:12" ht="17.25" customHeight="1" x14ac:dyDescent="0.3">
      <c r="A1280" s="190">
        <v>813133</v>
      </c>
      <c r="B1280" s="190" t="s">
        <v>1294</v>
      </c>
      <c r="C1280" s="190" t="s">
        <v>68</v>
      </c>
      <c r="D1280" s="190" t="s">
        <v>646</v>
      </c>
      <c r="E1280" s="190" t="s">
        <v>138</v>
      </c>
      <c r="F1280" s="193">
        <v>33972</v>
      </c>
      <c r="G1280" s="190" t="s">
        <v>837</v>
      </c>
      <c r="H1280" s="190" t="s">
        <v>692</v>
      </c>
      <c r="I1280" s="190" t="s">
        <v>265</v>
      </c>
      <c r="J1280" s="190" t="s">
        <v>248</v>
      </c>
      <c r="K1280" s="190">
        <v>2011</v>
      </c>
      <c r="L1280" s="190" t="s">
        <v>233</v>
      </c>
    </row>
    <row r="1281" spans="1:12" ht="17.25" customHeight="1" x14ac:dyDescent="0.3">
      <c r="A1281" s="190">
        <v>813136</v>
      </c>
      <c r="B1281" s="190" t="s">
        <v>1295</v>
      </c>
      <c r="C1281" s="190" t="s">
        <v>109</v>
      </c>
      <c r="D1281" s="190" t="s">
        <v>315</v>
      </c>
      <c r="E1281" s="190" t="s">
        <v>137</v>
      </c>
      <c r="F1281" s="193">
        <v>36550</v>
      </c>
      <c r="G1281" s="190" t="s">
        <v>233</v>
      </c>
      <c r="H1281" s="190" t="s">
        <v>692</v>
      </c>
      <c r="I1281" s="190" t="s">
        <v>265</v>
      </c>
      <c r="J1281" s="190" t="s">
        <v>1881</v>
      </c>
      <c r="K1281" s="190">
        <v>2017</v>
      </c>
      <c r="L1281" s="190" t="s">
        <v>233</v>
      </c>
    </row>
    <row r="1282" spans="1:12" ht="17.25" customHeight="1" x14ac:dyDescent="0.3">
      <c r="A1282" s="190">
        <v>813141</v>
      </c>
      <c r="B1282" s="190" t="s">
        <v>1296</v>
      </c>
      <c r="C1282" s="190" t="s">
        <v>488</v>
      </c>
      <c r="D1282" s="190" t="s">
        <v>624</v>
      </c>
      <c r="E1282" s="190" t="s">
        <v>137</v>
      </c>
      <c r="F1282" s="193">
        <v>33071</v>
      </c>
      <c r="G1282" s="190" t="s">
        <v>697</v>
      </c>
      <c r="H1282" s="190" t="s">
        <v>692</v>
      </c>
      <c r="I1282" s="190" t="s">
        <v>265</v>
      </c>
      <c r="J1282" s="190" t="s">
        <v>1886</v>
      </c>
      <c r="K1282" s="190">
        <v>2000</v>
      </c>
      <c r="L1282" s="190" t="s">
        <v>233</v>
      </c>
    </row>
    <row r="1283" spans="1:12" ht="17.25" customHeight="1" x14ac:dyDescent="0.3">
      <c r="A1283" s="190">
        <v>813151</v>
      </c>
      <c r="B1283" s="190" t="s">
        <v>1297</v>
      </c>
      <c r="C1283" s="190" t="s">
        <v>296</v>
      </c>
      <c r="D1283" s="190" t="s">
        <v>979</v>
      </c>
      <c r="E1283" s="190" t="s">
        <v>138</v>
      </c>
      <c r="F1283" s="193">
        <v>35533</v>
      </c>
      <c r="G1283" s="190" t="s">
        <v>1751</v>
      </c>
      <c r="H1283" s="190" t="s">
        <v>692</v>
      </c>
      <c r="I1283" s="190" t="s">
        <v>265</v>
      </c>
    </row>
    <row r="1284" spans="1:12" ht="17.25" customHeight="1" x14ac:dyDescent="0.3">
      <c r="A1284" s="190">
        <v>813152</v>
      </c>
      <c r="B1284" s="190" t="s">
        <v>1298</v>
      </c>
      <c r="C1284" s="190" t="s">
        <v>1752</v>
      </c>
      <c r="D1284" s="190" t="s">
        <v>310</v>
      </c>
      <c r="E1284" s="190" t="s">
        <v>138</v>
      </c>
      <c r="F1284" s="193">
        <v>36526</v>
      </c>
      <c r="G1284" s="190" t="s">
        <v>234</v>
      </c>
      <c r="H1284" s="190" t="s">
        <v>692</v>
      </c>
      <c r="I1284" s="190" t="s">
        <v>265</v>
      </c>
      <c r="J1284" s="190" t="s">
        <v>713</v>
      </c>
      <c r="K1284" s="190">
        <v>2017</v>
      </c>
      <c r="L1284" s="190" t="s">
        <v>238</v>
      </c>
    </row>
    <row r="1285" spans="1:12" ht="17.25" customHeight="1" x14ac:dyDescent="0.3">
      <c r="A1285" s="190">
        <v>813169</v>
      </c>
      <c r="B1285" s="190" t="s">
        <v>1300</v>
      </c>
      <c r="C1285" s="190" t="s">
        <v>61</v>
      </c>
      <c r="D1285" s="190" t="s">
        <v>578</v>
      </c>
      <c r="E1285" s="190" t="s">
        <v>137</v>
      </c>
      <c r="F1285" s="193">
        <v>34700</v>
      </c>
      <c r="G1285" s="190" t="s">
        <v>754</v>
      </c>
      <c r="H1285" s="190" t="s">
        <v>693</v>
      </c>
      <c r="I1285" s="190" t="s">
        <v>265</v>
      </c>
    </row>
    <row r="1286" spans="1:12" ht="17.25" customHeight="1" x14ac:dyDescent="0.3">
      <c r="A1286" s="190">
        <v>813170</v>
      </c>
      <c r="B1286" s="190" t="s">
        <v>1301</v>
      </c>
      <c r="C1286" s="190" t="s">
        <v>661</v>
      </c>
      <c r="D1286" s="190" t="s">
        <v>384</v>
      </c>
      <c r="E1286" s="190" t="s">
        <v>137</v>
      </c>
      <c r="F1286" s="193">
        <v>36526</v>
      </c>
      <c r="G1286" s="190" t="s">
        <v>233</v>
      </c>
      <c r="H1286" s="190" t="s">
        <v>692</v>
      </c>
      <c r="I1286" s="190" t="s">
        <v>265</v>
      </c>
      <c r="J1286" s="190" t="s">
        <v>248</v>
      </c>
      <c r="K1286" s="190">
        <v>2017</v>
      </c>
      <c r="L1286" s="190" t="s">
        <v>233</v>
      </c>
    </row>
    <row r="1287" spans="1:12" ht="17.25" customHeight="1" x14ac:dyDescent="0.3">
      <c r="A1287" s="190">
        <v>813173</v>
      </c>
      <c r="B1287" s="190" t="s">
        <v>1302</v>
      </c>
      <c r="C1287" s="190" t="s">
        <v>110</v>
      </c>
      <c r="D1287" s="190" t="s">
        <v>548</v>
      </c>
      <c r="E1287" s="190" t="s">
        <v>137</v>
      </c>
      <c r="F1287" s="193">
        <v>34700</v>
      </c>
      <c r="G1287" s="190" t="s">
        <v>233</v>
      </c>
      <c r="H1287" s="190" t="s">
        <v>692</v>
      </c>
      <c r="I1287" s="190" t="s">
        <v>265</v>
      </c>
      <c r="J1287" s="190" t="s">
        <v>248</v>
      </c>
      <c r="K1287" s="190">
        <v>2012</v>
      </c>
      <c r="L1287" s="190" t="s">
        <v>233</v>
      </c>
    </row>
    <row r="1288" spans="1:12" ht="17.25" customHeight="1" x14ac:dyDescent="0.3">
      <c r="A1288" s="190">
        <v>813177</v>
      </c>
      <c r="B1288" s="190" t="s">
        <v>1303</v>
      </c>
      <c r="C1288" s="190" t="s">
        <v>76</v>
      </c>
      <c r="D1288" s="190" t="s">
        <v>317</v>
      </c>
      <c r="E1288" s="190" t="s">
        <v>137</v>
      </c>
      <c r="F1288" s="193">
        <v>35065</v>
      </c>
      <c r="G1288" s="190" t="s">
        <v>933</v>
      </c>
      <c r="H1288" s="190" t="s">
        <v>692</v>
      </c>
      <c r="I1288" s="190" t="s">
        <v>265</v>
      </c>
      <c r="J1288" s="190" t="s">
        <v>1882</v>
      </c>
      <c r="K1288" s="190">
        <v>2013</v>
      </c>
      <c r="L1288" s="190" t="s">
        <v>238</v>
      </c>
    </row>
    <row r="1289" spans="1:12" ht="17.25" customHeight="1" x14ac:dyDescent="0.3">
      <c r="A1289" s="190">
        <v>813180</v>
      </c>
      <c r="B1289" s="190" t="s">
        <v>1304</v>
      </c>
      <c r="C1289" s="190" t="s">
        <v>1753</v>
      </c>
      <c r="D1289" s="190" t="s">
        <v>1754</v>
      </c>
      <c r="E1289" s="190" t="s">
        <v>137</v>
      </c>
      <c r="F1289" s="193">
        <v>35065</v>
      </c>
      <c r="G1289" s="190" t="s">
        <v>1755</v>
      </c>
      <c r="H1289" s="190" t="s">
        <v>692</v>
      </c>
      <c r="I1289" s="190" t="s">
        <v>265</v>
      </c>
    </row>
    <row r="1290" spans="1:12" ht="17.25" customHeight="1" x14ac:dyDescent="0.3">
      <c r="A1290" s="190">
        <v>813192</v>
      </c>
      <c r="B1290" s="190" t="s">
        <v>1306</v>
      </c>
      <c r="C1290" s="190" t="s">
        <v>61</v>
      </c>
      <c r="D1290" s="190" t="s">
        <v>1757</v>
      </c>
      <c r="E1290" s="190" t="s">
        <v>138</v>
      </c>
      <c r="F1290" s="193">
        <v>32938</v>
      </c>
      <c r="G1290" s="190" t="s">
        <v>233</v>
      </c>
      <c r="H1290" s="190" t="s">
        <v>692</v>
      </c>
      <c r="I1290" s="190" t="s">
        <v>265</v>
      </c>
      <c r="J1290" s="190" t="s">
        <v>1884</v>
      </c>
      <c r="K1290" s="190">
        <v>2010</v>
      </c>
      <c r="L1290" s="190" t="s">
        <v>233</v>
      </c>
    </row>
    <row r="1291" spans="1:12" ht="17.25" customHeight="1" x14ac:dyDescent="0.3">
      <c r="A1291" s="190">
        <v>813197</v>
      </c>
      <c r="B1291" s="190" t="s">
        <v>1307</v>
      </c>
      <c r="C1291" s="190" t="s">
        <v>1758</v>
      </c>
      <c r="D1291" s="190" t="s">
        <v>212</v>
      </c>
      <c r="E1291" s="190" t="s">
        <v>138</v>
      </c>
      <c r="F1291" s="193">
        <v>36161</v>
      </c>
      <c r="G1291" s="190" t="s">
        <v>726</v>
      </c>
      <c r="H1291" s="190" t="s">
        <v>692</v>
      </c>
      <c r="I1291" s="190" t="s">
        <v>265</v>
      </c>
      <c r="J1291" s="190" t="s">
        <v>248</v>
      </c>
      <c r="K1291" s="190">
        <v>2016</v>
      </c>
      <c r="L1291" s="190" t="s">
        <v>238</v>
      </c>
    </row>
    <row r="1292" spans="1:12" ht="17.25" customHeight="1" x14ac:dyDescent="0.3">
      <c r="A1292" s="190">
        <v>813209</v>
      </c>
      <c r="B1292" s="190" t="s">
        <v>1310</v>
      </c>
      <c r="C1292" s="190" t="s">
        <v>292</v>
      </c>
      <c r="D1292" s="190" t="s">
        <v>154</v>
      </c>
      <c r="E1292" s="190" t="s">
        <v>138</v>
      </c>
      <c r="F1292" s="193">
        <v>31083</v>
      </c>
      <c r="G1292" s="190" t="s">
        <v>1762</v>
      </c>
      <c r="H1292" s="190" t="s">
        <v>692</v>
      </c>
      <c r="I1292" s="190" t="s">
        <v>265</v>
      </c>
      <c r="J1292" s="190" t="s">
        <v>1881</v>
      </c>
      <c r="K1292" s="190">
        <v>2003</v>
      </c>
      <c r="L1292" s="190" t="s">
        <v>238</v>
      </c>
    </row>
    <row r="1293" spans="1:12" ht="17.25" customHeight="1" x14ac:dyDescent="0.3">
      <c r="A1293" s="190">
        <v>813229</v>
      </c>
      <c r="B1293" s="190" t="s">
        <v>1314</v>
      </c>
      <c r="C1293" s="190" t="s">
        <v>1766</v>
      </c>
      <c r="D1293" s="190" t="s">
        <v>210</v>
      </c>
      <c r="E1293" s="190" t="s">
        <v>138</v>
      </c>
      <c r="F1293" s="193">
        <v>35607</v>
      </c>
      <c r="G1293" s="190" t="s">
        <v>233</v>
      </c>
      <c r="H1293" s="190" t="s">
        <v>692</v>
      </c>
      <c r="I1293" s="190" t="s">
        <v>265</v>
      </c>
      <c r="J1293" s="190" t="s">
        <v>248</v>
      </c>
      <c r="K1293" s="190">
        <v>2015</v>
      </c>
      <c r="L1293" s="190" t="s">
        <v>233</v>
      </c>
    </row>
    <row r="1294" spans="1:12" ht="17.25" customHeight="1" x14ac:dyDescent="0.3">
      <c r="A1294" s="190">
        <v>813231</v>
      </c>
      <c r="B1294" s="190" t="s">
        <v>1315</v>
      </c>
      <c r="C1294" s="190" t="s">
        <v>79</v>
      </c>
      <c r="D1294" s="190" t="s">
        <v>185</v>
      </c>
      <c r="E1294" s="190" t="s">
        <v>137</v>
      </c>
      <c r="F1294" s="193">
        <v>28333</v>
      </c>
      <c r="G1294" s="190" t="s">
        <v>790</v>
      </c>
      <c r="H1294" s="190" t="s">
        <v>692</v>
      </c>
      <c r="I1294" s="190" t="s">
        <v>265</v>
      </c>
      <c r="J1294" s="190" t="s">
        <v>1881</v>
      </c>
      <c r="K1294" s="190">
        <v>2017</v>
      </c>
      <c r="L1294" s="190" t="s">
        <v>244</v>
      </c>
    </row>
    <row r="1295" spans="1:12" ht="17.25" customHeight="1" x14ac:dyDescent="0.3">
      <c r="A1295" s="190">
        <v>813233</v>
      </c>
      <c r="B1295" s="190" t="s">
        <v>1316</v>
      </c>
      <c r="C1295" s="190" t="s">
        <v>82</v>
      </c>
      <c r="D1295" s="190" t="s">
        <v>662</v>
      </c>
      <c r="E1295" s="190" t="s">
        <v>137</v>
      </c>
      <c r="F1295" s="193">
        <v>36196</v>
      </c>
      <c r="G1295" s="190" t="s">
        <v>233</v>
      </c>
      <c r="H1295" s="190" t="s">
        <v>692</v>
      </c>
      <c r="I1295" s="190" t="s">
        <v>265</v>
      </c>
      <c r="J1295" s="190" t="s">
        <v>1882</v>
      </c>
      <c r="K1295" s="190">
        <v>2017</v>
      </c>
      <c r="L1295" s="190" t="s">
        <v>233</v>
      </c>
    </row>
    <row r="1296" spans="1:12" ht="17.25" customHeight="1" x14ac:dyDescent="0.3">
      <c r="A1296" s="190">
        <v>813234</v>
      </c>
      <c r="B1296" s="190" t="s">
        <v>1317</v>
      </c>
      <c r="C1296" s="190" t="s">
        <v>105</v>
      </c>
      <c r="D1296" s="190" t="s">
        <v>481</v>
      </c>
      <c r="E1296" s="190" t="s">
        <v>137</v>
      </c>
      <c r="F1296" s="193">
        <v>36350</v>
      </c>
      <c r="G1296" s="190" t="s">
        <v>233</v>
      </c>
      <c r="H1296" s="190" t="s">
        <v>692</v>
      </c>
      <c r="I1296" s="190" t="s">
        <v>265</v>
      </c>
      <c r="J1296" s="190" t="s">
        <v>1881</v>
      </c>
      <c r="K1296" s="190">
        <v>2017</v>
      </c>
      <c r="L1296" s="190" t="s">
        <v>233</v>
      </c>
    </row>
    <row r="1297" spans="1:12" ht="17.25" customHeight="1" x14ac:dyDescent="0.3">
      <c r="A1297" s="190">
        <v>813236</v>
      </c>
      <c r="B1297" s="190" t="s">
        <v>1318</v>
      </c>
      <c r="C1297" s="190" t="s">
        <v>1767</v>
      </c>
      <c r="D1297" s="190" t="s">
        <v>415</v>
      </c>
      <c r="E1297" s="190" t="s">
        <v>138</v>
      </c>
      <c r="F1297" s="193">
        <v>36656</v>
      </c>
      <c r="G1297" s="190" t="s">
        <v>695</v>
      </c>
      <c r="H1297" s="190" t="s">
        <v>692</v>
      </c>
      <c r="I1297" s="190" t="s">
        <v>265</v>
      </c>
      <c r="J1297" s="190" t="s">
        <v>1884</v>
      </c>
      <c r="K1297" s="190">
        <v>2017</v>
      </c>
      <c r="L1297" s="190" t="s">
        <v>233</v>
      </c>
    </row>
    <row r="1298" spans="1:12" ht="17.25" customHeight="1" x14ac:dyDescent="0.3">
      <c r="A1298" s="190">
        <v>813240</v>
      </c>
      <c r="B1298" s="190" t="s">
        <v>1319</v>
      </c>
      <c r="C1298" s="190" t="s">
        <v>1768</v>
      </c>
      <c r="D1298" s="190" t="s">
        <v>261</v>
      </c>
      <c r="E1298" s="190" t="s">
        <v>138</v>
      </c>
      <c r="F1298" s="193">
        <v>35706</v>
      </c>
      <c r="G1298" s="190" t="s">
        <v>1895</v>
      </c>
      <c r="H1298" s="190" t="s">
        <v>696</v>
      </c>
      <c r="I1298" s="190" t="s">
        <v>265</v>
      </c>
      <c r="J1298" s="190" t="s">
        <v>248</v>
      </c>
      <c r="K1298" s="190">
        <v>2015</v>
      </c>
      <c r="L1298" s="190" t="s">
        <v>239</v>
      </c>
    </row>
    <row r="1299" spans="1:12" ht="17.25" customHeight="1" x14ac:dyDescent="0.3">
      <c r="A1299" s="190">
        <v>813242</v>
      </c>
      <c r="B1299" s="190" t="s">
        <v>1320</v>
      </c>
      <c r="C1299" s="190" t="s">
        <v>296</v>
      </c>
      <c r="D1299" s="190" t="s">
        <v>322</v>
      </c>
      <c r="E1299" s="190" t="s">
        <v>138</v>
      </c>
      <c r="F1299" s="193">
        <v>36548</v>
      </c>
      <c r="G1299" s="190" t="s">
        <v>788</v>
      </c>
      <c r="H1299" s="190" t="s">
        <v>692</v>
      </c>
      <c r="I1299" s="190" t="s">
        <v>265</v>
      </c>
      <c r="J1299" s="190" t="s">
        <v>248</v>
      </c>
      <c r="K1299" s="190">
        <v>2017</v>
      </c>
      <c r="L1299" s="190" t="s">
        <v>238</v>
      </c>
    </row>
    <row r="1300" spans="1:12" ht="17.25" customHeight="1" x14ac:dyDescent="0.3">
      <c r="A1300" s="190">
        <v>813249</v>
      </c>
      <c r="B1300" s="190" t="s">
        <v>1322</v>
      </c>
      <c r="C1300" s="190" t="s">
        <v>1679</v>
      </c>
      <c r="D1300" s="190" t="s">
        <v>359</v>
      </c>
      <c r="E1300" s="190" t="s">
        <v>138</v>
      </c>
      <c r="F1300" s="193">
        <v>33970</v>
      </c>
      <c r="G1300" s="190" t="s">
        <v>233</v>
      </c>
      <c r="H1300" s="190" t="s">
        <v>692</v>
      </c>
      <c r="I1300" s="190" t="s">
        <v>265</v>
      </c>
      <c r="J1300" s="190" t="s">
        <v>1881</v>
      </c>
      <c r="K1300" s="190">
        <v>2012</v>
      </c>
      <c r="L1300" s="190" t="s">
        <v>233</v>
      </c>
    </row>
    <row r="1301" spans="1:12" ht="17.25" customHeight="1" x14ac:dyDescent="0.3">
      <c r="A1301" s="190">
        <v>813274</v>
      </c>
      <c r="B1301" s="190" t="s">
        <v>1326</v>
      </c>
      <c r="C1301" s="190" t="s">
        <v>125</v>
      </c>
      <c r="D1301" s="190" t="s">
        <v>588</v>
      </c>
      <c r="E1301" s="190" t="s">
        <v>137</v>
      </c>
      <c r="F1301" s="193">
        <v>36026</v>
      </c>
      <c r="G1301" s="190" t="s">
        <v>233</v>
      </c>
      <c r="H1301" s="190" t="s">
        <v>692</v>
      </c>
      <c r="I1301" s="190" t="s">
        <v>265</v>
      </c>
      <c r="J1301" s="190" t="s">
        <v>248</v>
      </c>
      <c r="K1301" s="190">
        <v>2016</v>
      </c>
      <c r="L1301" s="190" t="s">
        <v>233</v>
      </c>
    </row>
    <row r="1302" spans="1:12" ht="17.25" customHeight="1" x14ac:dyDescent="0.3">
      <c r="A1302" s="190">
        <v>813277</v>
      </c>
      <c r="B1302" s="190" t="s">
        <v>1327</v>
      </c>
      <c r="C1302" s="190" t="s">
        <v>1616</v>
      </c>
      <c r="D1302" s="190" t="s">
        <v>222</v>
      </c>
      <c r="E1302" s="190" t="s">
        <v>138</v>
      </c>
      <c r="F1302" s="193">
        <v>36250</v>
      </c>
      <c r="G1302" s="190" t="s">
        <v>233</v>
      </c>
      <c r="H1302" s="190" t="s">
        <v>692</v>
      </c>
      <c r="I1302" s="190" t="s">
        <v>265</v>
      </c>
      <c r="J1302" s="190" t="s">
        <v>1884</v>
      </c>
      <c r="K1302" s="190">
        <v>2017</v>
      </c>
      <c r="L1302" s="190" t="s">
        <v>238</v>
      </c>
    </row>
    <row r="1303" spans="1:12" ht="17.25" customHeight="1" x14ac:dyDescent="0.3">
      <c r="A1303" s="190">
        <v>813279</v>
      </c>
      <c r="B1303" s="190" t="s">
        <v>1328</v>
      </c>
      <c r="C1303" s="190" t="s">
        <v>80</v>
      </c>
      <c r="D1303" s="190" t="s">
        <v>211</v>
      </c>
      <c r="E1303" s="190" t="s">
        <v>138</v>
      </c>
      <c r="F1303" s="193">
        <v>34700</v>
      </c>
      <c r="G1303" s="190" t="s">
        <v>233</v>
      </c>
      <c r="H1303" s="190" t="s">
        <v>692</v>
      </c>
      <c r="I1303" s="190" t="s">
        <v>265</v>
      </c>
      <c r="J1303" s="190" t="s">
        <v>248</v>
      </c>
      <c r="K1303" s="190">
        <v>2013</v>
      </c>
      <c r="L1303" s="190" t="s">
        <v>233</v>
      </c>
    </row>
    <row r="1304" spans="1:12" ht="17.25" customHeight="1" x14ac:dyDescent="0.3">
      <c r="A1304" s="190">
        <v>813292</v>
      </c>
      <c r="B1304" s="190" t="s">
        <v>1330</v>
      </c>
      <c r="C1304" s="190" t="s">
        <v>296</v>
      </c>
      <c r="D1304" s="190" t="s">
        <v>1771</v>
      </c>
      <c r="E1304" s="190" t="s">
        <v>138</v>
      </c>
      <c r="F1304" s="193">
        <v>30001</v>
      </c>
      <c r="G1304" s="190" t="s">
        <v>802</v>
      </c>
      <c r="H1304" s="190" t="s">
        <v>692</v>
      </c>
      <c r="I1304" s="190" t="s">
        <v>265</v>
      </c>
      <c r="J1304" s="190" t="s">
        <v>1884</v>
      </c>
      <c r="K1304" s="190">
        <v>2019</v>
      </c>
      <c r="L1304" s="190" t="s">
        <v>245</v>
      </c>
    </row>
    <row r="1305" spans="1:12" ht="17.25" customHeight="1" x14ac:dyDescent="0.3">
      <c r="A1305" s="190">
        <v>813304</v>
      </c>
      <c r="B1305" s="190" t="s">
        <v>1331</v>
      </c>
      <c r="C1305" s="190" t="s">
        <v>61</v>
      </c>
      <c r="D1305" s="190" t="s">
        <v>437</v>
      </c>
      <c r="E1305" s="190" t="s">
        <v>138</v>
      </c>
      <c r="F1305" s="193">
        <v>32030</v>
      </c>
      <c r="G1305" s="190" t="s">
        <v>1661</v>
      </c>
      <c r="H1305" s="190" t="s">
        <v>692</v>
      </c>
      <c r="I1305" s="190" t="s">
        <v>265</v>
      </c>
    </row>
    <row r="1306" spans="1:12" ht="17.25" customHeight="1" x14ac:dyDescent="0.3">
      <c r="A1306" s="190">
        <v>813306</v>
      </c>
      <c r="B1306" s="190" t="s">
        <v>1332</v>
      </c>
      <c r="C1306" s="190" t="s">
        <v>82</v>
      </c>
      <c r="D1306" s="190" t="s">
        <v>215</v>
      </c>
      <c r="E1306" s="190" t="s">
        <v>138</v>
      </c>
      <c r="F1306" s="193">
        <v>35525</v>
      </c>
      <c r="G1306" s="190" t="s">
        <v>1772</v>
      </c>
      <c r="H1306" s="190" t="s">
        <v>692</v>
      </c>
      <c r="I1306" s="190" t="s">
        <v>265</v>
      </c>
      <c r="J1306" s="190" t="s">
        <v>248</v>
      </c>
      <c r="K1306" s="190">
        <v>2015</v>
      </c>
      <c r="L1306" s="190" t="s">
        <v>1885</v>
      </c>
    </row>
    <row r="1307" spans="1:12" ht="17.25" customHeight="1" x14ac:dyDescent="0.3">
      <c r="A1307" s="190">
        <v>813321</v>
      </c>
      <c r="B1307" s="190" t="s">
        <v>1336</v>
      </c>
      <c r="C1307" s="190" t="s">
        <v>459</v>
      </c>
      <c r="D1307" s="190" t="s">
        <v>1773</v>
      </c>
      <c r="E1307" s="190" t="s">
        <v>137</v>
      </c>
      <c r="F1307" s="193">
        <v>27760</v>
      </c>
      <c r="G1307" s="190" t="s">
        <v>240</v>
      </c>
      <c r="H1307" s="190" t="s">
        <v>692</v>
      </c>
      <c r="I1307" s="190" t="s">
        <v>265</v>
      </c>
      <c r="J1307" s="190" t="s">
        <v>1884</v>
      </c>
      <c r="K1307" s="190">
        <v>1999</v>
      </c>
      <c r="L1307" s="190" t="s">
        <v>240</v>
      </c>
    </row>
    <row r="1308" spans="1:12" ht="17.25" customHeight="1" x14ac:dyDescent="0.3">
      <c r="A1308" s="190">
        <v>813344</v>
      </c>
      <c r="B1308" s="190" t="s">
        <v>1340</v>
      </c>
      <c r="C1308" s="190" t="s">
        <v>335</v>
      </c>
      <c r="D1308" s="190" t="s">
        <v>207</v>
      </c>
      <c r="E1308" s="190" t="s">
        <v>138</v>
      </c>
      <c r="F1308" s="193">
        <v>34700</v>
      </c>
      <c r="G1308" s="190" t="s">
        <v>233</v>
      </c>
      <c r="H1308" s="190" t="s">
        <v>692</v>
      </c>
      <c r="I1308" s="190" t="s">
        <v>265</v>
      </c>
      <c r="J1308" s="190" t="s">
        <v>1884</v>
      </c>
      <c r="K1308" s="190">
        <v>2015</v>
      </c>
      <c r="L1308" s="190" t="s">
        <v>233</v>
      </c>
    </row>
    <row r="1309" spans="1:12" ht="17.25" customHeight="1" x14ac:dyDescent="0.3">
      <c r="A1309" s="190">
        <v>813348</v>
      </c>
      <c r="B1309" s="190" t="s">
        <v>1341</v>
      </c>
      <c r="C1309" s="190" t="s">
        <v>426</v>
      </c>
      <c r="D1309" s="190" t="s">
        <v>1588</v>
      </c>
      <c r="E1309" s="190" t="s">
        <v>137</v>
      </c>
      <c r="F1309" s="193">
        <v>35431</v>
      </c>
      <c r="G1309" s="190" t="s">
        <v>1589</v>
      </c>
      <c r="H1309" s="190" t="s">
        <v>692</v>
      </c>
      <c r="I1309" s="190" t="s">
        <v>265</v>
      </c>
      <c r="J1309" s="190" t="s">
        <v>248</v>
      </c>
      <c r="K1309" s="190">
        <v>2014</v>
      </c>
      <c r="L1309" s="190" t="s">
        <v>238</v>
      </c>
    </row>
    <row r="1310" spans="1:12" ht="17.25" customHeight="1" x14ac:dyDescent="0.3">
      <c r="A1310" s="190">
        <v>813352</v>
      </c>
      <c r="B1310" s="190" t="s">
        <v>1342</v>
      </c>
      <c r="C1310" s="190" t="s">
        <v>107</v>
      </c>
      <c r="D1310" s="190" t="s">
        <v>1777</v>
      </c>
      <c r="E1310" s="190" t="s">
        <v>138</v>
      </c>
      <c r="F1310" s="193">
        <v>35431</v>
      </c>
      <c r="G1310" s="190" t="s">
        <v>233</v>
      </c>
      <c r="H1310" s="190" t="s">
        <v>692</v>
      </c>
      <c r="I1310" s="190" t="s">
        <v>265</v>
      </c>
      <c r="J1310" s="190" t="s">
        <v>248</v>
      </c>
      <c r="K1310" s="190">
        <v>2014</v>
      </c>
      <c r="L1310" s="190" t="s">
        <v>236</v>
      </c>
    </row>
    <row r="1311" spans="1:12" ht="17.25" customHeight="1" x14ac:dyDescent="0.3">
      <c r="A1311" s="190">
        <v>813354</v>
      </c>
      <c r="B1311" s="190" t="s">
        <v>1343</v>
      </c>
      <c r="C1311" s="190" t="s">
        <v>63</v>
      </c>
      <c r="D1311" s="190" t="s">
        <v>773</v>
      </c>
      <c r="E1311" s="190" t="s">
        <v>138</v>
      </c>
      <c r="F1311" s="193">
        <v>34700</v>
      </c>
      <c r="G1311" s="190" t="s">
        <v>923</v>
      </c>
      <c r="H1311" s="190" t="s">
        <v>692</v>
      </c>
      <c r="I1311" s="190" t="s">
        <v>265</v>
      </c>
      <c r="J1311" s="190" t="s">
        <v>248</v>
      </c>
      <c r="K1311" s="190">
        <v>2014</v>
      </c>
      <c r="L1311" s="190" t="s">
        <v>234</v>
      </c>
    </row>
    <row r="1312" spans="1:12" ht="17.25" customHeight="1" x14ac:dyDescent="0.3">
      <c r="A1312" s="190">
        <v>813363</v>
      </c>
      <c r="B1312" s="190" t="s">
        <v>1345</v>
      </c>
      <c r="C1312" s="190" t="s">
        <v>219</v>
      </c>
      <c r="D1312" s="190" t="s">
        <v>1779</v>
      </c>
      <c r="E1312" s="190" t="s">
        <v>137</v>
      </c>
      <c r="F1312" s="193">
        <v>36554</v>
      </c>
      <c r="G1312" s="190" t="s">
        <v>233</v>
      </c>
      <c r="H1312" s="190" t="s">
        <v>692</v>
      </c>
      <c r="I1312" s="190" t="s">
        <v>265</v>
      </c>
      <c r="J1312" s="190" t="s">
        <v>1881</v>
      </c>
      <c r="K1312" s="190">
        <v>2017</v>
      </c>
      <c r="L1312" s="190" t="s">
        <v>233</v>
      </c>
    </row>
    <row r="1313" spans="1:12" ht="17.25" customHeight="1" x14ac:dyDescent="0.3">
      <c r="A1313" s="190">
        <v>813366</v>
      </c>
      <c r="B1313" s="190" t="s">
        <v>1346</v>
      </c>
      <c r="C1313" s="190" t="s">
        <v>326</v>
      </c>
      <c r="D1313" s="190" t="s">
        <v>804</v>
      </c>
      <c r="E1313" s="190" t="s">
        <v>138</v>
      </c>
      <c r="F1313" s="193">
        <v>36161</v>
      </c>
      <c r="G1313" s="190" t="s">
        <v>754</v>
      </c>
      <c r="H1313" s="190" t="s">
        <v>693</v>
      </c>
      <c r="I1313" s="190" t="s">
        <v>265</v>
      </c>
      <c r="J1313" s="190" t="s">
        <v>248</v>
      </c>
      <c r="K1313" s="190">
        <v>2016</v>
      </c>
      <c r="L1313" s="190" t="s">
        <v>238</v>
      </c>
    </row>
    <row r="1314" spans="1:12" ht="17.25" customHeight="1" x14ac:dyDescent="0.3">
      <c r="A1314" s="190">
        <v>813377</v>
      </c>
      <c r="B1314" s="190" t="s">
        <v>1347</v>
      </c>
      <c r="C1314" s="190" t="s">
        <v>536</v>
      </c>
      <c r="D1314" s="190" t="s">
        <v>450</v>
      </c>
      <c r="E1314" s="190" t="s">
        <v>138</v>
      </c>
      <c r="F1314" s="193">
        <v>36205</v>
      </c>
      <c r="G1314" s="190" t="s">
        <v>233</v>
      </c>
      <c r="H1314" s="190" t="s">
        <v>692</v>
      </c>
      <c r="I1314" s="190" t="s">
        <v>265</v>
      </c>
      <c r="J1314" s="190" t="s">
        <v>248</v>
      </c>
      <c r="K1314" s="190">
        <v>2017</v>
      </c>
      <c r="L1314" s="190" t="s">
        <v>233</v>
      </c>
    </row>
    <row r="1315" spans="1:12" ht="17.25" customHeight="1" x14ac:dyDescent="0.3">
      <c r="A1315" s="190">
        <v>813387</v>
      </c>
      <c r="B1315" s="190" t="s">
        <v>1350</v>
      </c>
      <c r="C1315" s="190" t="s">
        <v>78</v>
      </c>
      <c r="D1315" s="190" t="s">
        <v>157</v>
      </c>
      <c r="E1315" s="190" t="s">
        <v>138</v>
      </c>
      <c r="F1315" s="193">
        <v>30494</v>
      </c>
      <c r="G1315" s="190" t="s">
        <v>1780</v>
      </c>
      <c r="H1315" s="190" t="s">
        <v>692</v>
      </c>
      <c r="I1315" s="190" t="s">
        <v>265</v>
      </c>
    </row>
    <row r="1316" spans="1:12" ht="17.25" customHeight="1" x14ac:dyDescent="0.3">
      <c r="A1316" s="190">
        <v>813388</v>
      </c>
      <c r="B1316" s="190" t="s">
        <v>1351</v>
      </c>
      <c r="C1316" s="190" t="s">
        <v>323</v>
      </c>
      <c r="D1316" s="190" t="s">
        <v>919</v>
      </c>
      <c r="E1316" s="190" t="s">
        <v>138</v>
      </c>
      <c r="F1316" s="193">
        <v>34582</v>
      </c>
      <c r="G1316" s="190" t="s">
        <v>856</v>
      </c>
      <c r="H1316" s="190" t="s">
        <v>692</v>
      </c>
      <c r="I1316" s="190" t="s">
        <v>265</v>
      </c>
      <c r="J1316" s="190" t="s">
        <v>1884</v>
      </c>
      <c r="K1316" s="190">
        <v>2012</v>
      </c>
      <c r="L1316" s="190" t="s">
        <v>235</v>
      </c>
    </row>
    <row r="1317" spans="1:12" ht="17.25" customHeight="1" x14ac:dyDescent="0.3">
      <c r="A1317" s="190">
        <v>813397</v>
      </c>
      <c r="B1317" s="190" t="s">
        <v>1354</v>
      </c>
      <c r="C1317" s="190" t="s">
        <v>95</v>
      </c>
      <c r="D1317" s="190" t="s">
        <v>182</v>
      </c>
      <c r="E1317" s="190" t="s">
        <v>138</v>
      </c>
      <c r="F1317" s="193">
        <v>34072</v>
      </c>
      <c r="G1317" s="190" t="s">
        <v>233</v>
      </c>
      <c r="H1317" s="190" t="s">
        <v>692</v>
      </c>
      <c r="I1317" s="190" t="s">
        <v>265</v>
      </c>
      <c r="J1317" s="190" t="s">
        <v>1884</v>
      </c>
      <c r="K1317" s="190">
        <v>2015</v>
      </c>
      <c r="L1317" s="190" t="s">
        <v>233</v>
      </c>
    </row>
    <row r="1318" spans="1:12" ht="17.25" customHeight="1" x14ac:dyDescent="0.3">
      <c r="A1318" s="190">
        <v>813401</v>
      </c>
      <c r="B1318" s="190" t="s">
        <v>1356</v>
      </c>
      <c r="C1318" s="190" t="s">
        <v>1619</v>
      </c>
      <c r="D1318" s="190" t="s">
        <v>570</v>
      </c>
      <c r="E1318" s="190" t="s">
        <v>138</v>
      </c>
      <c r="F1318" s="193">
        <v>35219</v>
      </c>
      <c r="G1318" s="190" t="s">
        <v>233</v>
      </c>
      <c r="H1318" s="190" t="s">
        <v>692</v>
      </c>
      <c r="I1318" s="190" t="s">
        <v>265</v>
      </c>
      <c r="J1318" s="190" t="s">
        <v>248</v>
      </c>
      <c r="K1318" s="190">
        <v>2015</v>
      </c>
      <c r="L1318" s="190" t="s">
        <v>233</v>
      </c>
    </row>
    <row r="1319" spans="1:12" ht="17.25" customHeight="1" x14ac:dyDescent="0.3">
      <c r="A1319" s="190">
        <v>813403</v>
      </c>
      <c r="B1319" s="190" t="s">
        <v>1358</v>
      </c>
      <c r="C1319" s="190" t="s">
        <v>80</v>
      </c>
      <c r="D1319" s="190" t="s">
        <v>90</v>
      </c>
      <c r="E1319" s="190" t="s">
        <v>137</v>
      </c>
      <c r="F1319" s="193">
        <v>35421</v>
      </c>
      <c r="G1319" s="190" t="s">
        <v>233</v>
      </c>
      <c r="H1319" s="190" t="s">
        <v>692</v>
      </c>
      <c r="I1319" s="190" t="s">
        <v>265</v>
      </c>
      <c r="J1319" s="190" t="s">
        <v>713</v>
      </c>
      <c r="K1319" s="190">
        <v>2014</v>
      </c>
      <c r="L1319" s="190" t="s">
        <v>233</v>
      </c>
    </row>
    <row r="1320" spans="1:12" ht="17.25" customHeight="1" x14ac:dyDescent="0.3">
      <c r="A1320" s="190">
        <v>813406</v>
      </c>
      <c r="B1320" s="190" t="s">
        <v>1360</v>
      </c>
      <c r="C1320" s="190" t="s">
        <v>525</v>
      </c>
      <c r="D1320" s="190" t="s">
        <v>168</v>
      </c>
      <c r="E1320" s="190" t="s">
        <v>138</v>
      </c>
      <c r="F1320" s="193">
        <v>35855</v>
      </c>
      <c r="G1320" s="190" t="s">
        <v>233</v>
      </c>
      <c r="H1320" s="190" t="s">
        <v>692</v>
      </c>
      <c r="I1320" s="190" t="s">
        <v>265</v>
      </c>
      <c r="J1320" s="190" t="s">
        <v>1884</v>
      </c>
      <c r="K1320" s="190">
        <v>2016</v>
      </c>
      <c r="L1320" s="190" t="s">
        <v>233</v>
      </c>
    </row>
    <row r="1321" spans="1:12" ht="17.25" customHeight="1" x14ac:dyDescent="0.3">
      <c r="A1321" s="190">
        <v>813415</v>
      </c>
      <c r="B1321" s="190" t="s">
        <v>1365</v>
      </c>
      <c r="C1321" s="190" t="s">
        <v>661</v>
      </c>
      <c r="D1321" s="190" t="s">
        <v>463</v>
      </c>
      <c r="E1321" s="190" t="s">
        <v>137</v>
      </c>
      <c r="F1321" s="193">
        <v>36549</v>
      </c>
      <c r="G1321" s="190" t="s">
        <v>233</v>
      </c>
      <c r="H1321" s="190" t="s">
        <v>692</v>
      </c>
      <c r="I1321" s="190" t="s">
        <v>265</v>
      </c>
      <c r="J1321" s="190" t="s">
        <v>713</v>
      </c>
      <c r="K1321" s="190">
        <v>2018</v>
      </c>
      <c r="L1321" s="190" t="s">
        <v>233</v>
      </c>
    </row>
    <row r="1322" spans="1:12" ht="17.25" customHeight="1" x14ac:dyDescent="0.3">
      <c r="A1322" s="190">
        <v>813421</v>
      </c>
      <c r="B1322" s="190" t="s">
        <v>1370</v>
      </c>
      <c r="C1322" s="190" t="s">
        <v>423</v>
      </c>
      <c r="D1322" s="190" t="s">
        <v>670</v>
      </c>
      <c r="E1322" s="190" t="s">
        <v>137</v>
      </c>
      <c r="F1322" s="193">
        <v>33774</v>
      </c>
      <c r="G1322" s="190" t="s">
        <v>233</v>
      </c>
      <c r="H1322" s="190" t="s">
        <v>692</v>
      </c>
      <c r="I1322" s="190" t="s">
        <v>265</v>
      </c>
      <c r="J1322" s="190" t="s">
        <v>1884</v>
      </c>
      <c r="K1322" s="190">
        <v>2010</v>
      </c>
      <c r="L1322" s="190" t="s">
        <v>233</v>
      </c>
    </row>
    <row r="1323" spans="1:12" ht="17.25" customHeight="1" x14ac:dyDescent="0.3">
      <c r="A1323" s="190">
        <v>813428</v>
      </c>
      <c r="B1323" s="190" t="s">
        <v>1371</v>
      </c>
      <c r="C1323" s="190" t="s">
        <v>82</v>
      </c>
      <c r="D1323" s="190" t="s">
        <v>190</v>
      </c>
      <c r="E1323" s="190" t="s">
        <v>138</v>
      </c>
      <c r="F1323" s="193">
        <v>34344</v>
      </c>
      <c r="G1323" s="190" t="s">
        <v>990</v>
      </c>
      <c r="H1323" s="190" t="s">
        <v>692</v>
      </c>
      <c r="I1323" s="190" t="s">
        <v>265</v>
      </c>
      <c r="J1323" s="190" t="s">
        <v>1884</v>
      </c>
      <c r="K1323" s="190">
        <v>2013</v>
      </c>
      <c r="L1323" s="190" t="s">
        <v>238</v>
      </c>
    </row>
    <row r="1324" spans="1:12" ht="17.25" customHeight="1" x14ac:dyDescent="0.3">
      <c r="A1324" s="190">
        <v>813437</v>
      </c>
      <c r="B1324" s="190" t="s">
        <v>1373</v>
      </c>
      <c r="C1324" s="190" t="s">
        <v>336</v>
      </c>
      <c r="D1324" s="190" t="s">
        <v>90</v>
      </c>
      <c r="E1324" s="190" t="s">
        <v>137</v>
      </c>
      <c r="F1324" s="193">
        <v>30862</v>
      </c>
      <c r="G1324" s="190" t="s">
        <v>695</v>
      </c>
      <c r="H1324" s="190" t="s">
        <v>692</v>
      </c>
      <c r="I1324" s="190" t="s">
        <v>265</v>
      </c>
      <c r="J1324" s="190" t="s">
        <v>248</v>
      </c>
      <c r="K1324" s="190">
        <v>2002</v>
      </c>
      <c r="L1324" s="190" t="s">
        <v>234</v>
      </c>
    </row>
    <row r="1325" spans="1:12" ht="17.25" customHeight="1" x14ac:dyDescent="0.3">
      <c r="A1325" s="190">
        <v>813461</v>
      </c>
      <c r="B1325" s="190" t="s">
        <v>1374</v>
      </c>
      <c r="C1325" s="190" t="s">
        <v>337</v>
      </c>
      <c r="D1325" s="190" t="s">
        <v>1787</v>
      </c>
      <c r="E1325" s="190" t="s">
        <v>137</v>
      </c>
      <c r="F1325" s="193">
        <v>31582</v>
      </c>
      <c r="G1325" s="190" t="s">
        <v>233</v>
      </c>
      <c r="H1325" s="190" t="s">
        <v>692</v>
      </c>
      <c r="I1325" s="190" t="s">
        <v>265</v>
      </c>
      <c r="J1325" s="190" t="s">
        <v>1882</v>
      </c>
      <c r="K1325" s="190">
        <v>2005</v>
      </c>
      <c r="L1325" s="190" t="s">
        <v>233</v>
      </c>
    </row>
    <row r="1326" spans="1:12" ht="17.25" customHeight="1" x14ac:dyDescent="0.3">
      <c r="A1326" s="190">
        <v>813474</v>
      </c>
      <c r="B1326" s="190" t="s">
        <v>1376</v>
      </c>
      <c r="C1326" s="190" t="s">
        <v>200</v>
      </c>
      <c r="D1326" s="190" t="s">
        <v>537</v>
      </c>
      <c r="E1326" s="190" t="s">
        <v>137</v>
      </c>
      <c r="F1326" s="193">
        <v>36270</v>
      </c>
      <c r="G1326" s="190" t="s">
        <v>233</v>
      </c>
      <c r="H1326" s="190" t="s">
        <v>692</v>
      </c>
      <c r="I1326" s="190" t="s">
        <v>265</v>
      </c>
    </row>
    <row r="1327" spans="1:12" ht="17.25" customHeight="1" x14ac:dyDescent="0.3">
      <c r="A1327" s="190">
        <v>813486</v>
      </c>
      <c r="B1327" s="190" t="s">
        <v>1378</v>
      </c>
      <c r="C1327" s="190" t="s">
        <v>547</v>
      </c>
      <c r="D1327" s="190" t="s">
        <v>1789</v>
      </c>
      <c r="E1327" s="190" t="s">
        <v>137</v>
      </c>
      <c r="F1327" s="193">
        <v>36723</v>
      </c>
      <c r="G1327" s="190" t="s">
        <v>774</v>
      </c>
      <c r="H1327" s="190" t="s">
        <v>692</v>
      </c>
      <c r="I1327" s="190" t="s">
        <v>265</v>
      </c>
      <c r="J1327" s="190" t="s">
        <v>248</v>
      </c>
      <c r="K1327" s="190">
        <v>2018</v>
      </c>
      <c r="L1327" s="190" t="s">
        <v>238</v>
      </c>
    </row>
    <row r="1328" spans="1:12" ht="17.25" customHeight="1" x14ac:dyDescent="0.3">
      <c r="A1328" s="190">
        <v>813491</v>
      </c>
      <c r="B1328" s="190" t="s">
        <v>1379</v>
      </c>
      <c r="C1328" s="190" t="s">
        <v>392</v>
      </c>
      <c r="D1328" s="190" t="s">
        <v>648</v>
      </c>
      <c r="E1328" s="190" t="s">
        <v>138</v>
      </c>
      <c r="F1328" s="193">
        <v>28673</v>
      </c>
      <c r="G1328" s="190" t="s">
        <v>1792</v>
      </c>
      <c r="H1328" s="190" t="s">
        <v>692</v>
      </c>
      <c r="I1328" s="190" t="s">
        <v>265</v>
      </c>
      <c r="J1328" s="190" t="s">
        <v>248</v>
      </c>
      <c r="K1328" s="190">
        <v>2002</v>
      </c>
      <c r="L1328" s="190" t="s">
        <v>235</v>
      </c>
    </row>
    <row r="1329" spans="1:12" ht="17.25" customHeight="1" x14ac:dyDescent="0.3">
      <c r="A1329" s="190">
        <v>813497</v>
      </c>
      <c r="B1329" s="190" t="s">
        <v>1380</v>
      </c>
      <c r="C1329" s="190" t="s">
        <v>78</v>
      </c>
      <c r="D1329" s="190" t="s">
        <v>756</v>
      </c>
      <c r="E1329" s="190" t="s">
        <v>137</v>
      </c>
      <c r="F1329" s="193">
        <v>36161</v>
      </c>
      <c r="G1329" s="190" t="s">
        <v>852</v>
      </c>
      <c r="H1329" s="190" t="s">
        <v>692</v>
      </c>
      <c r="I1329" s="190" t="s">
        <v>265</v>
      </c>
      <c r="J1329" s="190" t="s">
        <v>1881</v>
      </c>
      <c r="K1329" s="190">
        <v>2016</v>
      </c>
      <c r="L1329" s="190" t="s">
        <v>238</v>
      </c>
    </row>
    <row r="1330" spans="1:12" ht="17.25" customHeight="1" x14ac:dyDescent="0.3">
      <c r="A1330" s="190">
        <v>813506</v>
      </c>
      <c r="B1330" s="190" t="s">
        <v>1381</v>
      </c>
      <c r="C1330" s="190" t="s">
        <v>63</v>
      </c>
      <c r="D1330" s="190" t="s">
        <v>162</v>
      </c>
      <c r="E1330" s="190" t="s">
        <v>137</v>
      </c>
      <c r="F1330" s="193">
        <v>36030</v>
      </c>
      <c r="G1330" s="190" t="s">
        <v>1645</v>
      </c>
      <c r="H1330" s="190" t="s">
        <v>692</v>
      </c>
      <c r="I1330" s="190" t="s">
        <v>265</v>
      </c>
      <c r="J1330" s="190" t="s">
        <v>248</v>
      </c>
      <c r="K1330" s="190">
        <v>2018</v>
      </c>
      <c r="L1330" s="190" t="s">
        <v>238</v>
      </c>
    </row>
    <row r="1331" spans="1:12" ht="17.25" customHeight="1" x14ac:dyDescent="0.3">
      <c r="A1331" s="190">
        <v>813507</v>
      </c>
      <c r="B1331" s="190" t="s">
        <v>1382</v>
      </c>
      <c r="C1331" s="190" t="s">
        <v>1794</v>
      </c>
      <c r="D1331" s="190" t="s">
        <v>987</v>
      </c>
      <c r="E1331" s="190" t="s">
        <v>137</v>
      </c>
      <c r="F1331" s="193">
        <v>29795</v>
      </c>
      <c r="G1331" s="190" t="s">
        <v>233</v>
      </c>
      <c r="H1331" s="190" t="s">
        <v>692</v>
      </c>
      <c r="I1331" s="190" t="s">
        <v>265</v>
      </c>
      <c r="J1331" s="190" t="s">
        <v>1881</v>
      </c>
      <c r="K1331" s="190">
        <v>1998</v>
      </c>
      <c r="L1331" s="190" t="s">
        <v>240</v>
      </c>
    </row>
    <row r="1332" spans="1:12" ht="17.25" customHeight="1" x14ac:dyDescent="0.3">
      <c r="A1332" s="190">
        <v>813518</v>
      </c>
      <c r="B1332" s="190" t="s">
        <v>1385</v>
      </c>
      <c r="C1332" s="190" t="s">
        <v>112</v>
      </c>
      <c r="D1332" s="190" t="s">
        <v>1795</v>
      </c>
      <c r="E1332" s="190" t="s">
        <v>137</v>
      </c>
      <c r="F1332" s="193">
        <v>29159</v>
      </c>
      <c r="G1332" s="190" t="s">
        <v>971</v>
      </c>
      <c r="H1332" s="190" t="s">
        <v>692</v>
      </c>
      <c r="I1332" s="190" t="s">
        <v>265</v>
      </c>
    </row>
    <row r="1333" spans="1:12" ht="17.25" customHeight="1" x14ac:dyDescent="0.3">
      <c r="A1333" s="190">
        <v>813520</v>
      </c>
      <c r="B1333" s="190" t="s">
        <v>1386</v>
      </c>
      <c r="C1333" s="190" t="s">
        <v>114</v>
      </c>
      <c r="D1333" s="190" t="s">
        <v>1796</v>
      </c>
      <c r="E1333" s="190" t="s">
        <v>138</v>
      </c>
      <c r="F1333" s="193">
        <v>29506</v>
      </c>
      <c r="G1333" s="190" t="s">
        <v>695</v>
      </c>
      <c r="H1333" s="190" t="s">
        <v>692</v>
      </c>
      <c r="I1333" s="190" t="s">
        <v>265</v>
      </c>
    </row>
    <row r="1334" spans="1:12" ht="17.25" customHeight="1" x14ac:dyDescent="0.3">
      <c r="A1334" s="190">
        <v>813536</v>
      </c>
      <c r="B1334" s="190" t="s">
        <v>1390</v>
      </c>
      <c r="C1334" s="190" t="s">
        <v>74</v>
      </c>
      <c r="D1334" s="190" t="s">
        <v>436</v>
      </c>
      <c r="E1334" s="190" t="s">
        <v>138</v>
      </c>
      <c r="F1334" s="193">
        <v>34700</v>
      </c>
      <c r="G1334" s="190" t="s">
        <v>233</v>
      </c>
      <c r="H1334" s="190" t="s">
        <v>692</v>
      </c>
      <c r="I1334" s="190" t="s">
        <v>265</v>
      </c>
      <c r="J1334" s="190" t="s">
        <v>1882</v>
      </c>
      <c r="K1334" s="190">
        <v>2012</v>
      </c>
      <c r="L1334" s="190" t="s">
        <v>233</v>
      </c>
    </row>
    <row r="1335" spans="1:12" ht="17.25" customHeight="1" x14ac:dyDescent="0.3">
      <c r="A1335" s="190">
        <v>813544</v>
      </c>
      <c r="B1335" s="190" t="s">
        <v>1394</v>
      </c>
      <c r="C1335" s="190" t="s">
        <v>65</v>
      </c>
      <c r="D1335" s="190" t="s">
        <v>195</v>
      </c>
      <c r="E1335" s="190" t="s">
        <v>137</v>
      </c>
      <c r="F1335" s="193">
        <v>31786</v>
      </c>
      <c r="G1335" s="190" t="s">
        <v>1704</v>
      </c>
      <c r="H1335" s="190" t="s">
        <v>692</v>
      </c>
      <c r="I1335" s="190" t="s">
        <v>265</v>
      </c>
    </row>
    <row r="1336" spans="1:12" ht="17.25" customHeight="1" x14ac:dyDescent="0.3">
      <c r="A1336" s="190">
        <v>813547</v>
      </c>
      <c r="B1336" s="190" t="s">
        <v>1396</v>
      </c>
      <c r="C1336" s="190" t="s">
        <v>75</v>
      </c>
      <c r="D1336" s="190" t="s">
        <v>205</v>
      </c>
      <c r="E1336" s="190" t="s">
        <v>138</v>
      </c>
      <c r="F1336" s="193">
        <v>36823</v>
      </c>
      <c r="G1336" s="190" t="s">
        <v>233</v>
      </c>
      <c r="H1336" s="190" t="s">
        <v>692</v>
      </c>
      <c r="I1336" s="190" t="s">
        <v>265</v>
      </c>
      <c r="J1336" s="190" t="s">
        <v>1881</v>
      </c>
      <c r="K1336" s="190">
        <v>2017</v>
      </c>
      <c r="L1336" s="190" t="s">
        <v>238</v>
      </c>
    </row>
    <row r="1337" spans="1:12" ht="17.25" customHeight="1" x14ac:dyDescent="0.3">
      <c r="A1337" s="190">
        <v>813553</v>
      </c>
      <c r="B1337" s="190" t="s">
        <v>1398</v>
      </c>
      <c r="C1337" s="190" t="s">
        <v>82</v>
      </c>
      <c r="D1337" s="190" t="s">
        <v>191</v>
      </c>
      <c r="E1337" s="190" t="s">
        <v>138</v>
      </c>
      <c r="F1337" s="193">
        <v>29457</v>
      </c>
      <c r="G1337" s="190" t="s">
        <v>233</v>
      </c>
      <c r="H1337" s="190" t="s">
        <v>692</v>
      </c>
      <c r="I1337" s="190" t="s">
        <v>265</v>
      </c>
      <c r="J1337" s="190" t="s">
        <v>1884</v>
      </c>
      <c r="K1337" s="190">
        <v>1998</v>
      </c>
      <c r="L1337" s="190" t="s">
        <v>233</v>
      </c>
    </row>
    <row r="1338" spans="1:12" ht="17.25" customHeight="1" x14ac:dyDescent="0.3">
      <c r="A1338" s="190">
        <v>813587</v>
      </c>
      <c r="B1338" s="190" t="s">
        <v>1404</v>
      </c>
      <c r="C1338" s="190" t="s">
        <v>63</v>
      </c>
      <c r="D1338" s="190" t="s">
        <v>362</v>
      </c>
      <c r="E1338" s="190" t="s">
        <v>138</v>
      </c>
      <c r="F1338" s="193">
        <v>35442</v>
      </c>
      <c r="G1338" s="190" t="s">
        <v>233</v>
      </c>
      <c r="H1338" s="190" t="s">
        <v>692</v>
      </c>
      <c r="I1338" s="190" t="s">
        <v>265</v>
      </c>
      <c r="J1338" s="190" t="s">
        <v>1881</v>
      </c>
      <c r="K1338" s="190">
        <v>2015</v>
      </c>
      <c r="L1338" s="190" t="s">
        <v>238</v>
      </c>
    </row>
    <row r="1339" spans="1:12" ht="17.25" customHeight="1" x14ac:dyDescent="0.3">
      <c r="A1339" s="190">
        <v>813596</v>
      </c>
      <c r="B1339" s="190" t="s">
        <v>1408</v>
      </c>
      <c r="C1339" s="190" t="s">
        <v>82</v>
      </c>
      <c r="D1339" s="190" t="s">
        <v>212</v>
      </c>
      <c r="E1339" s="190" t="s">
        <v>138</v>
      </c>
      <c r="F1339" s="193">
        <v>30754</v>
      </c>
      <c r="G1339" s="190" t="s">
        <v>233</v>
      </c>
      <c r="H1339" s="190" t="s">
        <v>692</v>
      </c>
      <c r="I1339" s="190" t="s">
        <v>265</v>
      </c>
      <c r="J1339" s="190" t="s">
        <v>1884</v>
      </c>
      <c r="K1339" s="190">
        <v>2002</v>
      </c>
      <c r="L1339" s="190" t="s">
        <v>233</v>
      </c>
    </row>
    <row r="1340" spans="1:12" ht="17.25" customHeight="1" x14ac:dyDescent="0.3">
      <c r="A1340" s="190">
        <v>813613</v>
      </c>
      <c r="B1340" s="190" t="s">
        <v>1409</v>
      </c>
      <c r="C1340" s="190" t="s">
        <v>390</v>
      </c>
      <c r="D1340" s="190" t="s">
        <v>308</v>
      </c>
      <c r="E1340" s="190" t="s">
        <v>138</v>
      </c>
      <c r="F1340" s="193">
        <v>32143</v>
      </c>
      <c r="G1340" s="190" t="s">
        <v>233</v>
      </c>
      <c r="H1340" s="190" t="s">
        <v>692</v>
      </c>
      <c r="I1340" s="190" t="s">
        <v>265</v>
      </c>
      <c r="J1340" s="190" t="s">
        <v>1887</v>
      </c>
      <c r="K1340" s="190">
        <v>2005</v>
      </c>
      <c r="L1340" s="190" t="s">
        <v>233</v>
      </c>
    </row>
    <row r="1341" spans="1:12" ht="17.25" customHeight="1" x14ac:dyDescent="0.3">
      <c r="A1341" s="190">
        <v>813616</v>
      </c>
      <c r="B1341" s="190" t="s">
        <v>1410</v>
      </c>
      <c r="C1341" s="190" t="s">
        <v>59</v>
      </c>
      <c r="D1341" s="190" t="s">
        <v>779</v>
      </c>
      <c r="E1341" s="190" t="s">
        <v>138</v>
      </c>
      <c r="F1341" s="193">
        <v>32874</v>
      </c>
      <c r="G1341" s="190" t="s">
        <v>1894</v>
      </c>
      <c r="H1341" s="190" t="s">
        <v>692</v>
      </c>
      <c r="I1341" s="190" t="s">
        <v>265</v>
      </c>
      <c r="J1341" s="190" t="s">
        <v>1884</v>
      </c>
      <c r="K1341" s="190">
        <v>2007</v>
      </c>
      <c r="L1341" s="190" t="s">
        <v>246</v>
      </c>
    </row>
    <row r="1342" spans="1:12" ht="17.25" customHeight="1" x14ac:dyDescent="0.3">
      <c r="A1342" s="190">
        <v>813619</v>
      </c>
      <c r="B1342" s="190" t="s">
        <v>1411</v>
      </c>
      <c r="C1342" s="190" t="s">
        <v>398</v>
      </c>
      <c r="D1342" s="190" t="s">
        <v>564</v>
      </c>
      <c r="E1342" s="190" t="s">
        <v>137</v>
      </c>
      <c r="F1342" s="193">
        <v>36161</v>
      </c>
      <c r="G1342" s="190" t="s">
        <v>694</v>
      </c>
      <c r="H1342" s="190" t="s">
        <v>692</v>
      </c>
      <c r="I1342" s="190" t="s">
        <v>265</v>
      </c>
      <c r="J1342" s="190" t="s">
        <v>248</v>
      </c>
      <c r="K1342" s="190">
        <v>2017</v>
      </c>
      <c r="L1342" s="190" t="s">
        <v>238</v>
      </c>
    </row>
    <row r="1343" spans="1:12" ht="17.25" customHeight="1" x14ac:dyDescent="0.3">
      <c r="A1343" s="190">
        <v>813621</v>
      </c>
      <c r="B1343" s="190" t="s">
        <v>1412</v>
      </c>
      <c r="C1343" s="190" t="s">
        <v>1585</v>
      </c>
      <c r="D1343" s="190" t="s">
        <v>186</v>
      </c>
      <c r="E1343" s="190" t="s">
        <v>137</v>
      </c>
      <c r="F1343" s="193">
        <v>35431</v>
      </c>
      <c r="G1343" s="190" t="s">
        <v>918</v>
      </c>
      <c r="H1343" s="190" t="s">
        <v>692</v>
      </c>
      <c r="I1343" s="190" t="s">
        <v>265</v>
      </c>
      <c r="J1343" s="190" t="s">
        <v>248</v>
      </c>
      <c r="K1343" s="190">
        <v>2014</v>
      </c>
      <c r="L1343" s="190" t="s">
        <v>238</v>
      </c>
    </row>
    <row r="1344" spans="1:12" ht="17.25" customHeight="1" x14ac:dyDescent="0.3">
      <c r="A1344" s="190">
        <v>813630</v>
      </c>
      <c r="B1344" s="190" t="s">
        <v>1413</v>
      </c>
      <c r="C1344" s="190" t="s">
        <v>1813</v>
      </c>
      <c r="D1344" s="190" t="s">
        <v>1814</v>
      </c>
      <c r="E1344" s="190" t="s">
        <v>137</v>
      </c>
      <c r="F1344" s="193">
        <v>36719</v>
      </c>
      <c r="G1344" s="190" t="s">
        <v>243</v>
      </c>
      <c r="H1344" s="190" t="s">
        <v>692</v>
      </c>
      <c r="I1344" s="190" t="s">
        <v>265</v>
      </c>
      <c r="J1344" s="190" t="s">
        <v>1882</v>
      </c>
      <c r="K1344" s="190">
        <v>2018</v>
      </c>
      <c r="L1344" s="190" t="s">
        <v>243</v>
      </c>
    </row>
    <row r="1345" spans="1:12" ht="17.25" customHeight="1" x14ac:dyDescent="0.3">
      <c r="A1345" s="190">
        <v>813647</v>
      </c>
      <c r="B1345" s="190" t="s">
        <v>1415</v>
      </c>
      <c r="C1345" s="190" t="s">
        <v>354</v>
      </c>
      <c r="D1345" s="190" t="s">
        <v>1629</v>
      </c>
      <c r="E1345" s="190" t="s">
        <v>138</v>
      </c>
      <c r="F1345" s="193">
        <v>31116</v>
      </c>
      <c r="G1345" s="190" t="s">
        <v>1890</v>
      </c>
      <c r="H1345" s="190" t="s">
        <v>692</v>
      </c>
      <c r="I1345" s="190" t="s">
        <v>265</v>
      </c>
      <c r="J1345" s="190" t="s">
        <v>248</v>
      </c>
      <c r="K1345" s="190">
        <v>2004</v>
      </c>
      <c r="L1345" s="190" t="s">
        <v>236</v>
      </c>
    </row>
    <row r="1346" spans="1:12" ht="17.25" customHeight="1" x14ac:dyDescent="0.3">
      <c r="A1346" s="190">
        <v>813652</v>
      </c>
      <c r="B1346" s="190" t="s">
        <v>1416</v>
      </c>
      <c r="C1346" s="190" t="s">
        <v>1816</v>
      </c>
      <c r="D1346" s="190" t="s">
        <v>524</v>
      </c>
      <c r="E1346" s="190" t="s">
        <v>137</v>
      </c>
      <c r="F1346" s="193">
        <v>36644</v>
      </c>
      <c r="G1346" s="190" t="s">
        <v>803</v>
      </c>
      <c r="H1346" s="190" t="s">
        <v>692</v>
      </c>
      <c r="I1346" s="190" t="s">
        <v>265</v>
      </c>
      <c r="J1346" s="190" t="s">
        <v>248</v>
      </c>
      <c r="K1346" s="190">
        <v>2018</v>
      </c>
      <c r="L1346" s="190" t="s">
        <v>241</v>
      </c>
    </row>
    <row r="1347" spans="1:12" ht="17.25" customHeight="1" x14ac:dyDescent="0.3">
      <c r="A1347" s="190">
        <v>813655</v>
      </c>
      <c r="B1347" s="190" t="s">
        <v>1417</v>
      </c>
      <c r="C1347" s="190" t="s">
        <v>65</v>
      </c>
      <c r="D1347" s="190" t="s">
        <v>207</v>
      </c>
      <c r="E1347" s="190" t="s">
        <v>137</v>
      </c>
      <c r="F1347" s="193">
        <v>29228</v>
      </c>
      <c r="G1347" s="190" t="s">
        <v>933</v>
      </c>
      <c r="H1347" s="190" t="s">
        <v>692</v>
      </c>
      <c r="I1347" s="190" t="s">
        <v>265</v>
      </c>
      <c r="J1347" s="190" t="s">
        <v>1882</v>
      </c>
      <c r="K1347" s="190">
        <v>1998</v>
      </c>
      <c r="L1347" s="190" t="s">
        <v>238</v>
      </c>
    </row>
    <row r="1348" spans="1:12" ht="17.25" customHeight="1" x14ac:dyDescent="0.3">
      <c r="A1348" s="190">
        <v>813660</v>
      </c>
      <c r="B1348" s="190" t="s">
        <v>1418</v>
      </c>
      <c r="C1348" s="190" t="s">
        <v>586</v>
      </c>
      <c r="D1348" s="190" t="s">
        <v>463</v>
      </c>
      <c r="E1348" s="190" t="s">
        <v>137</v>
      </c>
      <c r="F1348" s="193">
        <v>35825</v>
      </c>
      <c r="G1348" s="190" t="s">
        <v>233</v>
      </c>
      <c r="H1348" s="190" t="s">
        <v>692</v>
      </c>
      <c r="I1348" s="190" t="s">
        <v>265</v>
      </c>
    </row>
    <row r="1349" spans="1:12" ht="17.25" customHeight="1" x14ac:dyDescent="0.3">
      <c r="A1349" s="190">
        <v>813663</v>
      </c>
      <c r="B1349" s="190" t="s">
        <v>1419</v>
      </c>
      <c r="C1349" s="190" t="s">
        <v>364</v>
      </c>
      <c r="D1349" s="190" t="s">
        <v>1817</v>
      </c>
      <c r="E1349" s="190" t="s">
        <v>138</v>
      </c>
      <c r="F1349" s="193">
        <v>31783</v>
      </c>
      <c r="G1349" s="190" t="s">
        <v>695</v>
      </c>
      <c r="H1349" s="190" t="s">
        <v>692</v>
      </c>
      <c r="I1349" s="190" t="s">
        <v>265</v>
      </c>
      <c r="J1349" s="190" t="s">
        <v>1887</v>
      </c>
      <c r="K1349" s="190">
        <v>2005</v>
      </c>
      <c r="L1349" s="190" t="s">
        <v>236</v>
      </c>
    </row>
    <row r="1350" spans="1:12" ht="17.25" customHeight="1" x14ac:dyDescent="0.3">
      <c r="A1350" s="190">
        <v>813668</v>
      </c>
      <c r="B1350" s="190" t="s">
        <v>1421</v>
      </c>
      <c r="C1350" s="190" t="s">
        <v>364</v>
      </c>
      <c r="D1350" s="190" t="s">
        <v>155</v>
      </c>
      <c r="E1350" s="190" t="s">
        <v>138</v>
      </c>
      <c r="F1350" s="193">
        <v>35464</v>
      </c>
      <c r="G1350" s="190" t="s">
        <v>844</v>
      </c>
      <c r="H1350" s="190" t="s">
        <v>692</v>
      </c>
      <c r="I1350" s="190" t="s">
        <v>265</v>
      </c>
      <c r="J1350" s="190" t="s">
        <v>248</v>
      </c>
      <c r="K1350" s="190">
        <v>2016</v>
      </c>
      <c r="L1350" s="190" t="s">
        <v>238</v>
      </c>
    </row>
    <row r="1351" spans="1:12" ht="17.25" customHeight="1" x14ac:dyDescent="0.3">
      <c r="A1351" s="190">
        <v>813670</v>
      </c>
      <c r="B1351" s="190" t="s">
        <v>1423</v>
      </c>
      <c r="C1351" s="190" t="s">
        <v>98</v>
      </c>
      <c r="D1351" s="190" t="s">
        <v>718</v>
      </c>
      <c r="E1351" s="190" t="s">
        <v>138</v>
      </c>
      <c r="F1351" s="193">
        <v>35643</v>
      </c>
      <c r="G1351" s="190" t="s">
        <v>233</v>
      </c>
      <c r="H1351" s="190" t="s">
        <v>692</v>
      </c>
      <c r="I1351" s="190" t="s">
        <v>265</v>
      </c>
      <c r="J1351" s="190" t="s">
        <v>248</v>
      </c>
      <c r="K1351" s="190">
        <v>2015</v>
      </c>
      <c r="L1351" s="190" t="s">
        <v>233</v>
      </c>
    </row>
    <row r="1352" spans="1:12" ht="17.25" customHeight="1" x14ac:dyDescent="0.3">
      <c r="A1352" s="190">
        <v>813671</v>
      </c>
      <c r="B1352" s="190" t="s">
        <v>1424</v>
      </c>
      <c r="C1352" s="190" t="s">
        <v>1819</v>
      </c>
      <c r="D1352" s="190" t="s">
        <v>197</v>
      </c>
      <c r="E1352" s="190" t="s">
        <v>138</v>
      </c>
      <c r="F1352" s="193">
        <v>35610</v>
      </c>
      <c r="G1352" s="190" t="s">
        <v>233</v>
      </c>
      <c r="H1352" s="190" t="s">
        <v>692</v>
      </c>
      <c r="I1352" s="190" t="s">
        <v>265</v>
      </c>
      <c r="J1352" s="190" t="s">
        <v>248</v>
      </c>
      <c r="K1352" s="190">
        <v>2015</v>
      </c>
      <c r="L1352" s="190" t="s">
        <v>233</v>
      </c>
    </row>
    <row r="1353" spans="1:12" ht="17.25" customHeight="1" x14ac:dyDescent="0.3">
      <c r="A1353" s="190">
        <v>813673</v>
      </c>
      <c r="B1353" s="190" t="s">
        <v>889</v>
      </c>
      <c r="C1353" s="190" t="s">
        <v>829</v>
      </c>
      <c r="D1353" s="190" t="s">
        <v>1613</v>
      </c>
      <c r="E1353" s="190" t="s">
        <v>138</v>
      </c>
      <c r="F1353" s="193">
        <v>32406</v>
      </c>
      <c r="G1353" s="190" t="s">
        <v>754</v>
      </c>
      <c r="H1353" s="190" t="s">
        <v>693</v>
      </c>
      <c r="I1353" s="190" t="s">
        <v>265</v>
      </c>
      <c r="J1353" s="190" t="s">
        <v>1881</v>
      </c>
      <c r="K1353" s="190">
        <v>2006</v>
      </c>
      <c r="L1353" s="190" t="s">
        <v>244</v>
      </c>
    </row>
    <row r="1354" spans="1:12" ht="17.25" customHeight="1" x14ac:dyDescent="0.3">
      <c r="A1354" s="190">
        <v>813674</v>
      </c>
      <c r="B1354" s="190" t="s">
        <v>1425</v>
      </c>
      <c r="C1354" s="190" t="s">
        <v>78</v>
      </c>
      <c r="D1354" s="190" t="s">
        <v>158</v>
      </c>
      <c r="E1354" s="190" t="s">
        <v>138</v>
      </c>
      <c r="F1354" s="193">
        <v>34131</v>
      </c>
      <c r="G1354" s="190" t="s">
        <v>233</v>
      </c>
      <c r="H1354" s="190" t="s">
        <v>692</v>
      </c>
      <c r="I1354" s="190" t="s">
        <v>265</v>
      </c>
    </row>
    <row r="1355" spans="1:12" ht="17.25" customHeight="1" x14ac:dyDescent="0.3">
      <c r="A1355" s="190">
        <v>813678</v>
      </c>
      <c r="B1355" s="190" t="s">
        <v>1426</v>
      </c>
      <c r="C1355" s="190" t="s">
        <v>1820</v>
      </c>
      <c r="D1355" s="190" t="s">
        <v>1821</v>
      </c>
      <c r="E1355" s="190" t="s">
        <v>138</v>
      </c>
      <c r="F1355" s="193">
        <v>35431</v>
      </c>
      <c r="G1355" s="190" t="s">
        <v>695</v>
      </c>
      <c r="H1355" s="190" t="s">
        <v>692</v>
      </c>
      <c r="I1355" s="190" t="s">
        <v>265</v>
      </c>
      <c r="J1355" s="190" t="s">
        <v>1881</v>
      </c>
      <c r="K1355" s="190">
        <v>2016</v>
      </c>
      <c r="L1355" s="190" t="s">
        <v>233</v>
      </c>
    </row>
    <row r="1356" spans="1:12" ht="17.25" customHeight="1" x14ac:dyDescent="0.3">
      <c r="A1356" s="190">
        <v>813679</v>
      </c>
      <c r="B1356" s="190" t="s">
        <v>1427</v>
      </c>
      <c r="C1356" s="190" t="s">
        <v>369</v>
      </c>
      <c r="D1356" s="190" t="s">
        <v>504</v>
      </c>
      <c r="E1356" s="190" t="s">
        <v>138</v>
      </c>
      <c r="F1356" s="193">
        <v>36731</v>
      </c>
      <c r="G1356" s="190" t="s">
        <v>1822</v>
      </c>
      <c r="H1356" s="190" t="s">
        <v>692</v>
      </c>
      <c r="I1356" s="190" t="s">
        <v>265</v>
      </c>
      <c r="J1356" s="190" t="s">
        <v>248</v>
      </c>
      <c r="K1356" s="190">
        <v>2018</v>
      </c>
      <c r="L1356" s="190" t="s">
        <v>243</v>
      </c>
    </row>
    <row r="1357" spans="1:12" ht="17.25" customHeight="1" x14ac:dyDescent="0.3">
      <c r="A1357" s="190">
        <v>813688</v>
      </c>
      <c r="B1357" s="190" t="s">
        <v>1429</v>
      </c>
      <c r="C1357" s="190" t="s">
        <v>94</v>
      </c>
      <c r="D1357" s="190" t="s">
        <v>1824</v>
      </c>
      <c r="E1357" s="190" t="s">
        <v>138</v>
      </c>
      <c r="F1357" s="193">
        <v>36918</v>
      </c>
      <c r="G1357" s="190" t="s">
        <v>233</v>
      </c>
      <c r="H1357" s="190" t="s">
        <v>692</v>
      </c>
      <c r="I1357" s="190" t="s">
        <v>265</v>
      </c>
      <c r="J1357" s="190" t="s">
        <v>248</v>
      </c>
      <c r="K1357" s="190">
        <v>2018</v>
      </c>
      <c r="L1357" s="190" t="s">
        <v>233</v>
      </c>
    </row>
    <row r="1358" spans="1:12" ht="17.25" customHeight="1" x14ac:dyDescent="0.3">
      <c r="A1358" s="190">
        <v>813697</v>
      </c>
      <c r="B1358" s="190" t="s">
        <v>1431</v>
      </c>
      <c r="C1358" s="190" t="s">
        <v>1607</v>
      </c>
      <c r="D1358" s="190" t="s">
        <v>448</v>
      </c>
      <c r="E1358" s="190" t="s">
        <v>138</v>
      </c>
      <c r="F1358" s="193">
        <v>31152</v>
      </c>
      <c r="G1358" s="190" t="s">
        <v>786</v>
      </c>
      <c r="H1358" s="190" t="s">
        <v>692</v>
      </c>
      <c r="I1358" s="190" t="s">
        <v>265</v>
      </c>
      <c r="J1358" s="190" t="s">
        <v>248</v>
      </c>
      <c r="K1358" s="190">
        <v>2003</v>
      </c>
      <c r="L1358" s="190" t="s">
        <v>238</v>
      </c>
    </row>
    <row r="1359" spans="1:12" ht="17.25" customHeight="1" x14ac:dyDescent="0.3">
      <c r="A1359" s="190">
        <v>813707</v>
      </c>
      <c r="B1359" s="190" t="s">
        <v>1432</v>
      </c>
      <c r="C1359" s="190" t="s">
        <v>1666</v>
      </c>
      <c r="D1359" s="190" t="s">
        <v>385</v>
      </c>
      <c r="E1359" s="190" t="s">
        <v>137</v>
      </c>
      <c r="F1359" s="193">
        <v>29734</v>
      </c>
      <c r="G1359" s="190" t="s">
        <v>937</v>
      </c>
      <c r="H1359" s="190" t="s">
        <v>692</v>
      </c>
      <c r="I1359" s="190" t="s">
        <v>265</v>
      </c>
      <c r="J1359" s="190" t="s">
        <v>1882</v>
      </c>
      <c r="K1359" s="190">
        <v>2001</v>
      </c>
      <c r="L1359" s="190" t="s">
        <v>233</v>
      </c>
    </row>
    <row r="1360" spans="1:12" ht="17.25" customHeight="1" x14ac:dyDescent="0.3">
      <c r="A1360" s="190">
        <v>813711</v>
      </c>
      <c r="B1360" s="190" t="s">
        <v>1433</v>
      </c>
      <c r="C1360" s="190" t="s">
        <v>364</v>
      </c>
      <c r="D1360" s="190" t="s">
        <v>215</v>
      </c>
      <c r="E1360" s="190" t="s">
        <v>138</v>
      </c>
      <c r="F1360" s="193">
        <v>35070</v>
      </c>
      <c r="G1360" s="190" t="s">
        <v>233</v>
      </c>
      <c r="H1360" s="190" t="s">
        <v>692</v>
      </c>
      <c r="I1360" s="190" t="s">
        <v>265</v>
      </c>
      <c r="J1360" s="190" t="s">
        <v>1887</v>
      </c>
      <c r="K1360" s="190">
        <v>2014</v>
      </c>
      <c r="L1360" s="190" t="s">
        <v>233</v>
      </c>
    </row>
    <row r="1361" spans="1:12" ht="17.25" customHeight="1" x14ac:dyDescent="0.3">
      <c r="A1361" s="190">
        <v>813714</v>
      </c>
      <c r="B1361" s="190" t="s">
        <v>1435</v>
      </c>
      <c r="C1361" s="190" t="s">
        <v>63</v>
      </c>
      <c r="D1361" s="190" t="s">
        <v>184</v>
      </c>
      <c r="E1361" s="190" t="s">
        <v>138</v>
      </c>
      <c r="F1361" s="193">
        <v>30707</v>
      </c>
      <c r="G1361" s="190" t="s">
        <v>964</v>
      </c>
      <c r="H1361" s="190" t="s">
        <v>692</v>
      </c>
      <c r="I1361" s="190" t="s">
        <v>265</v>
      </c>
      <c r="J1361" s="190" t="s">
        <v>248</v>
      </c>
      <c r="K1361" s="190">
        <v>2002</v>
      </c>
      <c r="L1361" s="190" t="s">
        <v>233</v>
      </c>
    </row>
    <row r="1362" spans="1:12" ht="17.25" customHeight="1" x14ac:dyDescent="0.3">
      <c r="A1362" s="190">
        <v>813721</v>
      </c>
      <c r="B1362" s="190" t="s">
        <v>1437</v>
      </c>
      <c r="C1362" s="190" t="s">
        <v>1827</v>
      </c>
      <c r="D1362" s="190" t="s">
        <v>906</v>
      </c>
      <c r="E1362" s="190" t="s">
        <v>138</v>
      </c>
      <c r="F1362" s="193">
        <v>36540</v>
      </c>
      <c r="G1362" s="190" t="s">
        <v>695</v>
      </c>
      <c r="H1362" s="190" t="s">
        <v>692</v>
      </c>
      <c r="I1362" s="190" t="s">
        <v>265</v>
      </c>
      <c r="J1362" s="190" t="s">
        <v>248</v>
      </c>
      <c r="K1362" s="190">
        <v>2017</v>
      </c>
      <c r="L1362" s="190" t="s">
        <v>233</v>
      </c>
    </row>
    <row r="1363" spans="1:12" ht="17.25" customHeight="1" x14ac:dyDescent="0.3">
      <c r="A1363" s="190">
        <v>813723</v>
      </c>
      <c r="B1363" s="190" t="s">
        <v>1438</v>
      </c>
      <c r="C1363" s="190" t="s">
        <v>63</v>
      </c>
      <c r="D1363" s="190" t="s">
        <v>524</v>
      </c>
      <c r="E1363" s="190" t="s">
        <v>138</v>
      </c>
      <c r="F1363" s="193">
        <v>36359</v>
      </c>
      <c r="G1363" s="190" t="s">
        <v>233</v>
      </c>
      <c r="H1363" s="190" t="s">
        <v>692</v>
      </c>
      <c r="I1363" s="190" t="s">
        <v>265</v>
      </c>
      <c r="J1363" s="190" t="s">
        <v>248</v>
      </c>
      <c r="K1363" s="190">
        <v>2018</v>
      </c>
      <c r="L1363" s="190" t="s">
        <v>233</v>
      </c>
    </row>
    <row r="1364" spans="1:12" ht="17.25" customHeight="1" x14ac:dyDescent="0.3">
      <c r="A1364" s="190">
        <v>813727</v>
      </c>
      <c r="B1364" s="190" t="s">
        <v>1439</v>
      </c>
      <c r="C1364" s="190" t="s">
        <v>364</v>
      </c>
      <c r="D1364" s="190" t="s">
        <v>407</v>
      </c>
      <c r="E1364" s="190" t="s">
        <v>137</v>
      </c>
      <c r="F1364" s="193">
        <v>29221</v>
      </c>
      <c r="G1364" s="190" t="s">
        <v>1828</v>
      </c>
      <c r="H1364" s="190" t="s">
        <v>692</v>
      </c>
      <c r="I1364" s="190" t="s">
        <v>265</v>
      </c>
      <c r="J1364" s="190" t="s">
        <v>1882</v>
      </c>
      <c r="K1364" s="190">
        <v>1999</v>
      </c>
      <c r="L1364" s="190" t="s">
        <v>243</v>
      </c>
    </row>
    <row r="1365" spans="1:12" ht="17.25" customHeight="1" x14ac:dyDescent="0.3">
      <c r="A1365" s="190">
        <v>813740</v>
      </c>
      <c r="B1365" s="190" t="s">
        <v>1441</v>
      </c>
      <c r="C1365" s="190" t="s">
        <v>200</v>
      </c>
      <c r="D1365" s="190" t="s">
        <v>355</v>
      </c>
      <c r="E1365" s="190" t="s">
        <v>138</v>
      </c>
      <c r="F1365" s="193">
        <v>36892</v>
      </c>
      <c r="G1365" s="190" t="s">
        <v>233</v>
      </c>
      <c r="H1365" s="190" t="s">
        <v>692</v>
      </c>
      <c r="I1365" s="190" t="s">
        <v>265</v>
      </c>
      <c r="J1365" s="190" t="s">
        <v>1881</v>
      </c>
      <c r="K1365" s="190">
        <v>2018</v>
      </c>
      <c r="L1365" s="190" t="s">
        <v>233</v>
      </c>
    </row>
    <row r="1366" spans="1:12" ht="17.25" customHeight="1" x14ac:dyDescent="0.3">
      <c r="A1366" s="190">
        <v>813749</v>
      </c>
      <c r="B1366" s="190" t="s">
        <v>1444</v>
      </c>
      <c r="C1366" s="190" t="s">
        <v>316</v>
      </c>
      <c r="D1366" s="190" t="s">
        <v>170</v>
      </c>
      <c r="E1366" s="190" t="s">
        <v>138</v>
      </c>
      <c r="F1366" s="193">
        <v>35778</v>
      </c>
      <c r="G1366" s="190" t="s">
        <v>743</v>
      </c>
      <c r="H1366" s="190" t="s">
        <v>692</v>
      </c>
      <c r="I1366" s="190" t="s">
        <v>265</v>
      </c>
      <c r="J1366" s="190" t="s">
        <v>248</v>
      </c>
      <c r="K1366" s="190">
        <v>2015</v>
      </c>
      <c r="L1366" s="190" t="s">
        <v>243</v>
      </c>
    </row>
    <row r="1367" spans="1:12" ht="17.25" customHeight="1" x14ac:dyDescent="0.3">
      <c r="A1367" s="190">
        <v>813751</v>
      </c>
      <c r="B1367" s="190" t="s">
        <v>1445</v>
      </c>
      <c r="C1367" s="190" t="s">
        <v>352</v>
      </c>
      <c r="D1367" s="190" t="s">
        <v>1634</v>
      </c>
      <c r="E1367" s="190" t="s">
        <v>138</v>
      </c>
      <c r="F1367" s="193">
        <v>34700</v>
      </c>
      <c r="G1367" s="190" t="s">
        <v>1891</v>
      </c>
      <c r="H1367" s="190" t="s">
        <v>692</v>
      </c>
      <c r="I1367" s="190" t="s">
        <v>265</v>
      </c>
      <c r="J1367" s="190" t="s">
        <v>248</v>
      </c>
      <c r="K1367" s="190">
        <v>2012</v>
      </c>
      <c r="L1367" s="190" t="s">
        <v>236</v>
      </c>
    </row>
    <row r="1368" spans="1:12" ht="17.25" customHeight="1" x14ac:dyDescent="0.3">
      <c r="A1368" s="190">
        <v>813756</v>
      </c>
      <c r="B1368" s="190" t="s">
        <v>1446</v>
      </c>
      <c r="C1368" s="190" t="s">
        <v>63</v>
      </c>
      <c r="D1368" s="190" t="s">
        <v>965</v>
      </c>
      <c r="E1368" s="190" t="s">
        <v>138</v>
      </c>
      <c r="F1368" s="193">
        <v>36902</v>
      </c>
      <c r="G1368" s="190" t="s">
        <v>775</v>
      </c>
      <c r="H1368" s="190" t="s">
        <v>693</v>
      </c>
      <c r="I1368" s="190" t="s">
        <v>265</v>
      </c>
      <c r="J1368" s="190" t="s">
        <v>1881</v>
      </c>
      <c r="K1368" s="190">
        <v>2020</v>
      </c>
      <c r="L1368" s="190" t="s">
        <v>238</v>
      </c>
    </row>
    <row r="1369" spans="1:12" ht="17.25" customHeight="1" x14ac:dyDescent="0.3">
      <c r="A1369" s="190">
        <v>813757</v>
      </c>
      <c r="B1369" s="190" t="s">
        <v>1447</v>
      </c>
      <c r="C1369" s="190" t="s">
        <v>109</v>
      </c>
      <c r="D1369" s="190" t="s">
        <v>185</v>
      </c>
      <c r="E1369" s="190" t="s">
        <v>138</v>
      </c>
      <c r="F1369" s="193">
        <v>32509</v>
      </c>
      <c r="G1369" s="190" t="s">
        <v>233</v>
      </c>
      <c r="H1369" s="190" t="s">
        <v>692</v>
      </c>
      <c r="I1369" s="190" t="s">
        <v>265</v>
      </c>
      <c r="J1369" s="190" t="s">
        <v>1884</v>
      </c>
      <c r="K1369" s="190">
        <v>2006</v>
      </c>
      <c r="L1369" s="190" t="s">
        <v>238</v>
      </c>
    </row>
    <row r="1370" spans="1:12" ht="17.25" customHeight="1" x14ac:dyDescent="0.3">
      <c r="A1370" s="190">
        <v>813758</v>
      </c>
      <c r="B1370" s="190" t="s">
        <v>1448</v>
      </c>
      <c r="C1370" s="190" t="s">
        <v>1833</v>
      </c>
      <c r="D1370" s="190" t="s">
        <v>738</v>
      </c>
      <c r="E1370" s="190" t="s">
        <v>138</v>
      </c>
      <c r="F1370" s="193">
        <v>35247</v>
      </c>
      <c r="G1370" s="190" t="s">
        <v>747</v>
      </c>
      <c r="H1370" s="190" t="s">
        <v>692</v>
      </c>
      <c r="I1370" s="190" t="s">
        <v>265</v>
      </c>
      <c r="J1370" s="190" t="s">
        <v>248</v>
      </c>
      <c r="K1370" s="190">
        <v>2015</v>
      </c>
      <c r="L1370" s="190" t="s">
        <v>243</v>
      </c>
    </row>
    <row r="1371" spans="1:12" ht="17.25" customHeight="1" x14ac:dyDescent="0.3">
      <c r="A1371" s="190">
        <v>813764</v>
      </c>
      <c r="B1371" s="190" t="s">
        <v>1449</v>
      </c>
      <c r="C1371" s="190" t="s">
        <v>66</v>
      </c>
      <c r="D1371" s="190" t="s">
        <v>203</v>
      </c>
      <c r="E1371" s="190" t="s">
        <v>138</v>
      </c>
      <c r="F1371" s="193">
        <v>36918</v>
      </c>
      <c r="G1371" s="190" t="s">
        <v>844</v>
      </c>
      <c r="H1371" s="190" t="s">
        <v>692</v>
      </c>
      <c r="I1371" s="190" t="s">
        <v>265</v>
      </c>
      <c r="J1371" s="190" t="s">
        <v>248</v>
      </c>
      <c r="K1371" s="190">
        <v>2018</v>
      </c>
      <c r="L1371" s="190" t="s">
        <v>233</v>
      </c>
    </row>
    <row r="1372" spans="1:12" ht="17.25" customHeight="1" x14ac:dyDescent="0.3">
      <c r="A1372" s="190">
        <v>813769</v>
      </c>
      <c r="B1372" s="190" t="s">
        <v>1450</v>
      </c>
      <c r="C1372" s="190" t="s">
        <v>296</v>
      </c>
      <c r="D1372" s="190" t="s">
        <v>155</v>
      </c>
      <c r="E1372" s="190" t="s">
        <v>138</v>
      </c>
      <c r="F1372" s="193">
        <v>34700</v>
      </c>
      <c r="G1372" s="190" t="s">
        <v>1834</v>
      </c>
      <c r="H1372" s="190" t="s">
        <v>692</v>
      </c>
      <c r="I1372" s="190" t="s">
        <v>265</v>
      </c>
      <c r="J1372" s="190" t="s">
        <v>1884</v>
      </c>
      <c r="K1372" s="190">
        <v>2013</v>
      </c>
      <c r="L1372" s="190" t="s">
        <v>235</v>
      </c>
    </row>
    <row r="1373" spans="1:12" ht="17.25" customHeight="1" x14ac:dyDescent="0.3">
      <c r="A1373" s="190">
        <v>813776</v>
      </c>
      <c r="B1373" s="190" t="s">
        <v>1451</v>
      </c>
      <c r="C1373" s="190" t="s">
        <v>1836</v>
      </c>
      <c r="D1373" s="190" t="s">
        <v>164</v>
      </c>
      <c r="E1373" s="190" t="s">
        <v>138</v>
      </c>
      <c r="F1373" s="193">
        <v>35826</v>
      </c>
      <c r="G1373" s="190" t="s">
        <v>233</v>
      </c>
      <c r="H1373" s="190" t="s">
        <v>692</v>
      </c>
      <c r="I1373" s="190" t="s">
        <v>265</v>
      </c>
      <c r="J1373" s="190" t="s">
        <v>248</v>
      </c>
      <c r="K1373" s="190">
        <v>2016</v>
      </c>
      <c r="L1373" s="190" t="s">
        <v>243</v>
      </c>
    </row>
    <row r="1374" spans="1:12" ht="17.25" customHeight="1" x14ac:dyDescent="0.3">
      <c r="A1374" s="190">
        <v>813778</v>
      </c>
      <c r="B1374" s="190" t="s">
        <v>1452</v>
      </c>
      <c r="C1374" s="190" t="s">
        <v>63</v>
      </c>
      <c r="D1374" s="190" t="s">
        <v>184</v>
      </c>
      <c r="E1374" s="190" t="s">
        <v>138</v>
      </c>
      <c r="F1374" s="193">
        <v>36380</v>
      </c>
      <c r="G1374" s="190" t="s">
        <v>233</v>
      </c>
      <c r="H1374" s="190" t="s">
        <v>692</v>
      </c>
      <c r="I1374" s="190" t="s">
        <v>265</v>
      </c>
      <c r="J1374" s="190" t="s">
        <v>1882</v>
      </c>
      <c r="K1374" s="190">
        <v>2018</v>
      </c>
      <c r="L1374" s="190" t="s">
        <v>233</v>
      </c>
    </row>
    <row r="1375" spans="1:12" ht="17.25" customHeight="1" x14ac:dyDescent="0.3">
      <c r="A1375" s="190">
        <v>813784</v>
      </c>
      <c r="B1375" s="190" t="s">
        <v>1454</v>
      </c>
      <c r="C1375" s="190" t="s">
        <v>1837</v>
      </c>
      <c r="D1375" s="190" t="s">
        <v>310</v>
      </c>
      <c r="E1375" s="190" t="s">
        <v>138</v>
      </c>
      <c r="F1375" s="193">
        <v>36819</v>
      </c>
      <c r="G1375" s="190" t="s">
        <v>1877</v>
      </c>
      <c r="H1375" s="190" t="s">
        <v>693</v>
      </c>
      <c r="I1375" s="190" t="s">
        <v>265</v>
      </c>
      <c r="J1375" s="190" t="s">
        <v>1881</v>
      </c>
      <c r="K1375" s="190">
        <v>2018</v>
      </c>
      <c r="L1375" s="190" t="s">
        <v>238</v>
      </c>
    </row>
    <row r="1376" spans="1:12" ht="17.25" customHeight="1" x14ac:dyDescent="0.3">
      <c r="A1376" s="190">
        <v>813793</v>
      </c>
      <c r="B1376" s="190" t="s">
        <v>1455</v>
      </c>
      <c r="C1376" s="190" t="s">
        <v>1838</v>
      </c>
      <c r="D1376" s="190" t="s">
        <v>1839</v>
      </c>
      <c r="E1376" s="190" t="s">
        <v>137</v>
      </c>
      <c r="F1376" s="193">
        <v>36167</v>
      </c>
      <c r="G1376" s="190" t="s">
        <v>1892</v>
      </c>
      <c r="H1376" s="190" t="s">
        <v>692</v>
      </c>
      <c r="I1376" s="190" t="s">
        <v>265</v>
      </c>
      <c r="J1376" s="190" t="s">
        <v>247</v>
      </c>
      <c r="K1376" s="190">
        <v>2018</v>
      </c>
      <c r="L1376" s="190" t="s">
        <v>238</v>
      </c>
    </row>
    <row r="1377" spans="1:16" ht="17.25" customHeight="1" x14ac:dyDescent="0.3">
      <c r="A1377" s="190">
        <v>813795</v>
      </c>
      <c r="B1377" s="190" t="s">
        <v>1456</v>
      </c>
      <c r="C1377" s="190" t="s">
        <v>1840</v>
      </c>
      <c r="D1377" s="190" t="s">
        <v>196</v>
      </c>
      <c r="E1377" s="190" t="s">
        <v>138</v>
      </c>
      <c r="F1377" s="193">
        <v>36892</v>
      </c>
      <c r="G1377" s="190" t="s">
        <v>1841</v>
      </c>
      <c r="H1377" s="190" t="s">
        <v>692</v>
      </c>
      <c r="I1377" s="190" t="s">
        <v>265</v>
      </c>
      <c r="J1377" s="190" t="s">
        <v>1881</v>
      </c>
      <c r="K1377" s="190">
        <v>2019</v>
      </c>
      <c r="L1377" s="190" t="s">
        <v>233</v>
      </c>
    </row>
    <row r="1378" spans="1:16" ht="17.25" customHeight="1" x14ac:dyDescent="0.3">
      <c r="A1378" s="190">
        <v>813808</v>
      </c>
      <c r="B1378" s="190" t="s">
        <v>1458</v>
      </c>
      <c r="C1378" s="190" t="s">
        <v>81</v>
      </c>
      <c r="D1378" s="190" t="s">
        <v>190</v>
      </c>
      <c r="E1378" s="190" t="s">
        <v>138</v>
      </c>
      <c r="F1378" s="193">
        <v>30147</v>
      </c>
      <c r="G1378" s="190" t="s">
        <v>233</v>
      </c>
      <c r="H1378" s="190" t="s">
        <v>692</v>
      </c>
      <c r="I1378" s="190" t="s">
        <v>265</v>
      </c>
      <c r="J1378" s="190" t="s">
        <v>248</v>
      </c>
      <c r="K1378" s="190">
        <v>2001</v>
      </c>
      <c r="L1378" s="190" t="s">
        <v>233</v>
      </c>
    </row>
    <row r="1379" spans="1:16" ht="17.25" customHeight="1" x14ac:dyDescent="0.3">
      <c r="A1379" s="190">
        <v>813816</v>
      </c>
      <c r="B1379" s="190" t="s">
        <v>1460</v>
      </c>
      <c r="C1379" s="190" t="s">
        <v>320</v>
      </c>
      <c r="D1379" s="190" t="s">
        <v>199</v>
      </c>
      <c r="E1379" s="190" t="s">
        <v>138</v>
      </c>
      <c r="F1379" s="193">
        <v>34924</v>
      </c>
      <c r="G1379" s="190" t="s">
        <v>695</v>
      </c>
      <c r="H1379" s="190" t="s">
        <v>692</v>
      </c>
      <c r="I1379" s="190" t="s">
        <v>265</v>
      </c>
      <c r="J1379" s="190" t="s">
        <v>1881</v>
      </c>
      <c r="K1379" s="190">
        <v>2013</v>
      </c>
      <c r="L1379" s="190" t="s">
        <v>244</v>
      </c>
    </row>
    <row r="1380" spans="1:16" ht="17.25" customHeight="1" x14ac:dyDescent="0.3">
      <c r="A1380" s="190">
        <v>813821</v>
      </c>
      <c r="B1380" s="190" t="s">
        <v>1462</v>
      </c>
      <c r="C1380" s="190" t="s">
        <v>492</v>
      </c>
      <c r="D1380" s="190" t="s">
        <v>182</v>
      </c>
      <c r="E1380" s="190" t="s">
        <v>138</v>
      </c>
      <c r="F1380" s="193">
        <v>28220</v>
      </c>
      <c r="G1380" s="190" t="s">
        <v>233</v>
      </c>
      <c r="H1380" s="190" t="s">
        <v>692</v>
      </c>
      <c r="I1380" s="190" t="s">
        <v>265</v>
      </c>
      <c r="J1380" s="190" t="s">
        <v>248</v>
      </c>
      <c r="K1380" s="190">
        <v>1998</v>
      </c>
      <c r="L1380" s="190" t="s">
        <v>233</v>
      </c>
    </row>
    <row r="1381" spans="1:16" ht="17.25" customHeight="1" x14ac:dyDescent="0.3">
      <c r="A1381" s="190">
        <v>813826</v>
      </c>
      <c r="B1381" s="190" t="s">
        <v>1464</v>
      </c>
      <c r="C1381" s="190" t="s">
        <v>554</v>
      </c>
      <c r="D1381" s="190" t="s">
        <v>174</v>
      </c>
      <c r="E1381" s="190" t="s">
        <v>138</v>
      </c>
      <c r="F1381" s="193">
        <v>29611</v>
      </c>
      <c r="G1381" s="190" t="s">
        <v>1844</v>
      </c>
      <c r="H1381" s="190" t="s">
        <v>692</v>
      </c>
      <c r="I1381" s="190" t="s">
        <v>265</v>
      </c>
      <c r="J1381" s="190" t="s">
        <v>1884</v>
      </c>
      <c r="K1381" s="190">
        <v>2017</v>
      </c>
      <c r="L1381" s="190" t="s">
        <v>233</v>
      </c>
    </row>
    <row r="1382" spans="1:16" ht="17.25" customHeight="1" x14ac:dyDescent="0.3">
      <c r="A1382" s="190">
        <v>813827</v>
      </c>
      <c r="B1382" s="190" t="s">
        <v>1465</v>
      </c>
      <c r="C1382" s="190" t="s">
        <v>1845</v>
      </c>
      <c r="D1382" s="190" t="s">
        <v>1799</v>
      </c>
      <c r="E1382" s="190" t="s">
        <v>138</v>
      </c>
      <c r="F1382" s="193">
        <v>34387</v>
      </c>
      <c r="G1382" s="190" t="s">
        <v>233</v>
      </c>
      <c r="H1382" s="190" t="s">
        <v>693</v>
      </c>
      <c r="I1382" s="190" t="s">
        <v>265</v>
      </c>
      <c r="J1382" s="190" t="s">
        <v>1881</v>
      </c>
      <c r="K1382" s="190">
        <v>2013</v>
      </c>
      <c r="L1382" s="190" t="s">
        <v>233</v>
      </c>
    </row>
    <row r="1383" spans="1:16" ht="17.25" customHeight="1" x14ac:dyDescent="0.3">
      <c r="A1383" s="190">
        <v>813836</v>
      </c>
      <c r="B1383" s="190" t="s">
        <v>1466</v>
      </c>
      <c r="C1383" s="190" t="s">
        <v>495</v>
      </c>
      <c r="D1383" s="190" t="s">
        <v>893</v>
      </c>
      <c r="E1383" s="190" t="s">
        <v>138</v>
      </c>
      <c r="F1383" s="193">
        <v>34441</v>
      </c>
      <c r="G1383" s="190" t="s">
        <v>753</v>
      </c>
      <c r="H1383" s="190" t="s">
        <v>692</v>
      </c>
      <c r="I1383" s="190" t="s">
        <v>265</v>
      </c>
      <c r="J1383" s="190" t="s">
        <v>1884</v>
      </c>
      <c r="K1383" s="190">
        <v>2012</v>
      </c>
      <c r="L1383" s="190" t="s">
        <v>238</v>
      </c>
    </row>
    <row r="1384" spans="1:16" ht="17.25" customHeight="1" x14ac:dyDescent="0.3">
      <c r="A1384" s="190">
        <v>813860</v>
      </c>
      <c r="B1384" s="190" t="s">
        <v>1470</v>
      </c>
      <c r="C1384" s="190" t="s">
        <v>82</v>
      </c>
      <c r="D1384" s="190" t="s">
        <v>175</v>
      </c>
      <c r="E1384" s="190" t="s">
        <v>138</v>
      </c>
      <c r="F1384" s="193">
        <v>36302</v>
      </c>
      <c r="G1384" s="190" t="s">
        <v>233</v>
      </c>
      <c r="H1384" s="190" t="s">
        <v>692</v>
      </c>
      <c r="I1384" s="190" t="s">
        <v>265</v>
      </c>
      <c r="J1384" s="190" t="s">
        <v>1881</v>
      </c>
      <c r="K1384" s="190">
        <v>2018</v>
      </c>
      <c r="L1384" s="190" t="s">
        <v>233</v>
      </c>
    </row>
    <row r="1385" spans="1:16" ht="17.25" customHeight="1" x14ac:dyDescent="0.3">
      <c r="A1385" s="190">
        <v>813864</v>
      </c>
      <c r="B1385" s="190" t="s">
        <v>1471</v>
      </c>
      <c r="C1385" s="190" t="s">
        <v>61</v>
      </c>
      <c r="D1385" s="190" t="s">
        <v>975</v>
      </c>
      <c r="E1385" s="190" t="s">
        <v>138</v>
      </c>
      <c r="F1385" s="193">
        <v>31376</v>
      </c>
      <c r="G1385" s="190" t="s">
        <v>241</v>
      </c>
      <c r="H1385" s="190" t="s">
        <v>692</v>
      </c>
      <c r="I1385" s="190" t="s">
        <v>265</v>
      </c>
      <c r="J1385" s="190" t="s">
        <v>1884</v>
      </c>
      <c r="K1385" s="190">
        <v>2009</v>
      </c>
      <c r="L1385" s="190" t="s">
        <v>241</v>
      </c>
    </row>
    <row r="1386" spans="1:16" ht="17.25" customHeight="1" x14ac:dyDescent="0.3">
      <c r="A1386" s="190">
        <v>813875</v>
      </c>
      <c r="B1386" s="190" t="s">
        <v>995</v>
      </c>
      <c r="C1386" s="190" t="s">
        <v>82</v>
      </c>
      <c r="D1386" s="190" t="s">
        <v>1846</v>
      </c>
      <c r="E1386" s="190" t="s">
        <v>137</v>
      </c>
      <c r="F1386" s="193">
        <v>32690</v>
      </c>
      <c r="G1386" s="190" t="s">
        <v>233</v>
      </c>
      <c r="H1386" s="190" t="s">
        <v>692</v>
      </c>
      <c r="I1386" s="190" t="s">
        <v>265</v>
      </c>
      <c r="J1386" s="190" t="s">
        <v>1884</v>
      </c>
      <c r="K1386" s="190">
        <v>2007</v>
      </c>
      <c r="L1386" s="190" t="s">
        <v>244</v>
      </c>
    </row>
    <row r="1387" spans="1:16" ht="17.25" customHeight="1" x14ac:dyDescent="0.3">
      <c r="A1387" s="190">
        <v>813906</v>
      </c>
      <c r="B1387" s="190" t="s">
        <v>1474</v>
      </c>
      <c r="C1387" s="190" t="s">
        <v>82</v>
      </c>
      <c r="D1387" s="190" t="s">
        <v>207</v>
      </c>
      <c r="E1387" s="190" t="s">
        <v>138</v>
      </c>
      <c r="G1387" s="190" t="s">
        <v>235</v>
      </c>
      <c r="H1387" s="190" t="s">
        <v>692</v>
      </c>
      <c r="I1387" s="190" t="s">
        <v>265</v>
      </c>
      <c r="J1387" s="190" t="s">
        <v>248</v>
      </c>
      <c r="K1387" s="190">
        <v>2011</v>
      </c>
      <c r="L1387" s="190" t="s">
        <v>235</v>
      </c>
    </row>
    <row r="1388" spans="1:16" ht="17.25" customHeight="1" x14ac:dyDescent="0.3">
      <c r="A1388" s="190">
        <v>813912</v>
      </c>
      <c r="B1388" s="190" t="s">
        <v>1475</v>
      </c>
      <c r="C1388" s="190" t="s">
        <v>360</v>
      </c>
      <c r="D1388" s="190" t="s">
        <v>325</v>
      </c>
      <c r="E1388" s="190" t="s">
        <v>138</v>
      </c>
      <c r="F1388" s="193">
        <v>32603</v>
      </c>
      <c r="G1388" s="190" t="s">
        <v>897</v>
      </c>
      <c r="H1388" s="190" t="s">
        <v>692</v>
      </c>
      <c r="I1388" s="190" t="s">
        <v>265</v>
      </c>
      <c r="J1388" s="190" t="s">
        <v>1884</v>
      </c>
      <c r="K1388" s="190">
        <v>2007</v>
      </c>
      <c r="L1388" s="190" t="s">
        <v>238</v>
      </c>
    </row>
    <row r="1389" spans="1:16" ht="17.25" customHeight="1" x14ac:dyDescent="0.3">
      <c r="A1389" s="190">
        <v>813913</v>
      </c>
      <c r="B1389" s="190" t="s">
        <v>1476</v>
      </c>
      <c r="C1389" s="190" t="s">
        <v>361</v>
      </c>
      <c r="D1389" s="190" t="s">
        <v>188</v>
      </c>
      <c r="E1389" s="190" t="s">
        <v>137</v>
      </c>
      <c r="F1389" s="193">
        <v>32144</v>
      </c>
      <c r="G1389" s="190" t="s">
        <v>1893</v>
      </c>
      <c r="H1389" s="190" t="s">
        <v>692</v>
      </c>
      <c r="I1389" s="190" t="s">
        <v>265</v>
      </c>
      <c r="J1389" s="190" t="s">
        <v>248</v>
      </c>
      <c r="K1389" s="190">
        <v>2005</v>
      </c>
      <c r="L1389" s="190" t="s">
        <v>239</v>
      </c>
    </row>
    <row r="1390" spans="1:16" ht="17.25" customHeight="1" x14ac:dyDescent="0.3">
      <c r="A1390" s="190">
        <v>813925</v>
      </c>
      <c r="B1390" s="190" t="s">
        <v>1480</v>
      </c>
      <c r="C1390" s="190" t="s">
        <v>82</v>
      </c>
      <c r="D1390" s="190" t="s">
        <v>1850</v>
      </c>
      <c r="E1390" s="190" t="s">
        <v>138</v>
      </c>
      <c r="F1390" s="193">
        <v>29922</v>
      </c>
      <c r="G1390" s="190" t="s">
        <v>1851</v>
      </c>
      <c r="H1390" s="190" t="s">
        <v>692</v>
      </c>
      <c r="I1390" s="190" t="s">
        <v>265</v>
      </c>
      <c r="J1390" s="190" t="s">
        <v>1884</v>
      </c>
      <c r="K1390" s="190">
        <v>2015</v>
      </c>
      <c r="L1390" s="190" t="s">
        <v>233</v>
      </c>
    </row>
    <row r="1391" spans="1:16" ht="17.25" customHeight="1" x14ac:dyDescent="0.3">
      <c r="A1391" s="190">
        <v>813931</v>
      </c>
      <c r="B1391" s="190" t="s">
        <v>1481</v>
      </c>
      <c r="C1391" s="190" t="s">
        <v>428</v>
      </c>
      <c r="D1391" s="190" t="s">
        <v>1852</v>
      </c>
      <c r="E1391" s="190" t="s">
        <v>137</v>
      </c>
      <c r="F1391" s="193">
        <v>30812</v>
      </c>
      <c r="G1391" s="190" t="s">
        <v>1704</v>
      </c>
      <c r="H1391" s="190" t="s">
        <v>692</v>
      </c>
      <c r="I1391" s="190" t="s">
        <v>265</v>
      </c>
      <c r="J1391" s="190" t="s">
        <v>1886</v>
      </c>
      <c r="K1391" s="190">
        <v>2002</v>
      </c>
      <c r="L1391" s="190" t="s">
        <v>699</v>
      </c>
      <c r="P1391" s="190">
        <v>11100</v>
      </c>
    </row>
    <row r="1392" spans="1:16" ht="17.25" customHeight="1" x14ac:dyDescent="0.3">
      <c r="A1392" s="190">
        <v>813934</v>
      </c>
      <c r="B1392" s="190" t="s">
        <v>1482</v>
      </c>
      <c r="C1392" s="190" t="s">
        <v>1853</v>
      </c>
      <c r="D1392" s="190" t="s">
        <v>482</v>
      </c>
      <c r="E1392" s="190" t="s">
        <v>138</v>
      </c>
      <c r="F1392" s="193">
        <v>24238</v>
      </c>
      <c r="G1392" s="190" t="s">
        <v>1896</v>
      </c>
      <c r="H1392" s="190" t="s">
        <v>692</v>
      </c>
      <c r="I1392" s="190" t="s">
        <v>265</v>
      </c>
      <c r="J1392" s="190" t="s">
        <v>248</v>
      </c>
      <c r="K1392" s="190">
        <v>1984</v>
      </c>
      <c r="L1392" s="190" t="s">
        <v>241</v>
      </c>
    </row>
    <row r="1393" spans="1:12" ht="17.25" customHeight="1" x14ac:dyDescent="0.3">
      <c r="A1393" s="190">
        <v>813935</v>
      </c>
      <c r="B1393" s="190" t="s">
        <v>1483</v>
      </c>
      <c r="C1393" s="190" t="s">
        <v>398</v>
      </c>
      <c r="D1393" s="190" t="s">
        <v>640</v>
      </c>
      <c r="E1393" s="190" t="s">
        <v>138</v>
      </c>
      <c r="F1393" s="193">
        <v>35339</v>
      </c>
      <c r="G1393" s="190" t="s">
        <v>743</v>
      </c>
      <c r="H1393" s="190" t="s">
        <v>692</v>
      </c>
      <c r="I1393" s="190" t="s">
        <v>265</v>
      </c>
      <c r="J1393" s="190" t="s">
        <v>1881</v>
      </c>
      <c r="K1393" s="190">
        <v>2015</v>
      </c>
      <c r="L1393" s="190" t="s">
        <v>243</v>
      </c>
    </row>
    <row r="1394" spans="1:12" ht="17.25" customHeight="1" x14ac:dyDescent="0.3">
      <c r="A1394" s="190">
        <v>813945</v>
      </c>
      <c r="B1394" s="190" t="s">
        <v>1485</v>
      </c>
      <c r="C1394" s="190" t="s">
        <v>361</v>
      </c>
      <c r="D1394" s="190" t="s">
        <v>1854</v>
      </c>
      <c r="E1394" s="190" t="s">
        <v>138</v>
      </c>
      <c r="F1394" s="193">
        <v>31598</v>
      </c>
      <c r="G1394" s="190" t="s">
        <v>233</v>
      </c>
      <c r="H1394" s="190" t="s">
        <v>692</v>
      </c>
      <c r="I1394" s="190" t="s">
        <v>265</v>
      </c>
      <c r="J1394" s="190" t="s">
        <v>1884</v>
      </c>
      <c r="K1394" s="190">
        <v>2005</v>
      </c>
      <c r="L1394" s="190" t="s">
        <v>233</v>
      </c>
    </row>
    <row r="1395" spans="1:12" ht="17.25" customHeight="1" x14ac:dyDescent="0.3">
      <c r="A1395" s="190">
        <v>813949</v>
      </c>
      <c r="B1395" s="190" t="s">
        <v>1487</v>
      </c>
      <c r="C1395" s="190" t="s">
        <v>427</v>
      </c>
      <c r="D1395" s="190" t="s">
        <v>1855</v>
      </c>
      <c r="E1395" s="190" t="s">
        <v>138</v>
      </c>
      <c r="F1395" s="193">
        <v>32528</v>
      </c>
      <c r="G1395" s="190" t="s">
        <v>233</v>
      </c>
      <c r="H1395" s="190" t="s">
        <v>692</v>
      </c>
      <c r="I1395" s="190" t="s">
        <v>265</v>
      </c>
      <c r="J1395" s="190" t="s">
        <v>248</v>
      </c>
      <c r="K1395" s="190">
        <v>2007</v>
      </c>
      <c r="L1395" s="190" t="s">
        <v>233</v>
      </c>
    </row>
    <row r="1396" spans="1:12" ht="17.25" customHeight="1" x14ac:dyDescent="0.3">
      <c r="A1396" s="190">
        <v>813953</v>
      </c>
      <c r="B1396" s="190" t="s">
        <v>1488</v>
      </c>
      <c r="C1396" s="190" t="s">
        <v>337</v>
      </c>
      <c r="D1396" s="190" t="s">
        <v>211</v>
      </c>
      <c r="E1396" s="190" t="s">
        <v>138</v>
      </c>
      <c r="F1396" s="193">
        <v>35460</v>
      </c>
      <c r="G1396" s="190" t="s">
        <v>233</v>
      </c>
      <c r="H1396" s="190" t="s">
        <v>692</v>
      </c>
      <c r="I1396" s="190" t="s">
        <v>265</v>
      </c>
      <c r="J1396" s="190" t="s">
        <v>248</v>
      </c>
      <c r="K1396" s="190">
        <v>2014</v>
      </c>
      <c r="L1396" s="190" t="s">
        <v>233</v>
      </c>
    </row>
    <row r="1397" spans="1:12" ht="17.25" customHeight="1" x14ac:dyDescent="0.3">
      <c r="A1397" s="190">
        <v>813958</v>
      </c>
      <c r="B1397" s="190" t="s">
        <v>845</v>
      </c>
      <c r="C1397" s="190" t="s">
        <v>427</v>
      </c>
      <c r="D1397" s="190" t="s">
        <v>1855</v>
      </c>
      <c r="E1397" s="190" t="s">
        <v>138</v>
      </c>
      <c r="F1397" s="193">
        <v>33100</v>
      </c>
      <c r="G1397" s="190" t="s">
        <v>233</v>
      </c>
      <c r="H1397" s="190" t="s">
        <v>692</v>
      </c>
      <c r="I1397" s="190" t="s">
        <v>265</v>
      </c>
      <c r="J1397" s="190" t="s">
        <v>248</v>
      </c>
      <c r="K1397" s="190">
        <v>2009</v>
      </c>
      <c r="L1397" s="190" t="s">
        <v>233</v>
      </c>
    </row>
    <row r="1398" spans="1:12" ht="17.25" customHeight="1" x14ac:dyDescent="0.3">
      <c r="A1398" s="190">
        <v>813962</v>
      </c>
      <c r="B1398" s="190" t="s">
        <v>1490</v>
      </c>
      <c r="C1398" s="190" t="s">
        <v>652</v>
      </c>
      <c r="D1398" s="190" t="s">
        <v>1856</v>
      </c>
      <c r="E1398" s="190" t="s">
        <v>138</v>
      </c>
      <c r="F1398" s="193">
        <v>30164</v>
      </c>
      <c r="G1398" s="190" t="s">
        <v>1906</v>
      </c>
      <c r="H1398" s="190" t="s">
        <v>692</v>
      </c>
      <c r="I1398" s="190" t="s">
        <v>265</v>
      </c>
      <c r="J1398" s="190" t="s">
        <v>1881</v>
      </c>
      <c r="K1398" s="190">
        <v>2002</v>
      </c>
      <c r="L1398" s="190" t="s">
        <v>243</v>
      </c>
    </row>
    <row r="1399" spans="1:12" ht="17.25" customHeight="1" x14ac:dyDescent="0.3">
      <c r="A1399" s="190">
        <v>813965</v>
      </c>
      <c r="B1399" s="190" t="s">
        <v>1491</v>
      </c>
      <c r="C1399" s="190" t="s">
        <v>61</v>
      </c>
      <c r="D1399" s="190" t="s">
        <v>653</v>
      </c>
      <c r="E1399" s="190" t="s">
        <v>138</v>
      </c>
      <c r="F1399" s="193">
        <v>36486</v>
      </c>
      <c r="G1399" s="190" t="s">
        <v>944</v>
      </c>
      <c r="H1399" s="190" t="s">
        <v>692</v>
      </c>
      <c r="I1399" s="190" t="s">
        <v>265</v>
      </c>
      <c r="J1399" s="190" t="s">
        <v>248</v>
      </c>
      <c r="K1399" s="190">
        <v>2017</v>
      </c>
      <c r="L1399" s="190" t="s">
        <v>238</v>
      </c>
    </row>
    <row r="1400" spans="1:12" ht="17.25" customHeight="1" x14ac:dyDescent="0.3">
      <c r="A1400" s="190">
        <v>813978</v>
      </c>
      <c r="B1400" s="190" t="s">
        <v>1493</v>
      </c>
      <c r="C1400" s="190" t="s">
        <v>99</v>
      </c>
      <c r="D1400" s="190" t="s">
        <v>174</v>
      </c>
      <c r="E1400" s="190" t="s">
        <v>137</v>
      </c>
      <c r="F1400" s="193">
        <v>36769</v>
      </c>
      <c r="G1400" s="190" t="s">
        <v>233</v>
      </c>
      <c r="H1400" s="190" t="s">
        <v>692</v>
      </c>
      <c r="I1400" s="190" t="s">
        <v>265</v>
      </c>
      <c r="J1400" s="190" t="s">
        <v>1881</v>
      </c>
      <c r="K1400" s="190">
        <v>2018</v>
      </c>
      <c r="L1400" s="190" t="s">
        <v>233</v>
      </c>
    </row>
    <row r="1401" spans="1:12" ht="17.25" customHeight="1" x14ac:dyDescent="0.3">
      <c r="A1401" s="190">
        <v>813992</v>
      </c>
      <c r="B1401" s="190" t="s">
        <v>666</v>
      </c>
      <c r="C1401" s="190" t="s">
        <v>83</v>
      </c>
      <c r="D1401" s="190" t="s">
        <v>161</v>
      </c>
      <c r="E1401" s="190" t="s">
        <v>137</v>
      </c>
      <c r="F1401" s="193">
        <v>35985</v>
      </c>
      <c r="G1401" s="190" t="s">
        <v>774</v>
      </c>
      <c r="H1401" s="190" t="s">
        <v>692</v>
      </c>
      <c r="I1401" s="190" t="s">
        <v>265</v>
      </c>
    </row>
    <row r="1402" spans="1:12" ht="17.25" customHeight="1" x14ac:dyDescent="0.3">
      <c r="A1402" s="190">
        <v>814010</v>
      </c>
      <c r="B1402" s="190" t="s">
        <v>1496</v>
      </c>
      <c r="C1402" s="190" t="s">
        <v>344</v>
      </c>
      <c r="D1402" s="190" t="s">
        <v>660</v>
      </c>
      <c r="E1402" s="190" t="s">
        <v>137</v>
      </c>
      <c r="F1402" s="193">
        <v>36161</v>
      </c>
      <c r="G1402" s="190" t="s">
        <v>233</v>
      </c>
      <c r="H1402" s="190" t="s">
        <v>692</v>
      </c>
      <c r="I1402" s="190" t="s">
        <v>265</v>
      </c>
      <c r="J1402" s="190" t="s">
        <v>1884</v>
      </c>
      <c r="K1402" s="190">
        <v>2018</v>
      </c>
      <c r="L1402" s="190" t="s">
        <v>233</v>
      </c>
    </row>
    <row r="1403" spans="1:12" ht="17.25" customHeight="1" x14ac:dyDescent="0.3">
      <c r="A1403" s="190">
        <v>814059</v>
      </c>
      <c r="B1403" s="190" t="s">
        <v>447</v>
      </c>
      <c r="C1403" s="190" t="s">
        <v>61</v>
      </c>
      <c r="D1403" s="190" t="s">
        <v>158</v>
      </c>
      <c r="E1403" s="190" t="s">
        <v>137</v>
      </c>
      <c r="F1403" s="193">
        <v>34335</v>
      </c>
      <c r="G1403" s="190" t="s">
        <v>233</v>
      </c>
      <c r="H1403" s="190" t="s">
        <v>692</v>
      </c>
      <c r="I1403" s="190" t="s">
        <v>265</v>
      </c>
      <c r="J1403" s="190" t="s">
        <v>1884</v>
      </c>
      <c r="K1403" s="190">
        <v>2011</v>
      </c>
      <c r="L1403" s="190" t="s">
        <v>233</v>
      </c>
    </row>
    <row r="1404" spans="1:12" ht="17.25" customHeight="1" x14ac:dyDescent="0.3">
      <c r="A1404" s="190">
        <v>814061</v>
      </c>
      <c r="B1404" s="190" t="s">
        <v>1498</v>
      </c>
      <c r="C1404" s="190" t="s">
        <v>82</v>
      </c>
      <c r="D1404" s="190" t="s">
        <v>188</v>
      </c>
      <c r="E1404" s="190" t="s">
        <v>137</v>
      </c>
      <c r="F1404" s="193">
        <v>36747</v>
      </c>
      <c r="G1404" s="190" t="s">
        <v>233</v>
      </c>
      <c r="H1404" s="190" t="s">
        <v>692</v>
      </c>
      <c r="I1404" s="190" t="s">
        <v>265</v>
      </c>
    </row>
    <row r="1405" spans="1:12" ht="17.25" customHeight="1" x14ac:dyDescent="0.3">
      <c r="A1405" s="190">
        <v>814062</v>
      </c>
      <c r="B1405" s="190" t="s">
        <v>1499</v>
      </c>
      <c r="C1405" s="190" t="s">
        <v>88</v>
      </c>
      <c r="D1405" s="190" t="s">
        <v>648</v>
      </c>
      <c r="E1405" s="190" t="s">
        <v>137</v>
      </c>
      <c r="F1405" s="193">
        <v>29459</v>
      </c>
      <c r="G1405" s="190" t="s">
        <v>699</v>
      </c>
      <c r="H1405" s="190" t="s">
        <v>692</v>
      </c>
      <c r="I1405" s="190" t="s">
        <v>265</v>
      </c>
      <c r="J1405" s="190" t="s">
        <v>1882</v>
      </c>
      <c r="K1405" s="190">
        <v>1997</v>
      </c>
      <c r="L1405" s="190" t="s">
        <v>233</v>
      </c>
    </row>
    <row r="1406" spans="1:12" ht="17.25" customHeight="1" x14ac:dyDescent="0.3">
      <c r="A1406" s="190">
        <v>814068</v>
      </c>
      <c r="B1406" s="190" t="s">
        <v>1501</v>
      </c>
      <c r="C1406" s="190" t="s">
        <v>526</v>
      </c>
      <c r="D1406" s="190" t="s">
        <v>464</v>
      </c>
      <c r="E1406" s="190" t="s">
        <v>137</v>
      </c>
      <c r="F1406" s="193">
        <v>36542</v>
      </c>
      <c r="G1406" s="190" t="s">
        <v>233</v>
      </c>
      <c r="H1406" s="190" t="s">
        <v>692</v>
      </c>
      <c r="I1406" s="190" t="s">
        <v>265</v>
      </c>
      <c r="J1406" s="190" t="s">
        <v>1881</v>
      </c>
      <c r="K1406" s="190">
        <v>2018</v>
      </c>
      <c r="L1406" s="190" t="s">
        <v>233</v>
      </c>
    </row>
    <row r="1407" spans="1:12" ht="17.25" customHeight="1" x14ac:dyDescent="0.3">
      <c r="A1407" s="190">
        <v>814072</v>
      </c>
      <c r="B1407" s="190" t="s">
        <v>1503</v>
      </c>
      <c r="C1407" s="190" t="s">
        <v>488</v>
      </c>
      <c r="D1407" s="190" t="s">
        <v>158</v>
      </c>
      <c r="E1407" s="190" t="s">
        <v>137</v>
      </c>
      <c r="F1407" s="193">
        <v>36545</v>
      </c>
      <c r="G1407" s="190" t="s">
        <v>944</v>
      </c>
      <c r="H1407" s="190" t="s">
        <v>692</v>
      </c>
      <c r="I1407" s="190" t="s">
        <v>265</v>
      </c>
      <c r="J1407" s="190" t="s">
        <v>1881</v>
      </c>
      <c r="K1407" s="190">
        <v>2017</v>
      </c>
      <c r="L1407" s="190" t="s">
        <v>238</v>
      </c>
    </row>
    <row r="1408" spans="1:12" ht="17.25" customHeight="1" x14ac:dyDescent="0.3">
      <c r="A1408" s="190">
        <v>814077</v>
      </c>
      <c r="B1408" s="190" t="s">
        <v>1504</v>
      </c>
      <c r="C1408" s="190" t="s">
        <v>360</v>
      </c>
      <c r="D1408" s="190" t="s">
        <v>190</v>
      </c>
      <c r="E1408" s="190" t="s">
        <v>137</v>
      </c>
      <c r="F1408" s="193">
        <v>36100</v>
      </c>
      <c r="G1408" s="190" t="s">
        <v>1863</v>
      </c>
      <c r="H1408" s="190" t="s">
        <v>692</v>
      </c>
      <c r="I1408" s="190" t="s">
        <v>265</v>
      </c>
      <c r="J1408" s="190" t="s">
        <v>1881</v>
      </c>
      <c r="K1408" s="190">
        <v>2018</v>
      </c>
      <c r="L1408" s="190" t="s">
        <v>233</v>
      </c>
    </row>
    <row r="1409" spans="1:12" ht="17.25" customHeight="1" x14ac:dyDescent="0.3">
      <c r="A1409" s="190">
        <v>814081</v>
      </c>
      <c r="B1409" s="190" t="s">
        <v>1505</v>
      </c>
      <c r="C1409" s="190" t="s">
        <v>95</v>
      </c>
      <c r="D1409" s="190" t="s">
        <v>126</v>
      </c>
      <c r="E1409" s="190" t="s">
        <v>138</v>
      </c>
      <c r="F1409" s="193">
        <v>35186</v>
      </c>
      <c r="G1409" s="190" t="s">
        <v>233</v>
      </c>
      <c r="H1409" s="190" t="s">
        <v>692</v>
      </c>
      <c r="I1409" s="190" t="s">
        <v>265</v>
      </c>
      <c r="J1409" s="190" t="s">
        <v>248</v>
      </c>
      <c r="K1409" s="190">
        <v>2014</v>
      </c>
      <c r="L1409" s="190" t="s">
        <v>233</v>
      </c>
    </row>
    <row r="1410" spans="1:12" ht="17.25" customHeight="1" x14ac:dyDescent="0.3">
      <c r="A1410" s="190">
        <v>814083</v>
      </c>
      <c r="B1410" s="190" t="s">
        <v>1506</v>
      </c>
      <c r="C1410" s="190" t="s">
        <v>63</v>
      </c>
      <c r="D1410" s="190" t="s">
        <v>309</v>
      </c>
      <c r="E1410" s="190" t="s">
        <v>138</v>
      </c>
      <c r="F1410" s="193">
        <v>36052</v>
      </c>
      <c r="G1410" s="190" t="s">
        <v>753</v>
      </c>
      <c r="H1410" s="190" t="s">
        <v>692</v>
      </c>
      <c r="I1410" s="190" t="s">
        <v>265</v>
      </c>
      <c r="J1410" s="190" t="s">
        <v>1881</v>
      </c>
      <c r="K1410" s="190">
        <v>2018</v>
      </c>
      <c r="L1410" s="190" t="s">
        <v>238</v>
      </c>
    </row>
    <row r="1411" spans="1:12" ht="17.25" customHeight="1" x14ac:dyDescent="0.3">
      <c r="A1411" s="190">
        <v>814088</v>
      </c>
      <c r="B1411" s="190" t="s">
        <v>1507</v>
      </c>
      <c r="C1411" s="190" t="s">
        <v>525</v>
      </c>
      <c r="D1411" s="190" t="s">
        <v>1866</v>
      </c>
      <c r="E1411" s="190" t="s">
        <v>138</v>
      </c>
      <c r="F1411" s="193">
        <v>35586</v>
      </c>
      <c r="G1411" s="190" t="s">
        <v>233</v>
      </c>
      <c r="H1411" s="190" t="s">
        <v>692</v>
      </c>
      <c r="I1411" s="190" t="s">
        <v>265</v>
      </c>
      <c r="J1411" s="190" t="s">
        <v>248</v>
      </c>
      <c r="K1411" s="190">
        <v>2015</v>
      </c>
      <c r="L1411" s="190" t="s">
        <v>238</v>
      </c>
    </row>
    <row r="1412" spans="1:12" ht="17.25" customHeight="1" x14ac:dyDescent="0.3">
      <c r="A1412" s="190">
        <v>814090</v>
      </c>
      <c r="B1412" s="190" t="s">
        <v>1508</v>
      </c>
      <c r="C1412" s="190" t="s">
        <v>74</v>
      </c>
      <c r="D1412" s="190" t="s">
        <v>1867</v>
      </c>
      <c r="E1412" s="190" t="s">
        <v>138</v>
      </c>
      <c r="F1412" s="193">
        <v>32303</v>
      </c>
      <c r="G1412" s="190" t="s">
        <v>947</v>
      </c>
      <c r="H1412" s="190" t="s">
        <v>692</v>
      </c>
      <c r="I1412" s="190" t="s">
        <v>265</v>
      </c>
      <c r="J1412" s="190" t="s">
        <v>248</v>
      </c>
      <c r="K1412" s="190">
        <v>2005</v>
      </c>
      <c r="L1412" s="190" t="s">
        <v>238</v>
      </c>
    </row>
    <row r="1413" spans="1:12" ht="17.25" customHeight="1" x14ac:dyDescent="0.3">
      <c r="A1413" s="190">
        <v>814093</v>
      </c>
      <c r="B1413" s="190" t="s">
        <v>1509</v>
      </c>
      <c r="C1413" s="190" t="s">
        <v>62</v>
      </c>
      <c r="D1413" s="190" t="s">
        <v>186</v>
      </c>
      <c r="E1413" s="190" t="s">
        <v>137</v>
      </c>
      <c r="F1413" s="193">
        <v>36593</v>
      </c>
      <c r="G1413" s="190" t="s">
        <v>787</v>
      </c>
      <c r="H1413" s="190" t="s">
        <v>692</v>
      </c>
      <c r="I1413" s="190" t="s">
        <v>265</v>
      </c>
      <c r="J1413" s="190" t="s">
        <v>247</v>
      </c>
      <c r="K1413" s="190">
        <v>2018</v>
      </c>
      <c r="L1413" s="190" t="s">
        <v>238</v>
      </c>
    </row>
    <row r="1414" spans="1:12" ht="17.25" customHeight="1" x14ac:dyDescent="0.3">
      <c r="A1414" s="190">
        <v>814094</v>
      </c>
      <c r="B1414" s="190" t="s">
        <v>1510</v>
      </c>
      <c r="C1414" s="190" t="s">
        <v>111</v>
      </c>
      <c r="D1414" s="190" t="s">
        <v>1869</v>
      </c>
      <c r="E1414" s="190" t="s">
        <v>137</v>
      </c>
      <c r="F1414" s="193">
        <v>31592</v>
      </c>
      <c r="G1414" s="190" t="s">
        <v>960</v>
      </c>
      <c r="H1414" s="190" t="s">
        <v>692</v>
      </c>
      <c r="I1414" s="190" t="s">
        <v>265</v>
      </c>
      <c r="J1414" s="190" t="s">
        <v>1903</v>
      </c>
      <c r="K1414" s="190">
        <v>2002</v>
      </c>
      <c r="L1414" s="190" t="s">
        <v>233</v>
      </c>
    </row>
    <row r="1415" spans="1:12" ht="17.25" customHeight="1" x14ac:dyDescent="0.3">
      <c r="A1415" s="190">
        <v>814098</v>
      </c>
      <c r="B1415" s="190" t="s">
        <v>1512</v>
      </c>
      <c r="C1415" s="190" t="s">
        <v>615</v>
      </c>
      <c r="D1415" s="190" t="s">
        <v>1870</v>
      </c>
      <c r="E1415" s="190" t="s">
        <v>137</v>
      </c>
      <c r="F1415" s="193">
        <v>30686</v>
      </c>
      <c r="G1415" s="190" t="s">
        <v>233</v>
      </c>
      <c r="H1415" s="190" t="s">
        <v>692</v>
      </c>
      <c r="I1415" s="190" t="s">
        <v>265</v>
      </c>
      <c r="J1415" s="190" t="s">
        <v>1884</v>
      </c>
      <c r="K1415" s="190">
        <v>2001</v>
      </c>
      <c r="L1415" s="190" t="s">
        <v>233</v>
      </c>
    </row>
    <row r="1416" spans="1:12" ht="17.25" customHeight="1" x14ac:dyDescent="0.3">
      <c r="A1416" s="190">
        <v>814099</v>
      </c>
      <c r="B1416" s="190" t="s">
        <v>1513</v>
      </c>
      <c r="C1416" s="190" t="s">
        <v>102</v>
      </c>
      <c r="D1416" s="190" t="s">
        <v>126</v>
      </c>
      <c r="E1416" s="190" t="s">
        <v>138</v>
      </c>
      <c r="F1416" s="193">
        <v>36818</v>
      </c>
      <c r="G1416" s="190" t="s">
        <v>233</v>
      </c>
      <c r="H1416" s="190" t="s">
        <v>692</v>
      </c>
      <c r="I1416" s="190" t="s">
        <v>265</v>
      </c>
      <c r="J1416" s="190" t="s">
        <v>248</v>
      </c>
      <c r="K1416" s="190">
        <v>2018</v>
      </c>
      <c r="L1416" s="190" t="s">
        <v>233</v>
      </c>
    </row>
    <row r="1417" spans="1:12" ht="17.25" customHeight="1" x14ac:dyDescent="0.3">
      <c r="A1417" s="190">
        <v>814123</v>
      </c>
      <c r="B1417" s="190" t="s">
        <v>1516</v>
      </c>
      <c r="C1417" s="190" t="s">
        <v>332</v>
      </c>
      <c r="D1417" s="190" t="s">
        <v>809</v>
      </c>
      <c r="E1417" s="190" t="s">
        <v>138</v>
      </c>
      <c r="F1417" s="193">
        <v>27813</v>
      </c>
      <c r="G1417" s="190" t="s">
        <v>1871</v>
      </c>
      <c r="H1417" s="190" t="s">
        <v>692</v>
      </c>
      <c r="I1417" s="190" t="s">
        <v>265</v>
      </c>
      <c r="J1417" s="190" t="s">
        <v>248</v>
      </c>
      <c r="K1417" s="190">
        <v>1994</v>
      </c>
      <c r="L1417" s="190" t="s">
        <v>241</v>
      </c>
    </row>
    <row r="1418" spans="1:12" ht="17.25" customHeight="1" x14ac:dyDescent="0.3">
      <c r="A1418" s="190">
        <v>814128</v>
      </c>
      <c r="B1418" s="190" t="s">
        <v>1518</v>
      </c>
      <c r="C1418" s="190" t="s">
        <v>351</v>
      </c>
      <c r="D1418" s="190" t="s">
        <v>173</v>
      </c>
      <c r="E1418" s="190" t="s">
        <v>138</v>
      </c>
      <c r="F1418" s="193">
        <v>36610</v>
      </c>
      <c r="G1418" s="190" t="s">
        <v>727</v>
      </c>
      <c r="H1418" s="190" t="s">
        <v>692</v>
      </c>
      <c r="I1418" s="190" t="s">
        <v>265</v>
      </c>
      <c r="J1418" s="190" t="s">
        <v>1881</v>
      </c>
      <c r="K1418" s="190">
        <v>2017</v>
      </c>
      <c r="L1418" s="190" t="s">
        <v>243</v>
      </c>
    </row>
    <row r="1419" spans="1:12" ht="17.25" customHeight="1" x14ac:dyDescent="0.3">
      <c r="A1419" s="190">
        <v>814134</v>
      </c>
      <c r="B1419" s="190" t="s">
        <v>1520</v>
      </c>
      <c r="C1419" s="190" t="s">
        <v>328</v>
      </c>
      <c r="D1419" s="190" t="s">
        <v>314</v>
      </c>
      <c r="E1419" s="190" t="s">
        <v>138</v>
      </c>
      <c r="F1419" s="193">
        <v>35923</v>
      </c>
      <c r="G1419" s="190" t="s">
        <v>233</v>
      </c>
      <c r="H1419" s="190" t="s">
        <v>693</v>
      </c>
      <c r="I1419" s="190" t="s">
        <v>265</v>
      </c>
    </row>
    <row r="1420" spans="1:12" ht="17.25" customHeight="1" x14ac:dyDescent="0.3">
      <c r="A1420" s="190">
        <v>814135</v>
      </c>
      <c r="B1420" s="190" t="s">
        <v>1521</v>
      </c>
      <c r="C1420" s="190" t="s">
        <v>67</v>
      </c>
      <c r="D1420" s="190" t="s">
        <v>169</v>
      </c>
      <c r="E1420" s="190" t="s">
        <v>138</v>
      </c>
      <c r="F1420" s="193">
        <v>36526</v>
      </c>
      <c r="G1420" s="190" t="s">
        <v>239</v>
      </c>
      <c r="H1420" s="190" t="s">
        <v>692</v>
      </c>
      <c r="I1420" s="190" t="s">
        <v>265</v>
      </c>
      <c r="J1420" s="190" t="s">
        <v>1881</v>
      </c>
      <c r="K1420" s="190">
        <v>2018</v>
      </c>
      <c r="L1420" s="190" t="s">
        <v>244</v>
      </c>
    </row>
    <row r="1421" spans="1:12" ht="17.25" customHeight="1" x14ac:dyDescent="0.3">
      <c r="A1421" s="190">
        <v>814137</v>
      </c>
      <c r="B1421" s="190" t="s">
        <v>1522</v>
      </c>
      <c r="C1421" s="190" t="s">
        <v>343</v>
      </c>
      <c r="D1421" s="190" t="s">
        <v>389</v>
      </c>
      <c r="E1421" s="190" t="s">
        <v>138</v>
      </c>
      <c r="F1421" s="193">
        <v>31145</v>
      </c>
      <c r="G1421" s="190" t="s">
        <v>233</v>
      </c>
      <c r="H1421" s="190" t="s">
        <v>692</v>
      </c>
      <c r="I1421" s="190" t="s">
        <v>265</v>
      </c>
      <c r="J1421" s="190" t="s">
        <v>1884</v>
      </c>
      <c r="K1421" s="190">
        <v>2003</v>
      </c>
      <c r="L1421" s="190" t="s">
        <v>233</v>
      </c>
    </row>
    <row r="1422" spans="1:12" ht="17.25" customHeight="1" x14ac:dyDescent="0.3">
      <c r="A1422" s="190">
        <v>814138</v>
      </c>
      <c r="B1422" s="190" t="s">
        <v>1523</v>
      </c>
      <c r="C1422" s="190" t="s">
        <v>96</v>
      </c>
      <c r="D1422" s="190" t="s">
        <v>514</v>
      </c>
      <c r="E1422" s="190" t="s">
        <v>138</v>
      </c>
      <c r="F1422" s="193">
        <v>37005</v>
      </c>
      <c r="G1422" s="190" t="s">
        <v>844</v>
      </c>
      <c r="H1422" s="190" t="s">
        <v>692</v>
      </c>
      <c r="I1422" s="190" t="s">
        <v>265</v>
      </c>
      <c r="J1422" s="190" t="s">
        <v>1887</v>
      </c>
      <c r="K1422" s="190">
        <v>2020</v>
      </c>
      <c r="L1422" s="190" t="s">
        <v>238</v>
      </c>
    </row>
    <row r="1423" spans="1:12" ht="17.25" customHeight="1" x14ac:dyDescent="0.3">
      <c r="A1423" s="190">
        <v>814142</v>
      </c>
      <c r="B1423" s="190" t="s">
        <v>1525</v>
      </c>
      <c r="C1423" s="190" t="s">
        <v>64</v>
      </c>
      <c r="D1423" s="190" t="s">
        <v>159</v>
      </c>
      <c r="E1423" s="190" t="s">
        <v>138</v>
      </c>
      <c r="F1423" s="193">
        <v>35514</v>
      </c>
      <c r="G1423" s="190" t="s">
        <v>233</v>
      </c>
      <c r="H1423" s="190" t="s">
        <v>692</v>
      </c>
      <c r="I1423" s="190" t="s">
        <v>265</v>
      </c>
      <c r="J1423" s="190" t="s">
        <v>1881</v>
      </c>
      <c r="K1423" s="190">
        <v>2015</v>
      </c>
      <c r="L1423" s="190" t="s">
        <v>233</v>
      </c>
    </row>
    <row r="1424" spans="1:12" ht="17.25" customHeight="1" x14ac:dyDescent="0.3">
      <c r="A1424" s="190">
        <v>814144</v>
      </c>
      <c r="B1424" s="190" t="s">
        <v>1527</v>
      </c>
      <c r="C1424" s="190" t="s">
        <v>74</v>
      </c>
      <c r="D1424" s="190" t="s">
        <v>189</v>
      </c>
      <c r="E1424" s="190" t="s">
        <v>138</v>
      </c>
      <c r="F1424" s="193">
        <v>31264</v>
      </c>
      <c r="G1424" s="190" t="s">
        <v>233</v>
      </c>
      <c r="H1424" s="190" t="s">
        <v>692</v>
      </c>
      <c r="I1424" s="190" t="s">
        <v>265</v>
      </c>
      <c r="J1424" s="190" t="s">
        <v>248</v>
      </c>
      <c r="K1424" s="190">
        <v>2004</v>
      </c>
      <c r="L1424" s="190" t="s">
        <v>233</v>
      </c>
    </row>
    <row r="1425" spans="1:12" ht="17.25" customHeight="1" x14ac:dyDescent="0.3">
      <c r="A1425" s="190">
        <v>814149</v>
      </c>
      <c r="B1425" s="190" t="s">
        <v>1531</v>
      </c>
      <c r="C1425" s="190" t="s">
        <v>78</v>
      </c>
      <c r="D1425" s="190" t="s">
        <v>882</v>
      </c>
      <c r="E1425" s="190" t="s">
        <v>138</v>
      </c>
      <c r="F1425" s="193">
        <v>34210</v>
      </c>
      <c r="G1425" s="190" t="s">
        <v>238</v>
      </c>
      <c r="H1425" s="190" t="s">
        <v>692</v>
      </c>
      <c r="I1425" s="190" t="s">
        <v>265</v>
      </c>
      <c r="J1425" s="190" t="s">
        <v>248</v>
      </c>
      <c r="K1425" s="190">
        <v>2012</v>
      </c>
      <c r="L1425" s="190" t="s">
        <v>238</v>
      </c>
    </row>
    <row r="1426" spans="1:12" ht="17.25" customHeight="1" x14ac:dyDescent="0.3">
      <c r="A1426" s="190">
        <v>814158</v>
      </c>
      <c r="B1426" s="190" t="s">
        <v>1533</v>
      </c>
      <c r="C1426" s="190" t="s">
        <v>839</v>
      </c>
      <c r="D1426" s="190" t="s">
        <v>497</v>
      </c>
      <c r="E1426" s="190" t="s">
        <v>138</v>
      </c>
      <c r="F1426" s="193">
        <v>36804</v>
      </c>
      <c r="G1426" s="190" t="s">
        <v>725</v>
      </c>
      <c r="H1426" s="190" t="s">
        <v>692</v>
      </c>
      <c r="I1426" s="190" t="s">
        <v>265</v>
      </c>
      <c r="J1426" s="190" t="s">
        <v>248</v>
      </c>
      <c r="K1426" s="190">
        <v>2019</v>
      </c>
      <c r="L1426" s="190" t="s">
        <v>243</v>
      </c>
    </row>
    <row r="1427" spans="1:12" ht="17.25" customHeight="1" x14ac:dyDescent="0.3">
      <c r="A1427" s="190">
        <v>814160</v>
      </c>
      <c r="B1427" s="190" t="s">
        <v>1534</v>
      </c>
      <c r="C1427" s="190" t="s">
        <v>63</v>
      </c>
      <c r="D1427" s="190" t="s">
        <v>90</v>
      </c>
      <c r="E1427" s="190" t="s">
        <v>138</v>
      </c>
      <c r="F1427" s="193">
        <v>33136</v>
      </c>
      <c r="G1427" s="190" t="s">
        <v>939</v>
      </c>
      <c r="H1427" s="190" t="s">
        <v>692</v>
      </c>
      <c r="I1427" s="190" t="s">
        <v>265</v>
      </c>
      <c r="J1427" s="190" t="s">
        <v>248</v>
      </c>
      <c r="K1427" s="190">
        <v>2008</v>
      </c>
      <c r="L1427" s="190" t="s">
        <v>238</v>
      </c>
    </row>
    <row r="1428" spans="1:12" ht="17.25" customHeight="1" x14ac:dyDescent="0.3">
      <c r="A1428" s="190">
        <v>814162</v>
      </c>
      <c r="B1428" s="190" t="s">
        <v>1535</v>
      </c>
      <c r="C1428" s="190" t="s">
        <v>342</v>
      </c>
      <c r="D1428" s="190" t="s">
        <v>542</v>
      </c>
      <c r="E1428" s="190" t="s">
        <v>137</v>
      </c>
      <c r="F1428" s="193">
        <v>32087</v>
      </c>
      <c r="G1428" s="190" t="s">
        <v>233</v>
      </c>
      <c r="H1428" s="190" t="s">
        <v>692</v>
      </c>
      <c r="I1428" s="190" t="s">
        <v>265</v>
      </c>
      <c r="J1428" s="190" t="s">
        <v>1881</v>
      </c>
      <c r="K1428" s="190">
        <v>2006</v>
      </c>
      <c r="L1428" s="190" t="s">
        <v>233</v>
      </c>
    </row>
    <row r="1429" spans="1:12" ht="17.25" customHeight="1" x14ac:dyDescent="0.3">
      <c r="A1429" s="190">
        <v>814174</v>
      </c>
      <c r="B1429" s="190" t="s">
        <v>1539</v>
      </c>
      <c r="C1429" s="190" t="s">
        <v>63</v>
      </c>
      <c r="D1429" s="190" t="s">
        <v>168</v>
      </c>
      <c r="E1429" s="190" t="s">
        <v>138</v>
      </c>
      <c r="F1429" s="193">
        <v>36163</v>
      </c>
      <c r="G1429" s="190" t="s">
        <v>240</v>
      </c>
      <c r="H1429" s="190" t="s">
        <v>692</v>
      </c>
      <c r="I1429" s="190" t="s">
        <v>265</v>
      </c>
      <c r="J1429" s="190" t="s">
        <v>248</v>
      </c>
      <c r="K1429" s="190">
        <v>2018</v>
      </c>
      <c r="L1429" s="190" t="s">
        <v>233</v>
      </c>
    </row>
    <row r="1430" spans="1:12" ht="17.25" customHeight="1" x14ac:dyDescent="0.3">
      <c r="A1430" s="190">
        <v>814177</v>
      </c>
      <c r="B1430" s="190" t="s">
        <v>1541</v>
      </c>
      <c r="C1430" s="190" t="s">
        <v>645</v>
      </c>
      <c r="D1430" s="190" t="s">
        <v>126</v>
      </c>
      <c r="E1430" s="190" t="s">
        <v>138</v>
      </c>
      <c r="F1430" s="193">
        <v>35796</v>
      </c>
      <c r="G1430" s="190" t="s">
        <v>233</v>
      </c>
      <c r="H1430" s="190" t="s">
        <v>692</v>
      </c>
      <c r="I1430" s="190" t="s">
        <v>265</v>
      </c>
      <c r="J1430" s="190" t="s">
        <v>1881</v>
      </c>
      <c r="K1430" s="190">
        <v>2015</v>
      </c>
      <c r="L1430" s="190" t="s">
        <v>233</v>
      </c>
    </row>
    <row r="1431" spans="1:12" ht="17.25" customHeight="1" x14ac:dyDescent="0.3">
      <c r="A1431" s="190">
        <v>814188</v>
      </c>
      <c r="B1431" s="190" t="s">
        <v>1542</v>
      </c>
      <c r="C1431" s="190" t="s">
        <v>1875</v>
      </c>
      <c r="D1431" s="190" t="s">
        <v>213</v>
      </c>
      <c r="E1431" s="190" t="s">
        <v>138</v>
      </c>
      <c r="F1431" s="193">
        <v>36734</v>
      </c>
      <c r="G1431" s="190" t="s">
        <v>1876</v>
      </c>
      <c r="H1431" s="190" t="s">
        <v>692</v>
      </c>
      <c r="I1431" s="190" t="s">
        <v>265</v>
      </c>
      <c r="J1431" s="190" t="s">
        <v>248</v>
      </c>
      <c r="K1431" s="190">
        <v>2018</v>
      </c>
      <c r="L1431" s="190" t="s">
        <v>243</v>
      </c>
    </row>
    <row r="1432" spans="1:12" ht="17.25" customHeight="1" x14ac:dyDescent="0.3">
      <c r="A1432" s="190">
        <v>814195</v>
      </c>
      <c r="B1432" s="190" t="s">
        <v>1543</v>
      </c>
      <c r="C1432" s="190" t="s">
        <v>80</v>
      </c>
      <c r="D1432" s="190" t="s">
        <v>184</v>
      </c>
      <c r="E1432" s="190" t="s">
        <v>137</v>
      </c>
      <c r="F1432" s="193">
        <v>36364</v>
      </c>
      <c r="G1432" s="190" t="s">
        <v>233</v>
      </c>
      <c r="H1432" s="190" t="s">
        <v>692</v>
      </c>
      <c r="I1432" s="190" t="s">
        <v>265</v>
      </c>
      <c r="J1432" s="190" t="s">
        <v>1884</v>
      </c>
      <c r="K1432" s="190">
        <v>2017</v>
      </c>
      <c r="L1432" s="190" t="s">
        <v>233</v>
      </c>
    </row>
    <row r="1433" spans="1:12" ht="17.25" customHeight="1" x14ac:dyDescent="0.3">
      <c r="A1433" s="190">
        <v>814201</v>
      </c>
      <c r="B1433" s="190" t="s">
        <v>825</v>
      </c>
      <c r="C1433" s="190" t="s">
        <v>102</v>
      </c>
      <c r="D1433" s="190" t="s">
        <v>894</v>
      </c>
      <c r="E1433" s="190" t="s">
        <v>137</v>
      </c>
      <c r="F1433" s="193">
        <v>36435</v>
      </c>
      <c r="G1433" s="190" t="s">
        <v>233</v>
      </c>
      <c r="H1433" s="190" t="s">
        <v>692</v>
      </c>
      <c r="I1433" s="190" t="s">
        <v>265</v>
      </c>
      <c r="J1433" s="190" t="s">
        <v>1884</v>
      </c>
      <c r="K1433" s="190">
        <v>2017</v>
      </c>
      <c r="L1433" s="190" t="s">
        <v>233</v>
      </c>
    </row>
    <row r="1434" spans="1:12" ht="17.25" customHeight="1" x14ac:dyDescent="0.3">
      <c r="A1434" s="190">
        <v>814202</v>
      </c>
      <c r="B1434" s="190" t="s">
        <v>1544</v>
      </c>
      <c r="C1434" s="190" t="s">
        <v>125</v>
      </c>
      <c r="D1434" s="190" t="s">
        <v>160</v>
      </c>
      <c r="E1434" s="190" t="s">
        <v>138</v>
      </c>
      <c r="F1434" s="193">
        <v>35506</v>
      </c>
      <c r="G1434" s="190" t="s">
        <v>695</v>
      </c>
      <c r="H1434" s="190" t="s">
        <v>692</v>
      </c>
      <c r="I1434" s="190" t="s">
        <v>265</v>
      </c>
      <c r="J1434" s="190" t="s">
        <v>1884</v>
      </c>
      <c r="K1434" s="190">
        <v>2015</v>
      </c>
      <c r="L1434" s="190" t="s">
        <v>233</v>
      </c>
    </row>
    <row r="1435" spans="1:12" ht="17.25" customHeight="1" x14ac:dyDescent="0.3">
      <c r="A1435" s="190">
        <v>814205</v>
      </c>
      <c r="B1435" s="190" t="s">
        <v>1546</v>
      </c>
      <c r="C1435" s="190" t="s">
        <v>392</v>
      </c>
      <c r="D1435" s="190" t="s">
        <v>177</v>
      </c>
      <c r="E1435" s="190" t="s">
        <v>138</v>
      </c>
      <c r="F1435" s="193">
        <v>35741</v>
      </c>
      <c r="G1435" s="190" t="s">
        <v>695</v>
      </c>
      <c r="H1435" s="190" t="s">
        <v>692</v>
      </c>
      <c r="I1435" s="190" t="s">
        <v>265</v>
      </c>
      <c r="J1435" s="190" t="s">
        <v>248</v>
      </c>
      <c r="K1435" s="190">
        <v>2017</v>
      </c>
      <c r="L1435" s="190" t="s">
        <v>233</v>
      </c>
    </row>
    <row r="1436" spans="1:12" ht="17.25" customHeight="1" x14ac:dyDescent="0.3">
      <c r="A1436" s="190">
        <v>814207</v>
      </c>
      <c r="B1436" s="190" t="s">
        <v>1548</v>
      </c>
      <c r="C1436" s="190" t="s">
        <v>544</v>
      </c>
      <c r="D1436" s="190" t="s">
        <v>190</v>
      </c>
      <c r="E1436" s="190" t="s">
        <v>137</v>
      </c>
      <c r="F1436" s="193">
        <v>34590</v>
      </c>
      <c r="G1436" s="190" t="s">
        <v>896</v>
      </c>
      <c r="H1436" s="190" t="s">
        <v>692</v>
      </c>
      <c r="I1436" s="190" t="s">
        <v>265</v>
      </c>
      <c r="J1436" s="190" t="s">
        <v>1884</v>
      </c>
      <c r="K1436" s="190">
        <v>2015</v>
      </c>
      <c r="L1436" s="190" t="s">
        <v>233</v>
      </c>
    </row>
    <row r="1437" spans="1:12" ht="17.25" customHeight="1" x14ac:dyDescent="0.3">
      <c r="A1437" s="190">
        <v>814213</v>
      </c>
      <c r="B1437" s="190" t="s">
        <v>1552</v>
      </c>
      <c r="C1437" s="190" t="s">
        <v>1878</v>
      </c>
      <c r="D1437" s="190" t="s">
        <v>1724</v>
      </c>
      <c r="E1437" s="190" t="s">
        <v>138</v>
      </c>
      <c r="F1437" s="193">
        <v>35822</v>
      </c>
      <c r="G1437" s="190" t="s">
        <v>239</v>
      </c>
      <c r="H1437" s="190" t="s">
        <v>692</v>
      </c>
      <c r="I1437" s="190" t="s">
        <v>265</v>
      </c>
      <c r="J1437" s="190" t="s">
        <v>1884</v>
      </c>
      <c r="K1437" s="190">
        <v>2016</v>
      </c>
      <c r="L1437" s="190" t="s">
        <v>236</v>
      </c>
    </row>
    <row r="1438" spans="1:12" ht="17.25" customHeight="1" x14ac:dyDescent="0.3">
      <c r="A1438" s="190">
        <v>814214</v>
      </c>
      <c r="B1438" s="190" t="s">
        <v>1553</v>
      </c>
      <c r="C1438" s="190" t="s">
        <v>65</v>
      </c>
      <c r="D1438" s="190" t="s">
        <v>1685</v>
      </c>
      <c r="E1438" s="190" t="s">
        <v>137</v>
      </c>
      <c r="F1438" s="193">
        <v>35447</v>
      </c>
      <c r="G1438" s="190" t="s">
        <v>233</v>
      </c>
      <c r="H1438" s="190" t="s">
        <v>692</v>
      </c>
      <c r="I1438" s="190" t="s">
        <v>265</v>
      </c>
      <c r="J1438" s="190" t="s">
        <v>1881</v>
      </c>
      <c r="K1438" s="190">
        <v>2016</v>
      </c>
      <c r="L1438" s="190" t="s">
        <v>233</v>
      </c>
    </row>
    <row r="1439" spans="1:12" ht="17.25" customHeight="1" x14ac:dyDescent="0.3">
      <c r="A1439" s="190">
        <v>814215</v>
      </c>
      <c r="B1439" s="190" t="s">
        <v>1554</v>
      </c>
      <c r="C1439" s="190" t="s">
        <v>63</v>
      </c>
      <c r="D1439" s="190" t="s">
        <v>191</v>
      </c>
      <c r="E1439" s="190" t="s">
        <v>138</v>
      </c>
      <c r="F1439" s="193">
        <v>30020</v>
      </c>
      <c r="G1439" s="190" t="s">
        <v>938</v>
      </c>
      <c r="H1439" s="190" t="s">
        <v>692</v>
      </c>
      <c r="I1439" s="190" t="s">
        <v>265</v>
      </c>
      <c r="J1439" s="190" t="s">
        <v>1884</v>
      </c>
      <c r="K1439" s="190">
        <v>2013</v>
      </c>
      <c r="L1439" s="190" t="s">
        <v>238</v>
      </c>
    </row>
    <row r="1440" spans="1:12" ht="17.25" customHeight="1" x14ac:dyDescent="0.3">
      <c r="A1440" s="190">
        <v>814217</v>
      </c>
      <c r="B1440" s="190" t="s">
        <v>1556</v>
      </c>
      <c r="C1440" s="190" t="s">
        <v>93</v>
      </c>
      <c r="D1440" s="190" t="s">
        <v>1879</v>
      </c>
      <c r="E1440" s="190" t="s">
        <v>138</v>
      </c>
      <c r="F1440" s="193">
        <v>35065</v>
      </c>
      <c r="G1440" s="190" t="s">
        <v>233</v>
      </c>
      <c r="H1440" s="190" t="s">
        <v>692</v>
      </c>
      <c r="I1440" s="190" t="s">
        <v>265</v>
      </c>
      <c r="J1440" s="190" t="s">
        <v>1884</v>
      </c>
      <c r="K1440" s="190">
        <v>2013</v>
      </c>
      <c r="L1440" s="190" t="s">
        <v>244</v>
      </c>
    </row>
    <row r="1441" spans="1:12" ht="17.25" customHeight="1" x14ac:dyDescent="0.3">
      <c r="A1441" s="190">
        <v>814229</v>
      </c>
      <c r="B1441" s="190" t="s">
        <v>1558</v>
      </c>
      <c r="C1441" s="190" t="s">
        <v>61</v>
      </c>
      <c r="D1441" s="190" t="s">
        <v>368</v>
      </c>
      <c r="E1441" s="190" t="s">
        <v>137</v>
      </c>
      <c r="F1441" s="193">
        <v>33630</v>
      </c>
      <c r="G1441" s="190" t="s">
        <v>233</v>
      </c>
      <c r="H1441" s="190" t="s">
        <v>692</v>
      </c>
      <c r="I1441" s="190" t="s">
        <v>265</v>
      </c>
      <c r="J1441" s="190" t="s">
        <v>713</v>
      </c>
      <c r="K1441" s="190">
        <v>2020</v>
      </c>
      <c r="L1441" s="190" t="s">
        <v>234</v>
      </c>
    </row>
    <row r="1442" spans="1:12" ht="17.25" customHeight="1" x14ac:dyDescent="0.3">
      <c r="A1442" s="190">
        <v>814231</v>
      </c>
      <c r="B1442" s="190" t="s">
        <v>1559</v>
      </c>
      <c r="C1442" s="190" t="s">
        <v>552</v>
      </c>
      <c r="D1442" s="190" t="s">
        <v>1791</v>
      </c>
      <c r="E1442" s="190" t="s">
        <v>137</v>
      </c>
      <c r="F1442" s="193">
        <v>35435</v>
      </c>
      <c r="G1442" s="190" t="s">
        <v>234</v>
      </c>
      <c r="H1442" s="190" t="s">
        <v>692</v>
      </c>
      <c r="I1442" s="190" t="s">
        <v>265</v>
      </c>
      <c r="J1442" s="190" t="s">
        <v>1886</v>
      </c>
      <c r="K1442" s="190">
        <v>2015</v>
      </c>
      <c r="L1442" s="190" t="s">
        <v>234</v>
      </c>
    </row>
    <row r="1443" spans="1:12" ht="17.25" customHeight="1" x14ac:dyDescent="0.3">
      <c r="A1443" s="190">
        <v>814252</v>
      </c>
      <c r="B1443" s="190" t="s">
        <v>1560</v>
      </c>
      <c r="C1443" s="190" t="s">
        <v>82</v>
      </c>
      <c r="D1443" s="190" t="s">
        <v>1671</v>
      </c>
      <c r="E1443" s="190" t="s">
        <v>138</v>
      </c>
      <c r="F1443" s="193">
        <v>31215</v>
      </c>
      <c r="G1443" s="190" t="s">
        <v>233</v>
      </c>
      <c r="H1443" s="190" t="s">
        <v>692</v>
      </c>
      <c r="I1443" s="190" t="s">
        <v>265</v>
      </c>
      <c r="J1443" s="190" t="s">
        <v>713</v>
      </c>
      <c r="K1443" s="190">
        <v>2007</v>
      </c>
      <c r="L1443" s="190" t="s">
        <v>233</v>
      </c>
    </row>
    <row r="1444" spans="1:12" ht="17.25" customHeight="1" x14ac:dyDescent="0.3">
      <c r="A1444" s="190">
        <v>814253</v>
      </c>
      <c r="B1444" s="190" t="s">
        <v>1561</v>
      </c>
      <c r="C1444" s="190" t="s">
        <v>96</v>
      </c>
      <c r="D1444" s="190" t="s">
        <v>1739</v>
      </c>
      <c r="E1444" s="190" t="s">
        <v>137</v>
      </c>
      <c r="F1444" s="193">
        <v>35856</v>
      </c>
      <c r="H1444" s="190" t="s">
        <v>692</v>
      </c>
      <c r="I1444" s="190" t="s">
        <v>265</v>
      </c>
    </row>
    <row r="1445" spans="1:12" ht="17.25" customHeight="1" x14ac:dyDescent="0.3">
      <c r="A1445" s="190">
        <v>814254</v>
      </c>
      <c r="B1445" s="190" t="s">
        <v>1562</v>
      </c>
      <c r="C1445" s="190" t="s">
        <v>489</v>
      </c>
      <c r="D1445" s="190" t="s">
        <v>182</v>
      </c>
      <c r="E1445" s="190" t="s">
        <v>137</v>
      </c>
      <c r="F1445" s="193">
        <v>36161</v>
      </c>
      <c r="G1445" s="190" t="s">
        <v>1689</v>
      </c>
      <c r="H1445" s="190" t="s">
        <v>692</v>
      </c>
      <c r="I1445" s="190" t="s">
        <v>265</v>
      </c>
      <c r="J1445" s="190" t="s">
        <v>1886</v>
      </c>
      <c r="K1445" s="190">
        <v>2019</v>
      </c>
      <c r="L1445" s="190" t="s">
        <v>234</v>
      </c>
    </row>
    <row r="1446" spans="1:12" ht="17.25" customHeight="1" x14ac:dyDescent="0.3">
      <c r="A1446" s="190">
        <v>814258</v>
      </c>
      <c r="B1446" s="190" t="s">
        <v>1563</v>
      </c>
      <c r="C1446" s="190" t="s">
        <v>74</v>
      </c>
      <c r="D1446" s="190" t="s">
        <v>177</v>
      </c>
      <c r="E1446" s="190" t="s">
        <v>137</v>
      </c>
      <c r="F1446" s="193">
        <v>30576</v>
      </c>
      <c r="G1446" s="190" t="s">
        <v>1908</v>
      </c>
      <c r="H1446" s="190" t="s">
        <v>692</v>
      </c>
      <c r="I1446" s="190" t="s">
        <v>265</v>
      </c>
      <c r="J1446" s="190" t="s">
        <v>713</v>
      </c>
      <c r="K1446" s="190">
        <v>2002</v>
      </c>
      <c r="L1446" s="190" t="s">
        <v>233</v>
      </c>
    </row>
    <row r="1447" spans="1:12" ht="17.25" customHeight="1" x14ac:dyDescent="0.3">
      <c r="A1447" s="190">
        <v>814262</v>
      </c>
      <c r="B1447" s="190" t="s">
        <v>1564</v>
      </c>
      <c r="C1447" s="190" t="s">
        <v>334</v>
      </c>
      <c r="D1447" s="190" t="s">
        <v>722</v>
      </c>
      <c r="E1447" s="190" t="s">
        <v>137</v>
      </c>
      <c r="F1447" s="193">
        <v>25270</v>
      </c>
      <c r="G1447" s="190" t="s">
        <v>1909</v>
      </c>
      <c r="H1447" s="190" t="s">
        <v>692</v>
      </c>
      <c r="I1447" s="190" t="s">
        <v>265</v>
      </c>
      <c r="J1447" s="190" t="s">
        <v>713</v>
      </c>
      <c r="K1447" s="190">
        <v>1989</v>
      </c>
      <c r="L1447" s="190" t="s">
        <v>239</v>
      </c>
    </row>
    <row r="1448" spans="1:12" ht="17.25" customHeight="1" x14ac:dyDescent="0.3">
      <c r="A1448" s="190">
        <v>814283</v>
      </c>
      <c r="B1448" s="190" t="s">
        <v>1565</v>
      </c>
      <c r="C1448" s="190" t="s">
        <v>63</v>
      </c>
      <c r="D1448" s="190" t="s">
        <v>550</v>
      </c>
      <c r="E1448" s="190" t="s">
        <v>138</v>
      </c>
      <c r="F1448" s="193">
        <v>34354</v>
      </c>
      <c r="G1448" s="190" t="s">
        <v>1910</v>
      </c>
      <c r="H1448" s="190" t="s">
        <v>692</v>
      </c>
      <c r="I1448" s="190" t="s">
        <v>265</v>
      </c>
      <c r="J1448" s="190" t="s">
        <v>713</v>
      </c>
      <c r="K1448" s="190">
        <v>2011</v>
      </c>
      <c r="L1448" s="190" t="s">
        <v>238</v>
      </c>
    </row>
    <row r="1449" spans="1:12" ht="17.25" customHeight="1" x14ac:dyDescent="0.3">
      <c r="A1449" s="190">
        <v>814296</v>
      </c>
      <c r="B1449" s="190" t="s">
        <v>1566</v>
      </c>
      <c r="C1449" s="190" t="s">
        <v>69</v>
      </c>
      <c r="D1449" s="190" t="s">
        <v>325</v>
      </c>
      <c r="E1449" s="190" t="s">
        <v>138</v>
      </c>
      <c r="F1449" s="193">
        <v>34188</v>
      </c>
      <c r="G1449" s="190" t="s">
        <v>753</v>
      </c>
      <c r="H1449" s="190" t="s">
        <v>692</v>
      </c>
      <c r="I1449" s="190" t="s">
        <v>265</v>
      </c>
      <c r="J1449" s="190" t="s">
        <v>1887</v>
      </c>
      <c r="K1449" s="190">
        <v>2011</v>
      </c>
      <c r="L1449" s="190" t="s">
        <v>238</v>
      </c>
    </row>
    <row r="1450" spans="1:12" ht="17.25" customHeight="1" x14ac:dyDescent="0.3">
      <c r="A1450" s="190">
        <v>814300</v>
      </c>
      <c r="B1450" s="190" t="s">
        <v>1567</v>
      </c>
      <c r="C1450" s="190" t="s">
        <v>327</v>
      </c>
      <c r="D1450" s="190" t="s">
        <v>210</v>
      </c>
      <c r="E1450" s="190" t="s">
        <v>138</v>
      </c>
      <c r="F1450" s="193">
        <v>35874</v>
      </c>
      <c r="G1450" s="190" t="s">
        <v>233</v>
      </c>
      <c r="H1450" s="190" t="s">
        <v>692</v>
      </c>
      <c r="I1450" s="190" t="s">
        <v>265</v>
      </c>
      <c r="J1450" s="190" t="s">
        <v>248</v>
      </c>
      <c r="K1450" s="190" t="s">
        <v>714</v>
      </c>
      <c r="L1450" s="190" t="s">
        <v>238</v>
      </c>
    </row>
    <row r="1451" spans="1:12" ht="17.25" customHeight="1" x14ac:dyDescent="0.3">
      <c r="A1451" s="190">
        <v>814330</v>
      </c>
      <c r="B1451" s="190" t="s">
        <v>1568</v>
      </c>
      <c r="C1451" s="190" t="s">
        <v>312</v>
      </c>
      <c r="D1451" s="190" t="s">
        <v>499</v>
      </c>
      <c r="E1451" s="190" t="s">
        <v>138</v>
      </c>
      <c r="F1451" s="193">
        <v>34177</v>
      </c>
      <c r="G1451" s="190" t="s">
        <v>988</v>
      </c>
      <c r="H1451" s="190" t="s">
        <v>692</v>
      </c>
      <c r="I1451" s="190" t="s">
        <v>265</v>
      </c>
      <c r="J1451" s="190" t="s">
        <v>1884</v>
      </c>
      <c r="K1451" s="190" t="s">
        <v>1913</v>
      </c>
      <c r="L1451" s="190" t="s">
        <v>233</v>
      </c>
    </row>
    <row r="1452" spans="1:12" ht="17.25" customHeight="1" x14ac:dyDescent="0.3">
      <c r="A1452" s="190">
        <v>814343</v>
      </c>
      <c r="B1452" s="190" t="s">
        <v>1569</v>
      </c>
      <c r="C1452" s="190" t="s">
        <v>82</v>
      </c>
      <c r="D1452" s="190" t="s">
        <v>132</v>
      </c>
      <c r="E1452" s="190" t="s">
        <v>138</v>
      </c>
      <c r="F1452" s="193">
        <v>34335</v>
      </c>
      <c r="G1452" s="190" t="s">
        <v>1914</v>
      </c>
      <c r="H1452" s="190" t="s">
        <v>692</v>
      </c>
      <c r="I1452" s="190" t="s">
        <v>265</v>
      </c>
      <c r="J1452" s="190" t="s">
        <v>1884</v>
      </c>
      <c r="K1452" s="190" t="s">
        <v>1915</v>
      </c>
      <c r="L1452" s="190" t="s">
        <v>233</v>
      </c>
    </row>
    <row r="1453" spans="1:12" ht="17.25" customHeight="1" x14ac:dyDescent="0.3">
      <c r="A1453" s="190">
        <v>814388</v>
      </c>
      <c r="B1453" s="190" t="s">
        <v>1242</v>
      </c>
      <c r="C1453" s="190" t="s">
        <v>63</v>
      </c>
      <c r="D1453" s="190" t="s">
        <v>190</v>
      </c>
      <c r="E1453" s="190" t="s">
        <v>137</v>
      </c>
      <c r="F1453" s="193">
        <v>29091</v>
      </c>
      <c r="G1453" s="190" t="s">
        <v>233</v>
      </c>
      <c r="H1453" s="190" t="s">
        <v>692</v>
      </c>
      <c r="I1453" s="190" t="s">
        <v>265</v>
      </c>
      <c r="J1453" s="190" t="s">
        <v>713</v>
      </c>
      <c r="K1453" s="190">
        <v>2005</v>
      </c>
      <c r="L1453" s="190" t="s">
        <v>233</v>
      </c>
    </row>
    <row r="1454" spans="1:12" ht="17.25" customHeight="1" x14ac:dyDescent="0.3">
      <c r="A1454" s="190">
        <v>814423</v>
      </c>
      <c r="B1454" s="190" t="s">
        <v>1571</v>
      </c>
      <c r="C1454" s="190" t="s">
        <v>431</v>
      </c>
      <c r="D1454" s="190" t="s">
        <v>201</v>
      </c>
      <c r="E1454" s="190" t="s">
        <v>137</v>
      </c>
      <c r="F1454" s="193">
        <v>32511</v>
      </c>
      <c r="G1454" s="190" t="s">
        <v>235</v>
      </c>
      <c r="H1454" s="190" t="s">
        <v>692</v>
      </c>
      <c r="I1454" s="190" t="s">
        <v>265</v>
      </c>
      <c r="J1454" s="190" t="s">
        <v>1918</v>
      </c>
      <c r="K1454" s="190" t="s">
        <v>1918</v>
      </c>
      <c r="L1454" s="190" t="s">
        <v>1918</v>
      </c>
    </row>
    <row r="1455" spans="1:12" ht="17.25" customHeight="1" x14ac:dyDescent="0.3">
      <c r="A1455" s="190">
        <v>814436</v>
      </c>
      <c r="B1455" s="190" t="s">
        <v>769</v>
      </c>
      <c r="C1455" s="190" t="s">
        <v>110</v>
      </c>
      <c r="D1455" s="190" t="s">
        <v>126</v>
      </c>
      <c r="E1455" s="190" t="s">
        <v>137</v>
      </c>
      <c r="F1455" s="193">
        <v>37082</v>
      </c>
      <c r="G1455" s="190" t="s">
        <v>754</v>
      </c>
      <c r="H1455" s="190" t="s">
        <v>693</v>
      </c>
      <c r="I1455" s="190" t="s">
        <v>265</v>
      </c>
      <c r="J1455" s="190" t="s">
        <v>1881</v>
      </c>
      <c r="K1455" s="190" t="s">
        <v>1907</v>
      </c>
      <c r="L1455" s="190" t="s">
        <v>238</v>
      </c>
    </row>
    <row r="1456" spans="1:12" ht="17.25" customHeight="1" x14ac:dyDescent="0.3">
      <c r="A1456" s="190">
        <v>814448</v>
      </c>
      <c r="B1456" s="190" t="s">
        <v>1572</v>
      </c>
      <c r="C1456" s="190" t="s">
        <v>95</v>
      </c>
      <c r="D1456" s="190" t="s">
        <v>217</v>
      </c>
      <c r="E1456" s="190" t="s">
        <v>138</v>
      </c>
      <c r="F1456" s="193">
        <v>34363</v>
      </c>
      <c r="G1456" s="190" t="s">
        <v>233</v>
      </c>
      <c r="H1456" s="190" t="s">
        <v>692</v>
      </c>
      <c r="I1456" s="190" t="s">
        <v>265</v>
      </c>
      <c r="J1456" s="190" t="s">
        <v>713</v>
      </c>
      <c r="K1456" s="190">
        <v>2014</v>
      </c>
      <c r="L1456" s="190" t="s">
        <v>233</v>
      </c>
    </row>
    <row r="1457" spans="1:23" ht="17.25" customHeight="1" x14ac:dyDescent="0.3">
      <c r="A1457" s="190">
        <v>814463</v>
      </c>
      <c r="B1457" s="190" t="s">
        <v>1573</v>
      </c>
      <c r="C1457" s="190" t="s">
        <v>63</v>
      </c>
      <c r="D1457" s="190" t="s">
        <v>1920</v>
      </c>
      <c r="E1457" s="190" t="s">
        <v>138</v>
      </c>
      <c r="F1457" s="193">
        <v>36283</v>
      </c>
      <c r="G1457" s="190" t="s">
        <v>233</v>
      </c>
      <c r="H1457" s="190" t="s">
        <v>692</v>
      </c>
      <c r="I1457" s="190" t="s">
        <v>265</v>
      </c>
      <c r="J1457" s="190" t="s">
        <v>248</v>
      </c>
      <c r="K1457" s="190" t="s">
        <v>1907</v>
      </c>
      <c r="L1457" s="190" t="s">
        <v>238</v>
      </c>
    </row>
    <row r="1458" spans="1:23" ht="17.25" customHeight="1" x14ac:dyDescent="0.3">
      <c r="A1458" s="190">
        <v>814497</v>
      </c>
      <c r="B1458" s="190" t="s">
        <v>1575</v>
      </c>
      <c r="C1458" s="190" t="s">
        <v>63</v>
      </c>
      <c r="D1458" s="190" t="s">
        <v>158</v>
      </c>
      <c r="E1458" s="190" t="s">
        <v>138</v>
      </c>
      <c r="F1458" s="193">
        <v>34496</v>
      </c>
      <c r="G1458" s="190" t="s">
        <v>233</v>
      </c>
      <c r="H1458" s="190" t="s">
        <v>693</v>
      </c>
      <c r="I1458" s="190" t="s">
        <v>265</v>
      </c>
      <c r="J1458" s="190" t="s">
        <v>248</v>
      </c>
      <c r="K1458" s="190">
        <v>2012</v>
      </c>
      <c r="L1458" s="190" t="s">
        <v>238</v>
      </c>
    </row>
    <row r="1459" spans="1:23" ht="17.25" customHeight="1" x14ac:dyDescent="0.3">
      <c r="A1459" s="190">
        <v>806835</v>
      </c>
      <c r="B1459" s="190" t="s">
        <v>3201</v>
      </c>
      <c r="C1459" s="190" t="s">
        <v>63</v>
      </c>
      <c r="D1459" s="190" t="s">
        <v>496</v>
      </c>
      <c r="E1459" s="190" t="s">
        <v>138</v>
      </c>
      <c r="F1459" s="193">
        <v>32462</v>
      </c>
      <c r="G1459" s="190" t="s">
        <v>233</v>
      </c>
      <c r="H1459" s="190" t="s">
        <v>692</v>
      </c>
      <c r="I1459" s="190" t="s">
        <v>265</v>
      </c>
      <c r="J1459" s="190" t="s">
        <v>1884</v>
      </c>
      <c r="K1459" s="190">
        <v>2007</v>
      </c>
      <c r="L1459" s="190" t="s">
        <v>233</v>
      </c>
    </row>
    <row r="1460" spans="1:23" ht="17.25" customHeight="1" x14ac:dyDescent="0.3">
      <c r="A1460" s="190">
        <v>811727</v>
      </c>
      <c r="B1460" s="190" t="s">
        <v>3202</v>
      </c>
      <c r="C1460" s="190" t="s">
        <v>348</v>
      </c>
      <c r="D1460" s="190" t="s">
        <v>3203</v>
      </c>
      <c r="E1460" s="190" t="s">
        <v>137</v>
      </c>
      <c r="F1460" s="193">
        <v>36115</v>
      </c>
      <c r="G1460" s="190" t="s">
        <v>233</v>
      </c>
      <c r="H1460" s="190" t="s">
        <v>692</v>
      </c>
      <c r="I1460" s="190" t="s">
        <v>265</v>
      </c>
      <c r="J1460" s="190" t="s">
        <v>713</v>
      </c>
      <c r="K1460" s="190">
        <v>2016</v>
      </c>
      <c r="L1460" s="190" t="s">
        <v>238</v>
      </c>
    </row>
    <row r="1461" spans="1:23" ht="17.25" customHeight="1" x14ac:dyDescent="0.3">
      <c r="A1461" s="190">
        <v>813847</v>
      </c>
      <c r="B1461" s="190" t="s">
        <v>3204</v>
      </c>
      <c r="C1461" s="190" t="s">
        <v>376</v>
      </c>
      <c r="D1461" s="190" t="s">
        <v>164</v>
      </c>
      <c r="E1461" s="190" t="s">
        <v>137</v>
      </c>
      <c r="F1461" s="193">
        <v>36187</v>
      </c>
      <c r="G1461" s="190" t="s">
        <v>233</v>
      </c>
      <c r="H1461" s="190" t="s">
        <v>692</v>
      </c>
      <c r="I1461" s="190" t="s">
        <v>1060</v>
      </c>
      <c r="J1461" s="190" t="s">
        <v>1884</v>
      </c>
      <c r="K1461" s="190">
        <v>2017</v>
      </c>
      <c r="L1461" s="190" t="s">
        <v>233</v>
      </c>
    </row>
    <row r="1462" spans="1:23" ht="17.25" customHeight="1" x14ac:dyDescent="0.3">
      <c r="A1462" s="190">
        <v>812107</v>
      </c>
      <c r="B1462" s="190" t="s">
        <v>3205</v>
      </c>
      <c r="C1462" s="190" t="s">
        <v>63</v>
      </c>
      <c r="D1462" s="190" t="s">
        <v>3206</v>
      </c>
      <c r="E1462" s="190" t="s">
        <v>3187</v>
      </c>
      <c r="F1462" s="193">
        <v>34700</v>
      </c>
      <c r="G1462" s="190" t="s">
        <v>234</v>
      </c>
      <c r="H1462" s="190" t="s">
        <v>692</v>
      </c>
      <c r="I1462" s="190" t="s">
        <v>265</v>
      </c>
      <c r="J1462" s="190" t="s">
        <v>248</v>
      </c>
      <c r="K1462" s="190">
        <v>2014</v>
      </c>
      <c r="L1462" s="190" t="s">
        <v>233</v>
      </c>
    </row>
    <row r="1463" spans="1:23" ht="17.25" customHeight="1" x14ac:dyDescent="0.3">
      <c r="A1463" s="190">
        <v>803619</v>
      </c>
      <c r="B1463" s="190" t="s">
        <v>3207</v>
      </c>
      <c r="C1463" s="190" t="s">
        <v>428</v>
      </c>
      <c r="D1463" s="190" t="s">
        <v>3208</v>
      </c>
      <c r="E1463" s="190" t="s">
        <v>137</v>
      </c>
      <c r="F1463" s="193">
        <v>33604</v>
      </c>
      <c r="G1463" s="190" t="s">
        <v>3209</v>
      </c>
      <c r="H1463" s="190" t="s">
        <v>692</v>
      </c>
      <c r="I1463" s="190" t="s">
        <v>265</v>
      </c>
      <c r="J1463" s="190" t="s">
        <v>1882</v>
      </c>
      <c r="K1463" s="190">
        <v>2009</v>
      </c>
      <c r="L1463" s="190" t="s">
        <v>233</v>
      </c>
      <c r="V1463" s="190" t="s">
        <v>3181</v>
      </c>
      <c r="W1463" s="190" t="s">
        <v>3181</v>
      </c>
    </row>
    <row r="1464" spans="1:23" ht="17.25" customHeight="1" x14ac:dyDescent="0.3"/>
    <row r="1465" spans="1:23" ht="17.25" customHeight="1" x14ac:dyDescent="0.3"/>
    <row r="1466" spans="1:23" ht="17.25" customHeight="1" x14ac:dyDescent="0.3"/>
    <row r="1467" spans="1:23" ht="17.25" customHeight="1" x14ac:dyDescent="0.3"/>
    <row r="1468" spans="1:23" ht="17.25" customHeight="1" x14ac:dyDescent="0.3"/>
    <row r="1469" spans="1:23" ht="17.25" customHeight="1" x14ac:dyDescent="0.3"/>
    <row r="1470" spans="1:23" ht="17.25" customHeight="1" x14ac:dyDescent="0.3"/>
    <row r="1471" spans="1:23" ht="17.25" customHeight="1" x14ac:dyDescent="0.3"/>
    <row r="1472" spans="1:23" ht="17.25" customHeight="1" x14ac:dyDescent="0.3"/>
    <row r="1473" ht="17.25" customHeight="1" x14ac:dyDescent="0.3"/>
    <row r="1474" ht="17.25" customHeight="1" x14ac:dyDescent="0.3"/>
    <row r="1475" ht="17.25" customHeight="1" x14ac:dyDescent="0.3"/>
    <row r="1476" ht="17.25" customHeight="1" x14ac:dyDescent="0.3"/>
    <row r="1477" ht="17.25" customHeight="1" x14ac:dyDescent="0.3"/>
    <row r="1478" ht="17.25" customHeight="1" x14ac:dyDescent="0.3"/>
    <row r="1479" ht="17.25" customHeight="1" x14ac:dyDescent="0.3"/>
    <row r="1480" ht="17.25" customHeight="1" x14ac:dyDescent="0.3"/>
    <row r="1481" ht="17.25" customHeight="1" x14ac:dyDescent="0.3"/>
    <row r="1482" ht="17.25" customHeight="1" x14ac:dyDescent="0.3"/>
    <row r="1483" ht="17.25" customHeight="1" x14ac:dyDescent="0.3"/>
    <row r="1484" ht="17.25" customHeight="1" x14ac:dyDescent="0.3"/>
    <row r="1485" ht="17.25" customHeight="1" x14ac:dyDescent="0.3"/>
    <row r="1486" ht="17.25" customHeight="1" x14ac:dyDescent="0.3"/>
    <row r="1487" ht="17.25" customHeight="1" x14ac:dyDescent="0.3"/>
    <row r="1488" ht="17.25" customHeight="1" x14ac:dyDescent="0.3"/>
    <row r="1489" ht="17.25" customHeight="1" x14ac:dyDescent="0.3"/>
    <row r="1490" ht="17.25" customHeight="1" x14ac:dyDescent="0.3"/>
    <row r="1491" ht="17.25" customHeight="1" x14ac:dyDescent="0.3"/>
    <row r="1492" ht="17.25" customHeight="1" x14ac:dyDescent="0.3"/>
    <row r="1493" ht="17.25" customHeight="1" x14ac:dyDescent="0.3"/>
    <row r="1494" ht="17.25" customHeight="1" x14ac:dyDescent="0.3"/>
    <row r="1495" ht="17.25" customHeight="1" x14ac:dyDescent="0.3"/>
    <row r="1496" ht="17.25" customHeight="1" x14ac:dyDescent="0.3"/>
    <row r="1497" ht="17.25" customHeight="1" x14ac:dyDescent="0.3"/>
    <row r="1498" ht="17.25" customHeight="1" x14ac:dyDescent="0.3"/>
    <row r="1499" ht="17.25" customHeight="1" x14ac:dyDescent="0.3"/>
    <row r="1500" ht="17.25" customHeight="1" x14ac:dyDescent="0.3"/>
    <row r="1501" ht="17.25" customHeight="1" x14ac:dyDescent="0.3"/>
    <row r="1502" ht="17.25" customHeight="1" x14ac:dyDescent="0.3"/>
    <row r="1503" ht="17.25" customHeight="1" x14ac:dyDescent="0.3"/>
    <row r="1504" ht="17.25" customHeight="1" x14ac:dyDescent="0.3"/>
    <row r="1505" ht="17.25" customHeight="1" x14ac:dyDescent="0.3"/>
    <row r="1506" ht="17.25" customHeight="1" x14ac:dyDescent="0.3"/>
    <row r="1507" ht="17.25" customHeight="1" x14ac:dyDescent="0.3"/>
    <row r="1508" ht="17.25" customHeight="1" x14ac:dyDescent="0.3"/>
    <row r="1509" ht="17.25" customHeight="1" x14ac:dyDescent="0.3"/>
    <row r="1510" ht="17.25" customHeight="1" x14ac:dyDescent="0.3"/>
    <row r="1511" ht="17.25" customHeight="1" x14ac:dyDescent="0.3"/>
    <row r="1512" ht="17.25" customHeight="1" x14ac:dyDescent="0.3"/>
    <row r="1513" ht="17.25" customHeight="1" x14ac:dyDescent="0.3"/>
    <row r="1514" ht="17.25" customHeight="1" x14ac:dyDescent="0.3"/>
    <row r="1515" ht="17.25" customHeight="1" x14ac:dyDescent="0.3"/>
    <row r="1516" ht="17.25" customHeight="1" x14ac:dyDescent="0.3"/>
    <row r="1517" ht="17.25" customHeight="1" x14ac:dyDescent="0.3"/>
    <row r="1518" ht="17.25" customHeight="1" x14ac:dyDescent="0.3"/>
    <row r="1519" ht="17.25" customHeight="1" x14ac:dyDescent="0.3"/>
    <row r="1520" ht="17.25" customHeight="1" x14ac:dyDescent="0.3"/>
    <row r="1521" ht="17.25" customHeight="1" x14ac:dyDescent="0.3"/>
    <row r="1522" ht="17.25" customHeight="1" x14ac:dyDescent="0.3"/>
    <row r="1523" ht="17.25" customHeight="1" x14ac:dyDescent="0.3"/>
    <row r="1524" ht="17.25" customHeight="1" x14ac:dyDescent="0.3"/>
    <row r="1525" ht="17.25" customHeight="1" x14ac:dyDescent="0.3"/>
    <row r="1526" ht="17.25" customHeight="1" x14ac:dyDescent="0.3"/>
    <row r="1527" ht="17.25" customHeight="1" x14ac:dyDescent="0.3"/>
    <row r="1528" ht="17.25" customHeight="1" x14ac:dyDescent="0.3"/>
    <row r="1529" ht="17.25" customHeight="1" x14ac:dyDescent="0.3"/>
    <row r="1530" ht="17.25" customHeight="1" x14ac:dyDescent="0.3"/>
    <row r="1531" ht="17.25" customHeight="1" x14ac:dyDescent="0.3"/>
    <row r="1532" ht="17.25" customHeight="1" x14ac:dyDescent="0.3"/>
    <row r="1533" ht="17.25" customHeight="1" x14ac:dyDescent="0.3"/>
    <row r="1534" ht="17.25" customHeight="1" x14ac:dyDescent="0.3"/>
    <row r="1535" ht="17.25" customHeight="1" x14ac:dyDescent="0.3"/>
    <row r="1536" ht="17.25" customHeight="1" x14ac:dyDescent="0.3"/>
    <row r="1537" ht="17.25" customHeight="1" x14ac:dyDescent="0.3"/>
    <row r="1538" ht="17.25" customHeight="1" x14ac:dyDescent="0.3"/>
    <row r="1539" ht="17.25" customHeight="1" x14ac:dyDescent="0.3"/>
    <row r="1540" ht="17.25" customHeight="1" x14ac:dyDescent="0.3"/>
    <row r="1541" ht="17.25" customHeight="1" x14ac:dyDescent="0.3"/>
    <row r="1542" ht="17.25" customHeight="1" x14ac:dyDescent="0.3"/>
    <row r="1543" ht="17.25" customHeight="1" x14ac:dyDescent="0.3"/>
    <row r="1544" ht="17.25" customHeight="1" x14ac:dyDescent="0.3"/>
    <row r="1545" ht="17.25" customHeight="1" x14ac:dyDescent="0.3"/>
    <row r="1546" ht="17.25" customHeight="1" x14ac:dyDescent="0.3"/>
    <row r="1547" ht="17.25" customHeight="1" x14ac:dyDescent="0.3"/>
    <row r="1548" ht="17.25" customHeight="1" x14ac:dyDescent="0.3"/>
    <row r="1549" ht="17.25" customHeight="1" x14ac:dyDescent="0.3"/>
    <row r="1550" ht="17.25" customHeight="1" x14ac:dyDescent="0.3"/>
    <row r="1551" ht="17.25" customHeight="1" x14ac:dyDescent="0.3"/>
    <row r="1552" ht="17.25" customHeight="1" x14ac:dyDescent="0.3"/>
    <row r="1553" ht="17.25" customHeight="1" x14ac:dyDescent="0.3"/>
    <row r="1554" ht="17.25" customHeight="1" x14ac:dyDescent="0.3"/>
    <row r="1555" ht="17.25" customHeight="1" x14ac:dyDescent="0.3"/>
    <row r="1556" ht="17.25" customHeight="1" x14ac:dyDescent="0.3"/>
    <row r="1557" ht="17.25" customHeight="1" x14ac:dyDescent="0.3"/>
    <row r="1558" ht="17.25" customHeight="1" x14ac:dyDescent="0.3"/>
    <row r="1559" ht="17.25" customHeight="1" x14ac:dyDescent="0.3"/>
    <row r="1560" ht="17.25" customHeight="1" x14ac:dyDescent="0.3"/>
    <row r="1561" ht="17.25" customHeight="1" x14ac:dyDescent="0.3"/>
    <row r="1562" ht="17.25" customHeight="1" x14ac:dyDescent="0.3"/>
    <row r="1563" ht="17.25" customHeight="1" x14ac:dyDescent="0.3"/>
    <row r="1564" ht="17.25" customHeight="1" x14ac:dyDescent="0.3"/>
    <row r="1565" ht="17.25" customHeight="1" x14ac:dyDescent="0.3"/>
    <row r="1566" ht="17.25" customHeight="1" x14ac:dyDescent="0.3"/>
    <row r="1567" ht="17.25" customHeight="1" x14ac:dyDescent="0.3"/>
    <row r="1568" ht="17.25" customHeight="1" x14ac:dyDescent="0.3"/>
    <row r="1569" ht="17.25" customHeight="1" x14ac:dyDescent="0.3"/>
    <row r="1570" ht="17.25" customHeight="1" x14ac:dyDescent="0.3"/>
    <row r="1571" ht="17.25" customHeight="1" x14ac:dyDescent="0.3"/>
    <row r="1572" ht="17.25" customHeight="1" x14ac:dyDescent="0.3"/>
    <row r="1573" ht="17.25" customHeight="1" x14ac:dyDescent="0.3"/>
    <row r="1574" ht="17.25" customHeight="1" x14ac:dyDescent="0.3"/>
    <row r="1575" ht="17.25" customHeight="1" x14ac:dyDescent="0.3"/>
    <row r="1576" ht="17.25" customHeight="1" x14ac:dyDescent="0.3"/>
    <row r="1577" ht="17.25" customHeight="1" x14ac:dyDescent="0.3"/>
    <row r="1578" ht="17.25" customHeight="1" x14ac:dyDescent="0.3"/>
    <row r="1579" ht="17.25" customHeight="1" x14ac:dyDescent="0.3"/>
    <row r="1580" ht="17.25" customHeight="1" x14ac:dyDescent="0.3"/>
    <row r="1581" ht="17.25" customHeight="1" x14ac:dyDescent="0.3"/>
    <row r="1582" ht="17.25" customHeight="1" x14ac:dyDescent="0.3"/>
    <row r="1583" ht="17.25" customHeight="1" x14ac:dyDescent="0.3"/>
    <row r="1584" ht="17.25" customHeight="1" x14ac:dyDescent="0.3"/>
    <row r="1585" ht="17.25" customHeight="1" x14ac:dyDescent="0.3"/>
    <row r="1586" ht="17.25" customHeight="1" x14ac:dyDescent="0.3"/>
    <row r="1587" ht="17.25" customHeight="1" x14ac:dyDescent="0.3"/>
    <row r="1588" ht="17.25" customHeight="1" x14ac:dyDescent="0.3"/>
    <row r="1589" ht="17.25" customHeight="1" x14ac:dyDescent="0.3"/>
    <row r="1590" ht="17.25" customHeight="1" x14ac:dyDescent="0.3"/>
    <row r="1591" ht="17.25" customHeight="1" x14ac:dyDescent="0.3"/>
    <row r="1592" ht="17.25" customHeight="1" x14ac:dyDescent="0.3"/>
    <row r="1593" ht="17.25" customHeight="1" x14ac:dyDescent="0.3"/>
    <row r="1594" ht="17.25" customHeight="1" x14ac:dyDescent="0.3"/>
    <row r="1595" ht="17.25" customHeight="1" x14ac:dyDescent="0.3"/>
    <row r="1596" ht="17.25" customHeight="1" x14ac:dyDescent="0.3"/>
    <row r="1597" ht="17.25" customHeight="1" x14ac:dyDescent="0.3"/>
    <row r="1598" ht="17.25" customHeight="1" x14ac:dyDescent="0.3"/>
    <row r="1599" ht="17.25" customHeight="1" x14ac:dyDescent="0.3"/>
    <row r="1600" ht="17.25" customHeight="1" x14ac:dyDescent="0.3"/>
    <row r="1601" ht="17.25" customHeight="1" x14ac:dyDescent="0.3"/>
    <row r="1602" ht="17.25" customHeight="1" x14ac:dyDescent="0.3"/>
    <row r="1603" ht="17.25" customHeight="1" x14ac:dyDescent="0.3"/>
    <row r="1604" ht="17.25" customHeight="1" x14ac:dyDescent="0.3"/>
    <row r="1605" ht="17.25" customHeight="1" x14ac:dyDescent="0.3"/>
    <row r="1606" ht="17.25" customHeight="1" x14ac:dyDescent="0.3"/>
    <row r="1607" ht="17.25" customHeight="1" x14ac:dyDescent="0.3"/>
    <row r="1608" ht="17.25" customHeight="1" x14ac:dyDescent="0.3"/>
    <row r="1609" ht="17.25" customHeight="1" x14ac:dyDescent="0.3"/>
    <row r="1610" ht="17.25" customHeight="1" x14ac:dyDescent="0.3"/>
    <row r="1611" ht="17.25" customHeight="1" x14ac:dyDescent="0.3"/>
    <row r="1612" ht="17.25" customHeight="1" x14ac:dyDescent="0.3"/>
    <row r="1613" ht="17.25" customHeight="1" x14ac:dyDescent="0.3"/>
    <row r="1614" ht="17.25" customHeight="1" x14ac:dyDescent="0.3"/>
    <row r="1615" ht="17.25" customHeight="1" x14ac:dyDescent="0.3"/>
    <row r="1616" ht="17.25" customHeight="1" x14ac:dyDescent="0.3"/>
    <row r="1617" ht="17.25" customHeight="1" x14ac:dyDescent="0.3"/>
    <row r="1618" ht="17.25" customHeight="1" x14ac:dyDescent="0.3"/>
    <row r="1619" ht="17.25" customHeight="1" x14ac:dyDescent="0.3"/>
    <row r="1620" ht="17.25" customHeight="1" x14ac:dyDescent="0.3"/>
    <row r="1621" ht="17.25" customHeight="1" x14ac:dyDescent="0.3"/>
    <row r="1622" ht="17.25" customHeight="1" x14ac:dyDescent="0.3"/>
    <row r="1623" ht="17.25" customHeight="1" x14ac:dyDescent="0.3"/>
    <row r="1624" ht="17.25" customHeight="1" x14ac:dyDescent="0.3"/>
    <row r="1625" ht="17.25" customHeight="1" x14ac:dyDescent="0.3"/>
    <row r="1626" ht="17.25" customHeight="1" x14ac:dyDescent="0.3"/>
    <row r="1627" ht="17.25" customHeight="1" x14ac:dyDescent="0.3"/>
    <row r="1628" ht="17.25" customHeight="1" x14ac:dyDescent="0.3"/>
    <row r="1629" ht="17.25" customHeight="1" x14ac:dyDescent="0.3"/>
    <row r="1630" ht="17.25" customHeight="1" x14ac:dyDescent="0.3"/>
    <row r="1631" ht="17.25" customHeight="1" x14ac:dyDescent="0.3"/>
    <row r="1632" ht="17.25" customHeight="1" x14ac:dyDescent="0.3"/>
    <row r="1633" ht="17.25" customHeight="1" x14ac:dyDescent="0.3"/>
    <row r="1634" ht="17.25" customHeight="1" x14ac:dyDescent="0.3"/>
    <row r="1635" ht="17.25" customHeight="1" x14ac:dyDescent="0.3"/>
    <row r="1636" ht="17.25" customHeight="1" x14ac:dyDescent="0.3"/>
    <row r="1637" ht="17.25" customHeight="1" x14ac:dyDescent="0.3"/>
    <row r="1638" ht="17.25" customHeight="1" x14ac:dyDescent="0.3"/>
    <row r="1639" ht="17.25" customHeight="1" x14ac:dyDescent="0.3"/>
    <row r="1640" ht="17.25" customHeight="1" x14ac:dyDescent="0.3"/>
    <row r="1641" ht="17.25" customHeight="1" x14ac:dyDescent="0.3"/>
    <row r="1642" ht="17.25" customHeight="1" x14ac:dyDescent="0.3"/>
    <row r="1643" ht="17.25" customHeight="1" x14ac:dyDescent="0.3"/>
    <row r="1644" ht="17.25" customHeight="1" x14ac:dyDescent="0.3"/>
    <row r="1645" ht="17.25" customHeight="1" x14ac:dyDescent="0.3"/>
    <row r="1646" ht="17.25" customHeight="1" x14ac:dyDescent="0.3"/>
    <row r="1647" ht="17.25" customHeight="1" x14ac:dyDescent="0.3"/>
    <row r="1648" ht="17.25" customHeight="1" x14ac:dyDescent="0.3"/>
    <row r="1649" ht="17.25" customHeight="1" x14ac:dyDescent="0.3"/>
    <row r="1650" ht="17.25" customHeight="1" x14ac:dyDescent="0.3"/>
    <row r="1651" ht="17.25" customHeight="1" x14ac:dyDescent="0.3"/>
    <row r="1652" ht="17.25" customHeight="1" x14ac:dyDescent="0.3"/>
    <row r="1653" ht="17.25" customHeight="1" x14ac:dyDescent="0.3"/>
    <row r="1654" ht="17.25" customHeight="1" x14ac:dyDescent="0.3"/>
    <row r="1655" ht="17.25" customHeight="1" x14ac:dyDescent="0.3"/>
    <row r="1656" ht="17.25" customHeight="1" x14ac:dyDescent="0.3"/>
    <row r="1657" ht="17.25" customHeight="1" x14ac:dyDescent="0.3"/>
    <row r="1658" ht="17.25" customHeight="1" x14ac:dyDescent="0.3"/>
    <row r="1659" ht="17.25" customHeight="1" x14ac:dyDescent="0.3"/>
    <row r="1660" ht="17.25" customHeight="1" x14ac:dyDescent="0.3"/>
    <row r="1661" ht="17.25" customHeight="1" x14ac:dyDescent="0.3"/>
    <row r="1662" ht="17.25" customHeight="1" x14ac:dyDescent="0.3"/>
    <row r="1663" ht="17.25" customHeight="1" x14ac:dyDescent="0.3"/>
    <row r="1664" ht="17.25" customHeight="1" x14ac:dyDescent="0.3"/>
    <row r="1665" ht="17.25" customHeight="1" x14ac:dyDescent="0.3"/>
    <row r="1666" ht="17.25" customHeight="1" x14ac:dyDescent="0.3"/>
    <row r="1667" ht="17.25" customHeight="1" x14ac:dyDescent="0.3"/>
    <row r="1668" ht="17.25" customHeight="1" x14ac:dyDescent="0.3"/>
    <row r="1669" ht="17.25" customHeight="1" x14ac:dyDescent="0.3"/>
    <row r="1670" ht="17.25" customHeight="1" x14ac:dyDescent="0.3"/>
    <row r="1671" ht="17.25" customHeight="1" x14ac:dyDescent="0.3"/>
    <row r="1672" ht="17.25" customHeight="1" x14ac:dyDescent="0.3"/>
    <row r="1673" ht="17.25" customHeight="1" x14ac:dyDescent="0.3"/>
    <row r="1674" ht="17.25" customHeight="1" x14ac:dyDescent="0.3"/>
    <row r="1675" ht="17.25" customHeight="1" x14ac:dyDescent="0.3"/>
    <row r="1676" ht="17.25" customHeight="1" x14ac:dyDescent="0.3"/>
    <row r="1677" ht="17.25" customHeight="1" x14ac:dyDescent="0.3"/>
    <row r="1678" ht="17.25" customHeight="1" x14ac:dyDescent="0.3"/>
    <row r="1679" ht="17.25" customHeight="1" x14ac:dyDescent="0.3"/>
    <row r="1680" ht="17.25" customHeight="1" x14ac:dyDescent="0.3"/>
    <row r="1681" ht="17.25" customHeight="1" x14ac:dyDescent="0.3"/>
    <row r="1682" ht="17.25" customHeight="1" x14ac:dyDescent="0.3"/>
    <row r="1683" ht="17.25" customHeight="1" x14ac:dyDescent="0.3"/>
    <row r="1684" ht="17.25" customHeight="1" x14ac:dyDescent="0.3"/>
    <row r="1685" ht="17.25" customHeight="1" x14ac:dyDescent="0.3"/>
    <row r="1686" ht="17.25" customHeight="1" x14ac:dyDescent="0.3"/>
    <row r="1687" ht="17.25" customHeight="1" x14ac:dyDescent="0.3"/>
    <row r="1688" ht="17.25" customHeight="1" x14ac:dyDescent="0.3"/>
    <row r="1689" ht="17.25" customHeight="1" x14ac:dyDescent="0.3"/>
    <row r="1690" ht="17.25" customHeight="1" x14ac:dyDescent="0.3"/>
    <row r="1691" ht="17.25" customHeight="1" x14ac:dyDescent="0.3"/>
    <row r="1692" ht="17.25" customHeight="1" x14ac:dyDescent="0.3"/>
    <row r="1693" ht="17.25" customHeight="1" x14ac:dyDescent="0.3"/>
    <row r="1694" ht="17.25" customHeight="1" x14ac:dyDescent="0.3"/>
    <row r="1695" ht="17.25" customHeight="1" x14ac:dyDescent="0.3"/>
    <row r="1696" ht="17.25" customHeight="1" x14ac:dyDescent="0.3"/>
    <row r="1697" ht="17.25" customHeight="1" x14ac:dyDescent="0.3"/>
    <row r="1698" ht="17.25" customHeight="1" x14ac:dyDescent="0.3"/>
    <row r="1699" ht="17.25" customHeight="1" x14ac:dyDescent="0.3"/>
    <row r="1700" ht="17.25" customHeight="1" x14ac:dyDescent="0.3"/>
    <row r="1701" ht="17.25" customHeight="1" x14ac:dyDescent="0.3"/>
    <row r="1702" ht="17.25" customHeight="1" x14ac:dyDescent="0.3"/>
    <row r="1703" ht="17.25" customHeight="1" x14ac:dyDescent="0.3"/>
    <row r="1704" ht="17.25" customHeight="1" x14ac:dyDescent="0.3"/>
    <row r="1705" ht="17.25" customHeight="1" x14ac:dyDescent="0.3"/>
    <row r="1706" ht="17.25" customHeight="1" x14ac:dyDescent="0.3"/>
    <row r="1707" ht="17.25" customHeight="1" x14ac:dyDescent="0.3"/>
    <row r="1708" ht="17.25" customHeight="1" x14ac:dyDescent="0.3"/>
    <row r="1709" ht="17.25" customHeight="1" x14ac:dyDescent="0.3"/>
    <row r="1710" ht="17.25" customHeight="1" x14ac:dyDescent="0.3"/>
    <row r="1711" ht="17.25" customHeight="1" x14ac:dyDescent="0.3"/>
    <row r="1712" ht="17.25" customHeight="1" x14ac:dyDescent="0.3"/>
    <row r="1713" ht="17.25" customHeight="1" x14ac:dyDescent="0.3"/>
    <row r="1714" ht="17.25" customHeight="1" x14ac:dyDescent="0.3"/>
    <row r="1715" ht="17.25" customHeight="1" x14ac:dyDescent="0.3"/>
    <row r="1716" ht="17.25" customHeight="1" x14ac:dyDescent="0.3"/>
    <row r="1717" ht="17.25" customHeight="1" x14ac:dyDescent="0.3"/>
    <row r="1718" ht="17.25" customHeight="1" x14ac:dyDescent="0.3"/>
    <row r="1719" ht="17.25" customHeight="1" x14ac:dyDescent="0.3"/>
    <row r="1720" ht="17.25" customHeight="1" x14ac:dyDescent="0.3"/>
    <row r="1721" ht="17.25" customHeight="1" x14ac:dyDescent="0.3"/>
    <row r="1722" ht="17.25" customHeight="1" x14ac:dyDescent="0.3"/>
    <row r="1723" ht="17.25" customHeight="1" x14ac:dyDescent="0.3"/>
    <row r="1724" ht="17.25" customHeight="1" x14ac:dyDescent="0.3"/>
    <row r="1725" ht="17.25" customHeight="1" x14ac:dyDescent="0.3"/>
    <row r="1726" ht="17.25" customHeight="1" x14ac:dyDescent="0.3"/>
    <row r="1727" ht="17.25" customHeight="1" x14ac:dyDescent="0.3"/>
    <row r="1728" ht="17.25" customHeight="1" x14ac:dyDescent="0.3"/>
    <row r="1729" ht="17.25" customHeight="1" x14ac:dyDescent="0.3"/>
    <row r="1730" ht="17.25" customHeight="1" x14ac:dyDescent="0.3"/>
    <row r="1731" ht="17.25" customHeight="1" x14ac:dyDescent="0.3"/>
    <row r="1732" ht="17.25" customHeight="1" x14ac:dyDescent="0.3"/>
    <row r="1733" ht="17.25" customHeight="1" x14ac:dyDescent="0.3"/>
    <row r="1734" ht="17.25" customHeight="1" x14ac:dyDescent="0.3"/>
    <row r="1735" ht="17.25" customHeight="1" x14ac:dyDescent="0.3"/>
    <row r="1736" ht="17.25" customHeight="1" x14ac:dyDescent="0.3"/>
    <row r="1737" ht="17.25" customHeight="1" x14ac:dyDescent="0.3"/>
    <row r="1738" ht="17.25" customHeight="1" x14ac:dyDescent="0.3"/>
    <row r="1739" ht="17.25" customHeight="1" x14ac:dyDescent="0.3"/>
    <row r="1740" ht="17.25" customHeight="1" x14ac:dyDescent="0.3"/>
    <row r="1741" ht="17.25" customHeight="1" x14ac:dyDescent="0.3"/>
    <row r="1742" ht="17.25" customHeight="1" x14ac:dyDescent="0.3"/>
    <row r="1743" ht="17.25" customHeight="1" x14ac:dyDescent="0.3"/>
    <row r="1744" ht="17.25" customHeight="1" x14ac:dyDescent="0.3"/>
    <row r="1745" ht="17.25" customHeight="1" x14ac:dyDescent="0.3"/>
    <row r="1746" ht="17.25" customHeight="1" x14ac:dyDescent="0.3"/>
    <row r="1747" ht="17.25" customHeight="1" x14ac:dyDescent="0.3"/>
    <row r="1748" ht="17.25" customHeight="1" x14ac:dyDescent="0.3"/>
    <row r="1749" ht="17.25" customHeight="1" x14ac:dyDescent="0.3"/>
    <row r="1750" ht="17.25" customHeight="1" x14ac:dyDescent="0.3"/>
    <row r="1751" ht="17.25" customHeight="1" x14ac:dyDescent="0.3"/>
    <row r="1752" ht="17.25" customHeight="1" x14ac:dyDescent="0.3"/>
    <row r="1753" ht="17.25" customHeight="1" x14ac:dyDescent="0.3"/>
    <row r="1754" ht="17.25" customHeight="1" x14ac:dyDescent="0.3"/>
    <row r="1755" ht="17.25" customHeight="1" x14ac:dyDescent="0.3"/>
    <row r="1756" ht="17.25" customHeight="1" x14ac:dyDescent="0.3"/>
    <row r="1757" ht="17.25" customHeight="1" x14ac:dyDescent="0.3"/>
    <row r="1758" ht="17.25" customHeight="1" x14ac:dyDescent="0.3"/>
    <row r="1759" ht="17.25" customHeight="1" x14ac:dyDescent="0.3"/>
    <row r="1760" ht="17.25" customHeight="1" x14ac:dyDescent="0.3"/>
    <row r="1761" ht="17.25" customHeight="1" x14ac:dyDescent="0.3"/>
    <row r="1762" ht="17.25" customHeight="1" x14ac:dyDescent="0.3"/>
    <row r="1763" ht="17.25" customHeight="1" x14ac:dyDescent="0.3"/>
    <row r="1764" ht="17.25" customHeight="1" x14ac:dyDescent="0.3"/>
    <row r="1765" ht="17.25" customHeight="1" x14ac:dyDescent="0.3"/>
    <row r="1766" ht="17.25" customHeight="1" x14ac:dyDescent="0.3"/>
    <row r="1767" ht="17.25" customHeight="1" x14ac:dyDescent="0.3"/>
    <row r="1768" ht="17.25" customHeight="1" x14ac:dyDescent="0.3"/>
    <row r="1769" ht="17.25" customHeight="1" x14ac:dyDescent="0.3"/>
    <row r="1770" ht="17.25" customHeight="1" x14ac:dyDescent="0.3"/>
    <row r="1771" ht="17.25" customHeight="1" x14ac:dyDescent="0.3"/>
    <row r="1772" ht="17.25" customHeight="1" x14ac:dyDescent="0.3"/>
    <row r="1773" ht="17.25" customHeight="1" x14ac:dyDescent="0.3"/>
    <row r="1774" ht="17.25" customHeight="1" x14ac:dyDescent="0.3"/>
    <row r="1775" ht="17.25" customHeight="1" x14ac:dyDescent="0.3"/>
    <row r="1776" ht="17.25" customHeight="1" x14ac:dyDescent="0.3"/>
    <row r="1777" ht="17.25" customHeight="1" x14ac:dyDescent="0.3"/>
    <row r="1778" ht="17.25" customHeight="1" x14ac:dyDescent="0.3"/>
    <row r="1779" ht="17.25" customHeight="1" x14ac:dyDescent="0.3"/>
    <row r="1780" ht="17.25" customHeight="1" x14ac:dyDescent="0.3"/>
    <row r="1781" ht="17.25" customHeight="1" x14ac:dyDescent="0.3"/>
    <row r="1782" ht="17.25" customHeight="1" x14ac:dyDescent="0.3"/>
    <row r="1783" ht="17.25" customHeight="1" x14ac:dyDescent="0.3"/>
    <row r="1784" ht="17.25" customHeight="1" x14ac:dyDescent="0.3"/>
    <row r="1785" ht="17.25" customHeight="1" x14ac:dyDescent="0.3"/>
    <row r="1786" ht="17.25" customHeight="1" x14ac:dyDescent="0.3"/>
    <row r="1787" ht="17.25" customHeight="1" x14ac:dyDescent="0.3"/>
    <row r="1788" ht="17.25" customHeight="1" x14ac:dyDescent="0.3"/>
    <row r="1789" ht="17.25" customHeight="1" x14ac:dyDescent="0.3"/>
    <row r="1790" ht="17.25" customHeight="1" x14ac:dyDescent="0.3"/>
    <row r="1791" ht="17.25" customHeight="1" x14ac:dyDescent="0.3"/>
    <row r="1792" ht="17.25" customHeight="1" x14ac:dyDescent="0.3"/>
    <row r="1793" ht="17.25" customHeight="1" x14ac:dyDescent="0.3"/>
    <row r="1794" ht="17.25" customHeight="1" x14ac:dyDescent="0.3"/>
    <row r="1795" ht="17.25" customHeight="1" x14ac:dyDescent="0.3"/>
    <row r="1796" ht="17.25" customHeight="1" x14ac:dyDescent="0.3"/>
    <row r="1797" ht="17.25" customHeight="1" x14ac:dyDescent="0.3"/>
    <row r="1798" ht="17.25" customHeight="1" x14ac:dyDescent="0.3"/>
    <row r="1799" ht="17.25" customHeight="1" x14ac:dyDescent="0.3"/>
    <row r="1800" ht="17.25" customHeight="1" x14ac:dyDescent="0.3"/>
    <row r="1801" ht="17.25" customHeight="1" x14ac:dyDescent="0.3"/>
    <row r="1802" ht="17.25" customHeight="1" x14ac:dyDescent="0.3"/>
    <row r="1803" ht="17.25" customHeight="1" x14ac:dyDescent="0.3"/>
    <row r="1804" ht="17.25" customHeight="1" x14ac:dyDescent="0.3"/>
    <row r="1805" ht="17.25" customHeight="1" x14ac:dyDescent="0.3"/>
    <row r="1806" ht="17.25" customHeight="1" x14ac:dyDescent="0.3"/>
    <row r="1807" ht="17.25" customHeight="1" x14ac:dyDescent="0.3"/>
    <row r="1808" ht="17.25" customHeight="1" x14ac:dyDescent="0.3"/>
    <row r="1809" ht="17.25" customHeight="1" x14ac:dyDescent="0.3"/>
    <row r="1810" ht="17.25" customHeight="1" x14ac:dyDescent="0.3"/>
    <row r="1811" ht="17.25" customHeight="1" x14ac:dyDescent="0.3"/>
    <row r="1812" ht="17.25" customHeight="1" x14ac:dyDescent="0.3"/>
    <row r="1813" ht="17.25" customHeight="1" x14ac:dyDescent="0.3"/>
    <row r="1814" ht="17.25" customHeight="1" x14ac:dyDescent="0.3"/>
    <row r="1815" ht="17.25" customHeight="1" x14ac:dyDescent="0.3"/>
    <row r="1816" ht="17.25" customHeight="1" x14ac:dyDescent="0.3"/>
    <row r="1817" ht="17.25" customHeight="1" x14ac:dyDescent="0.3"/>
    <row r="1818" ht="17.25" customHeight="1" x14ac:dyDescent="0.3"/>
    <row r="1819" ht="17.25" customHeight="1" x14ac:dyDescent="0.3"/>
    <row r="1820" ht="17.25" customHeight="1" x14ac:dyDescent="0.3"/>
    <row r="1821" ht="17.25" customHeight="1" x14ac:dyDescent="0.3"/>
    <row r="1822" ht="17.25" customHeight="1" x14ac:dyDescent="0.3"/>
    <row r="1823" ht="17.25" customHeight="1" x14ac:dyDescent="0.3"/>
    <row r="1824" ht="17.25" customHeight="1" x14ac:dyDescent="0.3"/>
    <row r="1825" ht="17.25" customHeight="1" x14ac:dyDescent="0.3"/>
    <row r="1826" ht="17.25" customHeight="1" x14ac:dyDescent="0.3"/>
    <row r="1827" ht="17.25" customHeight="1" x14ac:dyDescent="0.3"/>
    <row r="1828" ht="17.25" customHeight="1" x14ac:dyDescent="0.3"/>
    <row r="1829" ht="17.25" customHeight="1" x14ac:dyDescent="0.3"/>
    <row r="1830" ht="17.25" customHeight="1" x14ac:dyDescent="0.3"/>
    <row r="1831" ht="17.25" customHeight="1" x14ac:dyDescent="0.3"/>
    <row r="1832" ht="17.25" customHeight="1" x14ac:dyDescent="0.3"/>
    <row r="1833" ht="17.25" customHeight="1" x14ac:dyDescent="0.3"/>
    <row r="1834" ht="17.25" customHeight="1" x14ac:dyDescent="0.3"/>
    <row r="1835" ht="17.25" customHeight="1" x14ac:dyDescent="0.3"/>
    <row r="1836" ht="17.25" customHeight="1" x14ac:dyDescent="0.3"/>
    <row r="1837" ht="17.25" customHeight="1" x14ac:dyDescent="0.3"/>
    <row r="1838" ht="17.25" customHeight="1" x14ac:dyDescent="0.3"/>
    <row r="1839" ht="17.25" customHeight="1" x14ac:dyDescent="0.3"/>
    <row r="1840" ht="17.25" customHeight="1" x14ac:dyDescent="0.3"/>
    <row r="1841" ht="17.25" customHeight="1" x14ac:dyDescent="0.3"/>
    <row r="1842" ht="17.25" customHeight="1" x14ac:dyDescent="0.3"/>
    <row r="1843" ht="17.25" customHeight="1" x14ac:dyDescent="0.3"/>
    <row r="1844" ht="17.25" customHeight="1" x14ac:dyDescent="0.3"/>
    <row r="1845" ht="17.25" customHeight="1" x14ac:dyDescent="0.3"/>
    <row r="1846" ht="17.25" customHeight="1" x14ac:dyDescent="0.3"/>
    <row r="1847" ht="17.25" customHeight="1" x14ac:dyDescent="0.3"/>
    <row r="1848" ht="17.25" customHeight="1" x14ac:dyDescent="0.3"/>
    <row r="1849" ht="17.25" customHeight="1" x14ac:dyDescent="0.3"/>
    <row r="1850" ht="17.25" customHeight="1" x14ac:dyDescent="0.3"/>
    <row r="1851" ht="17.25" customHeight="1" x14ac:dyDescent="0.3"/>
    <row r="1852" ht="17.25" customHeight="1" x14ac:dyDescent="0.3"/>
    <row r="1853" ht="17.25" customHeight="1" x14ac:dyDescent="0.3"/>
    <row r="1854" ht="17.25" customHeight="1" x14ac:dyDescent="0.3"/>
    <row r="1855" ht="17.25" customHeight="1" x14ac:dyDescent="0.3"/>
    <row r="1856" ht="17.25" customHeight="1" x14ac:dyDescent="0.3"/>
    <row r="1857" ht="17.25" customHeight="1" x14ac:dyDescent="0.3"/>
    <row r="1858" ht="17.25" customHeight="1" x14ac:dyDescent="0.3"/>
    <row r="1859" ht="17.25" customHeight="1" x14ac:dyDescent="0.3"/>
    <row r="1860" ht="17.25" customHeight="1" x14ac:dyDescent="0.3"/>
    <row r="1861" ht="17.25" customHeight="1" x14ac:dyDescent="0.3"/>
    <row r="1862" ht="17.25" customHeight="1" x14ac:dyDescent="0.3"/>
    <row r="1863" ht="17.25" customHeight="1" x14ac:dyDescent="0.3"/>
    <row r="1864" ht="17.25" customHeight="1" x14ac:dyDescent="0.3"/>
    <row r="1865" ht="17.25" customHeight="1" x14ac:dyDescent="0.3"/>
    <row r="1866" ht="17.25" customHeight="1" x14ac:dyDescent="0.3"/>
    <row r="1867" ht="17.25" customHeight="1" x14ac:dyDescent="0.3"/>
    <row r="1868" ht="17.25" customHeight="1" x14ac:dyDescent="0.3"/>
    <row r="1869" ht="17.25" customHeight="1" x14ac:dyDescent="0.3"/>
    <row r="1870" ht="17.25" customHeight="1" x14ac:dyDescent="0.3"/>
    <row r="1871" ht="17.25" customHeight="1" x14ac:dyDescent="0.3"/>
    <row r="1872" ht="17.25" customHeight="1" x14ac:dyDescent="0.3"/>
    <row r="1873" ht="17.25" customHeight="1" x14ac:dyDescent="0.3"/>
    <row r="1874" ht="17.25" customHeight="1" x14ac:dyDescent="0.3"/>
    <row r="1875" ht="17.25" customHeight="1" x14ac:dyDescent="0.3"/>
    <row r="1876" ht="17.25" customHeight="1" x14ac:dyDescent="0.3"/>
    <row r="1877" ht="17.25" customHeight="1" x14ac:dyDescent="0.3"/>
    <row r="1878" ht="17.25" customHeight="1" x14ac:dyDescent="0.3"/>
    <row r="1879" ht="17.25" customHeight="1" x14ac:dyDescent="0.3"/>
    <row r="1880" ht="17.25" customHeight="1" x14ac:dyDescent="0.3"/>
    <row r="1881" ht="17.25" customHeight="1" x14ac:dyDescent="0.3"/>
    <row r="1882" ht="17.25" customHeight="1" x14ac:dyDescent="0.3"/>
    <row r="1883" ht="17.25" customHeight="1" x14ac:dyDescent="0.3"/>
    <row r="1884" ht="17.25" customHeight="1" x14ac:dyDescent="0.3"/>
    <row r="1885" ht="17.25" customHeight="1" x14ac:dyDescent="0.3"/>
    <row r="1886" ht="17.25" customHeight="1" x14ac:dyDescent="0.3"/>
    <row r="1887" ht="17.25" customHeight="1" x14ac:dyDescent="0.3"/>
    <row r="1888" ht="17.25" customHeight="1" x14ac:dyDescent="0.3"/>
    <row r="1889" ht="17.25" customHeight="1" x14ac:dyDescent="0.3"/>
    <row r="1890" ht="17.25" customHeight="1" x14ac:dyDescent="0.3"/>
    <row r="1891" ht="17.25" customHeight="1" x14ac:dyDescent="0.3"/>
    <row r="1892" ht="17.25" customHeight="1" x14ac:dyDescent="0.3"/>
    <row r="1893" ht="17.25" customHeight="1" x14ac:dyDescent="0.3"/>
    <row r="1894" ht="17.25" customHeight="1" x14ac:dyDescent="0.3"/>
    <row r="1895" ht="17.25" customHeight="1" x14ac:dyDescent="0.3"/>
    <row r="1896" ht="17.25" customHeight="1" x14ac:dyDescent="0.3"/>
    <row r="1897" ht="17.25" customHeight="1" x14ac:dyDescent="0.3"/>
    <row r="1898" ht="17.25" customHeight="1" x14ac:dyDescent="0.3"/>
    <row r="1899" ht="17.25" customHeight="1" x14ac:dyDescent="0.3"/>
    <row r="1900" ht="17.25" customHeight="1" x14ac:dyDescent="0.3"/>
    <row r="1901" ht="17.25" customHeight="1" x14ac:dyDescent="0.3"/>
    <row r="1902" ht="17.25" customHeight="1" x14ac:dyDescent="0.3"/>
    <row r="1903" ht="17.25" customHeight="1" x14ac:dyDescent="0.3"/>
    <row r="1904" ht="17.25" customHeight="1" x14ac:dyDescent="0.3"/>
    <row r="1905" ht="17.25" customHeight="1" x14ac:dyDescent="0.3"/>
    <row r="1906" ht="17.25" customHeight="1" x14ac:dyDescent="0.3"/>
    <row r="1907" ht="17.25" customHeight="1" x14ac:dyDescent="0.3"/>
    <row r="1908" ht="17.25" customHeight="1" x14ac:dyDescent="0.3"/>
    <row r="1909" ht="17.25" customHeight="1" x14ac:dyDescent="0.3"/>
    <row r="1910" ht="17.25" customHeight="1" x14ac:dyDescent="0.3"/>
    <row r="1911" ht="17.25" customHeight="1" x14ac:dyDescent="0.3"/>
    <row r="1912" ht="17.25" customHeight="1" x14ac:dyDescent="0.3"/>
    <row r="1913" ht="17.25" customHeight="1" x14ac:dyDescent="0.3"/>
    <row r="1914" ht="17.25" customHeight="1" x14ac:dyDescent="0.3"/>
    <row r="1915" ht="17.25" customHeight="1" x14ac:dyDescent="0.3"/>
    <row r="1916" ht="17.25" customHeight="1" x14ac:dyDescent="0.3"/>
    <row r="1917" ht="17.25" customHeight="1" x14ac:dyDescent="0.3"/>
    <row r="1918" ht="17.25" customHeight="1" x14ac:dyDescent="0.3"/>
    <row r="1919" ht="17.25" customHeight="1" x14ac:dyDescent="0.3"/>
    <row r="1920" ht="17.25" customHeight="1" x14ac:dyDescent="0.3"/>
    <row r="1921" ht="17.25" customHeight="1" x14ac:dyDescent="0.3"/>
    <row r="1922" ht="17.25" customHeight="1" x14ac:dyDescent="0.3"/>
    <row r="1923" ht="17.25" customHeight="1" x14ac:dyDescent="0.3"/>
    <row r="1924" ht="17.25" customHeight="1" x14ac:dyDescent="0.3"/>
    <row r="1925" ht="17.25" customHeight="1" x14ac:dyDescent="0.3"/>
    <row r="1926" ht="17.25" customHeight="1" x14ac:dyDescent="0.3"/>
    <row r="1927" ht="17.25" customHeight="1" x14ac:dyDescent="0.3"/>
    <row r="1928" ht="17.25" customHeight="1" x14ac:dyDescent="0.3"/>
    <row r="1929" ht="17.25" customHeight="1" x14ac:dyDescent="0.3"/>
    <row r="1930" ht="17.25" customHeight="1" x14ac:dyDescent="0.3"/>
    <row r="1931" ht="17.25" customHeight="1" x14ac:dyDescent="0.3"/>
    <row r="1932" ht="17.25" customHeight="1" x14ac:dyDescent="0.3"/>
    <row r="1933" ht="17.25" customHeight="1" x14ac:dyDescent="0.3"/>
    <row r="1934" ht="17.25" customHeight="1" x14ac:dyDescent="0.3"/>
    <row r="1935" ht="17.25" customHeight="1" x14ac:dyDescent="0.3"/>
    <row r="1936" ht="17.25" customHeight="1" x14ac:dyDescent="0.3"/>
    <row r="1937" ht="17.25" customHeight="1" x14ac:dyDescent="0.3"/>
    <row r="1938" ht="17.25" customHeight="1" x14ac:dyDescent="0.3"/>
    <row r="1939" ht="17.25" customHeight="1" x14ac:dyDescent="0.3"/>
    <row r="1940" ht="17.25" customHeight="1" x14ac:dyDescent="0.3"/>
    <row r="1941" ht="17.25" customHeight="1" x14ac:dyDescent="0.3"/>
    <row r="1942" ht="17.25" customHeight="1" x14ac:dyDescent="0.3"/>
    <row r="1943" ht="17.25" customHeight="1" x14ac:dyDescent="0.3"/>
    <row r="1944" ht="17.25" customHeight="1" x14ac:dyDescent="0.3"/>
    <row r="1945" ht="17.25" customHeight="1" x14ac:dyDescent="0.3"/>
    <row r="1946" ht="17.25" customHeight="1" x14ac:dyDescent="0.3"/>
    <row r="1947" ht="17.25" customHeight="1" x14ac:dyDescent="0.3"/>
    <row r="1948" ht="17.25" customHeight="1" x14ac:dyDescent="0.3"/>
    <row r="1949" ht="17.25" customHeight="1" x14ac:dyDescent="0.3"/>
    <row r="1950" ht="17.25" customHeight="1" x14ac:dyDescent="0.3"/>
    <row r="1951" ht="17.25" customHeight="1" x14ac:dyDescent="0.3"/>
    <row r="1952" ht="17.25" customHeight="1" x14ac:dyDescent="0.3"/>
    <row r="1953" ht="17.25" customHeight="1" x14ac:dyDescent="0.3"/>
    <row r="1954" ht="17.25" customHeight="1" x14ac:dyDescent="0.3"/>
    <row r="1955" ht="17.25" customHeight="1" x14ac:dyDescent="0.3"/>
    <row r="1956" ht="17.25" customHeight="1" x14ac:dyDescent="0.3"/>
    <row r="1957" ht="17.25" customHeight="1" x14ac:dyDescent="0.3"/>
    <row r="1958" ht="17.25" customHeight="1" x14ac:dyDescent="0.3"/>
    <row r="1959" ht="17.25" customHeight="1" x14ac:dyDescent="0.3"/>
    <row r="1960" ht="17.25" customHeight="1" x14ac:dyDescent="0.3"/>
    <row r="1961" ht="17.25" customHeight="1" x14ac:dyDescent="0.3"/>
    <row r="1962" ht="17.25" customHeight="1" x14ac:dyDescent="0.3"/>
    <row r="1963" ht="17.25" customHeight="1" x14ac:dyDescent="0.3"/>
    <row r="1964" ht="17.25" customHeight="1" x14ac:dyDescent="0.3"/>
    <row r="1965" ht="17.25" customHeight="1" x14ac:dyDescent="0.3"/>
    <row r="1966" ht="17.25" customHeight="1" x14ac:dyDescent="0.3"/>
    <row r="1967" ht="17.25" customHeight="1" x14ac:dyDescent="0.3"/>
    <row r="1968" ht="17.25" customHeight="1" x14ac:dyDescent="0.3"/>
    <row r="1969" ht="17.25" customHeight="1" x14ac:dyDescent="0.3"/>
    <row r="1970" ht="17.25" customHeight="1" x14ac:dyDescent="0.3"/>
    <row r="1971" ht="17.25" customHeight="1" x14ac:dyDescent="0.3"/>
    <row r="1972" ht="17.25" customHeight="1" x14ac:dyDescent="0.3"/>
    <row r="1973" ht="17.25" customHeight="1" x14ac:dyDescent="0.3"/>
    <row r="1974" ht="17.25" customHeight="1" x14ac:dyDescent="0.3"/>
    <row r="1975" ht="17.25" customHeight="1" x14ac:dyDescent="0.3"/>
    <row r="1976" ht="17.25" customHeight="1" x14ac:dyDescent="0.3"/>
    <row r="1977" ht="17.25" customHeight="1" x14ac:dyDescent="0.3"/>
    <row r="1978" ht="17.25" customHeight="1" x14ac:dyDescent="0.3"/>
    <row r="1979" ht="17.25" customHeight="1" x14ac:dyDescent="0.3"/>
    <row r="1980" ht="17.25" customHeight="1" x14ac:dyDescent="0.3"/>
    <row r="1981" ht="17.25" customHeight="1" x14ac:dyDescent="0.3"/>
    <row r="1982" ht="17.25" customHeight="1" x14ac:dyDescent="0.3"/>
    <row r="1983" ht="17.25" customHeight="1" x14ac:dyDescent="0.3"/>
    <row r="1984" ht="17.25" customHeight="1" x14ac:dyDescent="0.3"/>
    <row r="1985" ht="17.25" customHeight="1" x14ac:dyDescent="0.3"/>
    <row r="1986" ht="17.25" customHeight="1" x14ac:dyDescent="0.3"/>
    <row r="1987" ht="17.25" customHeight="1" x14ac:dyDescent="0.3"/>
    <row r="1988" ht="17.25" customHeight="1" x14ac:dyDescent="0.3"/>
    <row r="1989" ht="17.25" customHeight="1" x14ac:dyDescent="0.3"/>
    <row r="1990" ht="17.25" customHeight="1" x14ac:dyDescent="0.3"/>
    <row r="1991" ht="17.25" customHeight="1" x14ac:dyDescent="0.3"/>
    <row r="1992" ht="17.25" customHeight="1" x14ac:dyDescent="0.3"/>
    <row r="1993" ht="17.25" customHeight="1" x14ac:dyDescent="0.3"/>
    <row r="1994" ht="17.25" customHeight="1" x14ac:dyDescent="0.3"/>
    <row r="1995" ht="17.25" customHeight="1" x14ac:dyDescent="0.3"/>
    <row r="1996" ht="17.25" customHeight="1" x14ac:dyDescent="0.3"/>
    <row r="1997" ht="17.25" customHeight="1" x14ac:dyDescent="0.3"/>
    <row r="1998" ht="17.25" customHeight="1" x14ac:dyDescent="0.3"/>
    <row r="1999" ht="17.25" customHeight="1" x14ac:dyDescent="0.3"/>
    <row r="2000" ht="17.25" customHeight="1" x14ac:dyDescent="0.3"/>
    <row r="2001" ht="17.25" customHeight="1" x14ac:dyDescent="0.3"/>
    <row r="2002" ht="17.25" customHeight="1" x14ac:dyDescent="0.3"/>
    <row r="2003" ht="17.25" customHeight="1" x14ac:dyDescent="0.3"/>
    <row r="2004" ht="17.25" customHeight="1" x14ac:dyDescent="0.3"/>
    <row r="2005" ht="17.25" customHeight="1" x14ac:dyDescent="0.3"/>
    <row r="2006" ht="17.25" customHeight="1" x14ac:dyDescent="0.3"/>
    <row r="2007" ht="17.25" customHeight="1" x14ac:dyDescent="0.3"/>
    <row r="2008" ht="17.25" customHeight="1" x14ac:dyDescent="0.3"/>
    <row r="2009" ht="17.25" customHeight="1" x14ac:dyDescent="0.3"/>
    <row r="2010" ht="17.25" customHeight="1" x14ac:dyDescent="0.3"/>
    <row r="2011" ht="17.25" customHeight="1" x14ac:dyDescent="0.3"/>
    <row r="2012" ht="17.25" customHeight="1" x14ac:dyDescent="0.3"/>
    <row r="2013" ht="17.25" customHeight="1" x14ac:dyDescent="0.3"/>
    <row r="2014" ht="17.25" customHeight="1" x14ac:dyDescent="0.3"/>
    <row r="2015" ht="17.25" customHeight="1" x14ac:dyDescent="0.3"/>
    <row r="2016" ht="17.25" customHeight="1" x14ac:dyDescent="0.3"/>
    <row r="2017" ht="17.25" customHeight="1" x14ac:dyDescent="0.3"/>
    <row r="2018" ht="17.25" customHeight="1" x14ac:dyDescent="0.3"/>
    <row r="2019" ht="17.25" customHeight="1" x14ac:dyDescent="0.3"/>
    <row r="2020" ht="17.25" customHeight="1" x14ac:dyDescent="0.3"/>
    <row r="2021" ht="17.25" customHeight="1" x14ac:dyDescent="0.3"/>
    <row r="2022" ht="17.25" customHeight="1" x14ac:dyDescent="0.3"/>
    <row r="2023" ht="17.25" customHeight="1" x14ac:dyDescent="0.3"/>
    <row r="2024" ht="17.25" customHeight="1" x14ac:dyDescent="0.3"/>
    <row r="2025" ht="17.25" customHeight="1" x14ac:dyDescent="0.3"/>
    <row r="2026" ht="17.25" customHeight="1" x14ac:dyDescent="0.3"/>
    <row r="2027" ht="17.25" customHeight="1" x14ac:dyDescent="0.3"/>
    <row r="2028" ht="17.25" customHeight="1" x14ac:dyDescent="0.3"/>
    <row r="2029" ht="17.25" customHeight="1" x14ac:dyDescent="0.3"/>
    <row r="2030" ht="17.25" customHeight="1" x14ac:dyDescent="0.3"/>
    <row r="2031" ht="17.25" customHeight="1" x14ac:dyDescent="0.3"/>
    <row r="2032" ht="17.25" customHeight="1" x14ac:dyDescent="0.3"/>
    <row r="2033" ht="17.25" customHeight="1" x14ac:dyDescent="0.3"/>
    <row r="2034" ht="17.25" customHeight="1" x14ac:dyDescent="0.3"/>
    <row r="2035" ht="17.25" customHeight="1" x14ac:dyDescent="0.3"/>
    <row r="2036" ht="17.25" customHeight="1" x14ac:dyDescent="0.3"/>
    <row r="2037" ht="17.25" customHeight="1" x14ac:dyDescent="0.3"/>
    <row r="2038" ht="17.25" customHeight="1" x14ac:dyDescent="0.3"/>
    <row r="2039" ht="17.25" customHeight="1" x14ac:dyDescent="0.3"/>
    <row r="2040" ht="17.25" customHeight="1" x14ac:dyDescent="0.3"/>
    <row r="2041" ht="17.25" customHeight="1" x14ac:dyDescent="0.3"/>
    <row r="2042" ht="17.25" customHeight="1" x14ac:dyDescent="0.3"/>
    <row r="2043" ht="17.25" customHeight="1" x14ac:dyDescent="0.3"/>
    <row r="2044" ht="17.25" customHeight="1" x14ac:dyDescent="0.3"/>
    <row r="2045" ht="17.25" customHeight="1" x14ac:dyDescent="0.3"/>
    <row r="2046" ht="17.25" customHeight="1" x14ac:dyDescent="0.3"/>
    <row r="2047" ht="17.25" customHeight="1" x14ac:dyDescent="0.3"/>
    <row r="2048" ht="17.25" customHeight="1" x14ac:dyDescent="0.3"/>
    <row r="2049" ht="17.25" customHeight="1" x14ac:dyDescent="0.3"/>
    <row r="2050" ht="17.25" customHeight="1" x14ac:dyDescent="0.3"/>
    <row r="2051" ht="17.25" customHeight="1" x14ac:dyDescent="0.3"/>
    <row r="2052" ht="17.25" customHeight="1" x14ac:dyDescent="0.3"/>
    <row r="2053" ht="17.25" customHeight="1" x14ac:dyDescent="0.3"/>
    <row r="2054" ht="17.25" customHeight="1" x14ac:dyDescent="0.3"/>
    <row r="2055" ht="17.25" customHeight="1" x14ac:dyDescent="0.3"/>
    <row r="2056" ht="17.25" customHeight="1" x14ac:dyDescent="0.3"/>
    <row r="2057" ht="17.25" customHeight="1" x14ac:dyDescent="0.3"/>
    <row r="2058" ht="17.25" customHeight="1" x14ac:dyDescent="0.3"/>
    <row r="2059" ht="17.25" customHeight="1" x14ac:dyDescent="0.3"/>
    <row r="2060" ht="17.25" customHeight="1" x14ac:dyDescent="0.3"/>
    <row r="2061" ht="17.25" customHeight="1" x14ac:dyDescent="0.3"/>
    <row r="2062" ht="17.25" customHeight="1" x14ac:dyDescent="0.3"/>
    <row r="2063" ht="17.25" customHeight="1" x14ac:dyDescent="0.3"/>
    <row r="2064" ht="17.25" customHeight="1" x14ac:dyDescent="0.3"/>
    <row r="2065" ht="17.25" customHeight="1" x14ac:dyDescent="0.3"/>
    <row r="2066" ht="17.25" customHeight="1" x14ac:dyDescent="0.3"/>
    <row r="2067" ht="17.25" customHeight="1" x14ac:dyDescent="0.3"/>
    <row r="2068" ht="17.25" customHeight="1" x14ac:dyDescent="0.3"/>
    <row r="2069" ht="17.25" customHeight="1" x14ac:dyDescent="0.3"/>
    <row r="2070" ht="17.25" customHeight="1" x14ac:dyDescent="0.3"/>
    <row r="2071" ht="17.25" customHeight="1" x14ac:dyDescent="0.3"/>
    <row r="2072" ht="17.25" customHeight="1" x14ac:dyDescent="0.3"/>
    <row r="2073" ht="17.25" customHeight="1" x14ac:dyDescent="0.3"/>
    <row r="2074" ht="17.25" customHeight="1" x14ac:dyDescent="0.3"/>
    <row r="2075" ht="17.25" customHeight="1" x14ac:dyDescent="0.3"/>
    <row r="2076" ht="17.25" customHeight="1" x14ac:dyDescent="0.3"/>
    <row r="2077" ht="17.25" customHeight="1" x14ac:dyDescent="0.3"/>
    <row r="2078" ht="17.25" customHeight="1" x14ac:dyDescent="0.3"/>
    <row r="2079" ht="17.25" customHeight="1" x14ac:dyDescent="0.3"/>
    <row r="2080" ht="17.25" customHeight="1" x14ac:dyDescent="0.3"/>
    <row r="2081" ht="17.25" customHeight="1" x14ac:dyDescent="0.3"/>
    <row r="2082" ht="17.25" customHeight="1" x14ac:dyDescent="0.3"/>
    <row r="2083" ht="17.25" customHeight="1" x14ac:dyDescent="0.3"/>
    <row r="2084" ht="17.25" customHeight="1" x14ac:dyDescent="0.3"/>
    <row r="2085" ht="17.25" customHeight="1" x14ac:dyDescent="0.3"/>
    <row r="2086" ht="17.25" customHeight="1" x14ac:dyDescent="0.3"/>
    <row r="2087" ht="17.25" customHeight="1" x14ac:dyDescent="0.3"/>
    <row r="2088" ht="17.25" customHeight="1" x14ac:dyDescent="0.3"/>
    <row r="2089" ht="17.25" customHeight="1" x14ac:dyDescent="0.3"/>
    <row r="2090" ht="17.25" customHeight="1" x14ac:dyDescent="0.3"/>
    <row r="2091" ht="17.25" customHeight="1" x14ac:dyDescent="0.3"/>
    <row r="2092" ht="17.25" customHeight="1" x14ac:dyDescent="0.3"/>
    <row r="2093" ht="17.25" customHeight="1" x14ac:dyDescent="0.3"/>
    <row r="2094" ht="17.25" customHeight="1" x14ac:dyDescent="0.3"/>
    <row r="2095" ht="17.25" customHeight="1" x14ac:dyDescent="0.3"/>
    <row r="2096" ht="17.25" customHeight="1" x14ac:dyDescent="0.3"/>
    <row r="2097" ht="17.25" customHeight="1" x14ac:dyDescent="0.3"/>
    <row r="2098" ht="17.25" customHeight="1" x14ac:dyDescent="0.3"/>
    <row r="2099" ht="17.25" customHeight="1" x14ac:dyDescent="0.3"/>
    <row r="2100" ht="17.25" customHeight="1" x14ac:dyDescent="0.3"/>
    <row r="2101" ht="17.25" customHeight="1" x14ac:dyDescent="0.3"/>
    <row r="2102" ht="17.25" customHeight="1" x14ac:dyDescent="0.3"/>
    <row r="2103" ht="17.25" customHeight="1" x14ac:dyDescent="0.3"/>
    <row r="2104" ht="17.25" customHeight="1" x14ac:dyDescent="0.3"/>
    <row r="2105" ht="17.25" customHeight="1" x14ac:dyDescent="0.3"/>
    <row r="2106" ht="17.25" customHeight="1" x14ac:dyDescent="0.3"/>
    <row r="2107" ht="17.25" customHeight="1" x14ac:dyDescent="0.3"/>
    <row r="2108" ht="17.25" customHeight="1" x14ac:dyDescent="0.3"/>
    <row r="2109" ht="17.25" customHeight="1" x14ac:dyDescent="0.3"/>
    <row r="2110" ht="17.25" customHeight="1" x14ac:dyDescent="0.3"/>
    <row r="2111" ht="17.25" customHeight="1" x14ac:dyDescent="0.3"/>
    <row r="2112" ht="17.25" customHeight="1" x14ac:dyDescent="0.3"/>
    <row r="2113" ht="17.25" customHeight="1" x14ac:dyDescent="0.3"/>
    <row r="2114" ht="17.25" customHeight="1" x14ac:dyDescent="0.3"/>
    <row r="2115" ht="17.25" customHeight="1" x14ac:dyDescent="0.3"/>
    <row r="2116" ht="17.25" customHeight="1" x14ac:dyDescent="0.3"/>
    <row r="2117" ht="17.25" customHeight="1" x14ac:dyDescent="0.3"/>
    <row r="2118" ht="17.25" customHeight="1" x14ac:dyDescent="0.3"/>
    <row r="2119" ht="17.25" customHeight="1" x14ac:dyDescent="0.3"/>
    <row r="2120" ht="17.25" customHeight="1" x14ac:dyDescent="0.3"/>
    <row r="2121" ht="17.25" customHeight="1" x14ac:dyDescent="0.3"/>
    <row r="2122" ht="17.25" customHeight="1" x14ac:dyDescent="0.3"/>
    <row r="2123" ht="17.25" customHeight="1" x14ac:dyDescent="0.3"/>
    <row r="2124" ht="17.25" customHeight="1" x14ac:dyDescent="0.3"/>
    <row r="2125" ht="17.25" customHeight="1" x14ac:dyDescent="0.3"/>
    <row r="2126" ht="17.25" customHeight="1" x14ac:dyDescent="0.3"/>
    <row r="2127" ht="17.25" customHeight="1" x14ac:dyDescent="0.3"/>
    <row r="2128" ht="17.25" customHeight="1" x14ac:dyDescent="0.3"/>
    <row r="2129" ht="17.25" customHeight="1" x14ac:dyDescent="0.3"/>
    <row r="2130" ht="17.25" customHeight="1" x14ac:dyDescent="0.3"/>
    <row r="2131" ht="17.25" customHeight="1" x14ac:dyDescent="0.3"/>
    <row r="2132" ht="17.25" customHeight="1" x14ac:dyDescent="0.3"/>
    <row r="2133" ht="17.25" customHeight="1" x14ac:dyDescent="0.3"/>
    <row r="2134" ht="17.25" customHeight="1" x14ac:dyDescent="0.3"/>
    <row r="2135" ht="17.25" customHeight="1" x14ac:dyDescent="0.3"/>
    <row r="2136" ht="17.25" customHeight="1" x14ac:dyDescent="0.3"/>
    <row r="2137" ht="17.25" customHeight="1" x14ac:dyDescent="0.3"/>
    <row r="2138" ht="17.25" customHeight="1" x14ac:dyDescent="0.3"/>
    <row r="2139" ht="17.25" customHeight="1" x14ac:dyDescent="0.3"/>
    <row r="2140" ht="17.25" customHeight="1" x14ac:dyDescent="0.3"/>
    <row r="2141" ht="17.25" customHeight="1" x14ac:dyDescent="0.3"/>
    <row r="2142" ht="17.25" customHeight="1" x14ac:dyDescent="0.3"/>
    <row r="2143" ht="17.25" customHeight="1" x14ac:dyDescent="0.3"/>
    <row r="2144" ht="17.25" customHeight="1" x14ac:dyDescent="0.3"/>
    <row r="2145" ht="17.25" customHeight="1" x14ac:dyDescent="0.3"/>
    <row r="2146" ht="17.25" customHeight="1" x14ac:dyDescent="0.3"/>
    <row r="2147" ht="17.25" customHeight="1" x14ac:dyDescent="0.3"/>
    <row r="2148" ht="17.25" customHeight="1" x14ac:dyDescent="0.3"/>
    <row r="2149" ht="17.25" customHeight="1" x14ac:dyDescent="0.3"/>
    <row r="2150" ht="17.25" customHeight="1" x14ac:dyDescent="0.3"/>
    <row r="2151" ht="17.25" customHeight="1" x14ac:dyDescent="0.3"/>
    <row r="2152" ht="17.25" customHeight="1" x14ac:dyDescent="0.3"/>
    <row r="2153" ht="17.25" customHeight="1" x14ac:dyDescent="0.3"/>
    <row r="2154" ht="17.25" customHeight="1" x14ac:dyDescent="0.3"/>
    <row r="2155" ht="17.25" customHeight="1" x14ac:dyDescent="0.3"/>
    <row r="2156" ht="17.25" customHeight="1" x14ac:dyDescent="0.3"/>
    <row r="2157" ht="17.25" customHeight="1" x14ac:dyDescent="0.3"/>
    <row r="2158" ht="17.25" customHeight="1" x14ac:dyDescent="0.3"/>
    <row r="2159" ht="17.25" customHeight="1" x14ac:dyDescent="0.3"/>
    <row r="2160" ht="17.25" customHeight="1" x14ac:dyDescent="0.3"/>
    <row r="2161" ht="17.25" customHeight="1" x14ac:dyDescent="0.3"/>
    <row r="2162" ht="17.25" customHeight="1" x14ac:dyDescent="0.3"/>
    <row r="2163" ht="17.25" customHeight="1" x14ac:dyDescent="0.3"/>
    <row r="2164" ht="17.25" customHeight="1" x14ac:dyDescent="0.3"/>
    <row r="2165" ht="17.25" customHeight="1" x14ac:dyDescent="0.3"/>
    <row r="2166" ht="17.25" customHeight="1" x14ac:dyDescent="0.3"/>
    <row r="2167" ht="17.25" customHeight="1" x14ac:dyDescent="0.3"/>
    <row r="2168" ht="17.25" customHeight="1" x14ac:dyDescent="0.3"/>
    <row r="2169" ht="17.25" customHeight="1" x14ac:dyDescent="0.3"/>
    <row r="2170" ht="17.25" customHeight="1" x14ac:dyDescent="0.3"/>
    <row r="2171" ht="17.25" customHeight="1" x14ac:dyDescent="0.3"/>
    <row r="2172" ht="17.25" customHeight="1" x14ac:dyDescent="0.3"/>
    <row r="2173" ht="17.25" customHeight="1" x14ac:dyDescent="0.3"/>
    <row r="2174" ht="17.25" customHeight="1" x14ac:dyDescent="0.3"/>
    <row r="2175" ht="17.25" customHeight="1" x14ac:dyDescent="0.3"/>
    <row r="2176" ht="17.25" customHeight="1" x14ac:dyDescent="0.3"/>
    <row r="2177" ht="17.25" customHeight="1" x14ac:dyDescent="0.3"/>
    <row r="2178" ht="17.25" customHeight="1" x14ac:dyDescent="0.3"/>
    <row r="2179" ht="17.25" customHeight="1" x14ac:dyDescent="0.3"/>
    <row r="2180" ht="17.25" customHeight="1" x14ac:dyDescent="0.3"/>
    <row r="2181" ht="17.25" customHeight="1" x14ac:dyDescent="0.3"/>
    <row r="2182" ht="17.25" customHeight="1" x14ac:dyDescent="0.3"/>
    <row r="2183" ht="17.25" customHeight="1" x14ac:dyDescent="0.3"/>
    <row r="2184" ht="17.25" customHeight="1" x14ac:dyDescent="0.3"/>
    <row r="2185" ht="17.25" customHeight="1" x14ac:dyDescent="0.3"/>
    <row r="2186" ht="17.25" customHeight="1" x14ac:dyDescent="0.3"/>
    <row r="2187" ht="17.25" customHeight="1" x14ac:dyDescent="0.3"/>
    <row r="2188" ht="17.25" customHeight="1" x14ac:dyDescent="0.3"/>
    <row r="2189" ht="17.25" customHeight="1" x14ac:dyDescent="0.3"/>
    <row r="2190" ht="17.25" customHeight="1" x14ac:dyDescent="0.3"/>
    <row r="2191" ht="17.25" customHeight="1" x14ac:dyDescent="0.3"/>
    <row r="2192" ht="17.25" customHeight="1" x14ac:dyDescent="0.3"/>
    <row r="2193" ht="17.25" customHeight="1" x14ac:dyDescent="0.3"/>
    <row r="2194" ht="17.25" customHeight="1" x14ac:dyDescent="0.3"/>
    <row r="2195" ht="17.25" customHeight="1" x14ac:dyDescent="0.3"/>
    <row r="2196" ht="17.25" customHeight="1" x14ac:dyDescent="0.3"/>
    <row r="2197" ht="17.25" customHeight="1" x14ac:dyDescent="0.3"/>
    <row r="2198" ht="17.25" customHeight="1" x14ac:dyDescent="0.3"/>
    <row r="2199" ht="17.25" customHeight="1" x14ac:dyDescent="0.3"/>
    <row r="2200" ht="17.25" customHeight="1" x14ac:dyDescent="0.3"/>
    <row r="2201" ht="17.25" customHeight="1" x14ac:dyDescent="0.3"/>
    <row r="2202" ht="17.25" customHeight="1" x14ac:dyDescent="0.3"/>
    <row r="2203" ht="17.25" customHeight="1" x14ac:dyDescent="0.3"/>
    <row r="2204" ht="17.25" customHeight="1" x14ac:dyDescent="0.3"/>
    <row r="2205" ht="17.25" customHeight="1" x14ac:dyDescent="0.3"/>
    <row r="2206" ht="17.25" customHeight="1" x14ac:dyDescent="0.3"/>
    <row r="2207" ht="17.25" customHeight="1" x14ac:dyDescent="0.3"/>
    <row r="2208" ht="17.25" customHeight="1" x14ac:dyDescent="0.3"/>
    <row r="2209" ht="17.25" customHeight="1" x14ac:dyDescent="0.3"/>
    <row r="2210" ht="17.25" customHeight="1" x14ac:dyDescent="0.3"/>
    <row r="2211" ht="17.25" customHeight="1" x14ac:dyDescent="0.3"/>
    <row r="2212" ht="17.25" customHeight="1" x14ac:dyDescent="0.3"/>
    <row r="2213" ht="17.25" customHeight="1" x14ac:dyDescent="0.3"/>
    <row r="2214" ht="17.25" customHeight="1" x14ac:dyDescent="0.3"/>
    <row r="2215" ht="17.25" customHeight="1" x14ac:dyDescent="0.3"/>
    <row r="2216" ht="17.25" customHeight="1" x14ac:dyDescent="0.3"/>
    <row r="2217" ht="17.25" customHeight="1" x14ac:dyDescent="0.3"/>
    <row r="2218" ht="17.25" customHeight="1" x14ac:dyDescent="0.3"/>
    <row r="2219" ht="17.25" customHeight="1" x14ac:dyDescent="0.3"/>
    <row r="2220" ht="17.25" customHeight="1" x14ac:dyDescent="0.3"/>
    <row r="2221" ht="17.25" customHeight="1" x14ac:dyDescent="0.3"/>
    <row r="2222" ht="17.25" customHeight="1" x14ac:dyDescent="0.3"/>
    <row r="2223" ht="17.25" customHeight="1" x14ac:dyDescent="0.3"/>
    <row r="2224" ht="17.25" customHeight="1" x14ac:dyDescent="0.3"/>
    <row r="2225" ht="17.25" customHeight="1" x14ac:dyDescent="0.3"/>
    <row r="2226" ht="17.25" customHeight="1" x14ac:dyDescent="0.3"/>
    <row r="2227" ht="17.25" customHeight="1" x14ac:dyDescent="0.3"/>
    <row r="2228" ht="17.25" customHeight="1" x14ac:dyDescent="0.3"/>
    <row r="2229" ht="17.25" customHeight="1" x14ac:dyDescent="0.3"/>
    <row r="2230" ht="17.25" customHeight="1" x14ac:dyDescent="0.3"/>
    <row r="2231" ht="17.25" customHeight="1" x14ac:dyDescent="0.3"/>
    <row r="2232" ht="17.25" customHeight="1" x14ac:dyDescent="0.3"/>
    <row r="2233" ht="17.25" customHeight="1" x14ac:dyDescent="0.3"/>
    <row r="2234" ht="17.25" customHeight="1" x14ac:dyDescent="0.3"/>
    <row r="2235" ht="17.25" customHeight="1" x14ac:dyDescent="0.3"/>
    <row r="2236" ht="17.25" customHeight="1" x14ac:dyDescent="0.3"/>
    <row r="2237" ht="17.25" customHeight="1" x14ac:dyDescent="0.3"/>
    <row r="2238" ht="17.25" customHeight="1" x14ac:dyDescent="0.3"/>
    <row r="2239" ht="17.25" customHeight="1" x14ac:dyDescent="0.3"/>
    <row r="2240" ht="17.25" customHeight="1" x14ac:dyDescent="0.3"/>
    <row r="2241" ht="17.25" customHeight="1" x14ac:dyDescent="0.3"/>
    <row r="2242" ht="17.25" customHeight="1" x14ac:dyDescent="0.3"/>
    <row r="2243" ht="17.25" customHeight="1" x14ac:dyDescent="0.3"/>
    <row r="2244" ht="17.25" customHeight="1" x14ac:dyDescent="0.3"/>
    <row r="2245" ht="17.25" customHeight="1" x14ac:dyDescent="0.3"/>
    <row r="2246" ht="17.25" customHeight="1" x14ac:dyDescent="0.3"/>
    <row r="2247" ht="17.25" customHeight="1" x14ac:dyDescent="0.3"/>
    <row r="2248" ht="17.25" customHeight="1" x14ac:dyDescent="0.3"/>
    <row r="2249" ht="17.25" customHeight="1" x14ac:dyDescent="0.3"/>
    <row r="2250" ht="17.25" customHeight="1" x14ac:dyDescent="0.3"/>
    <row r="2251" ht="17.25" customHeight="1" x14ac:dyDescent="0.3"/>
    <row r="2252" ht="17.25" customHeight="1" x14ac:dyDescent="0.3"/>
    <row r="2253" ht="17.25" customHeight="1" x14ac:dyDescent="0.3"/>
    <row r="2254" ht="17.25" customHeight="1" x14ac:dyDescent="0.3"/>
    <row r="2255" ht="17.25" customHeight="1" x14ac:dyDescent="0.3"/>
    <row r="2256" ht="17.25" customHeight="1" x14ac:dyDescent="0.3"/>
    <row r="2257" ht="17.25" customHeight="1" x14ac:dyDescent="0.3"/>
    <row r="2258" ht="17.25" customHeight="1" x14ac:dyDescent="0.3"/>
    <row r="2259" ht="17.25" customHeight="1" x14ac:dyDescent="0.3"/>
    <row r="2260" ht="17.25" customHeight="1" x14ac:dyDescent="0.3"/>
    <row r="2261" ht="17.25" customHeight="1" x14ac:dyDescent="0.3"/>
    <row r="2262" ht="17.25" customHeight="1" x14ac:dyDescent="0.3"/>
    <row r="2263" ht="17.25" customHeight="1" x14ac:dyDescent="0.3"/>
    <row r="2264" ht="17.25" customHeight="1" x14ac:dyDescent="0.3"/>
    <row r="2265" ht="17.25" customHeight="1" x14ac:dyDescent="0.3"/>
    <row r="2266" ht="17.25" customHeight="1" x14ac:dyDescent="0.3"/>
    <row r="2267" ht="17.25" customHeight="1" x14ac:dyDescent="0.3"/>
    <row r="2268" ht="17.25" customHeight="1" x14ac:dyDescent="0.3"/>
    <row r="2269" ht="17.25" customHeight="1" x14ac:dyDescent="0.3"/>
    <row r="2270" ht="17.25" customHeight="1" x14ac:dyDescent="0.3"/>
    <row r="2271" ht="17.25" customHeight="1" x14ac:dyDescent="0.3"/>
    <row r="2272" ht="17.25" customHeight="1" x14ac:dyDescent="0.3"/>
    <row r="2273" ht="17.25" customHeight="1" x14ac:dyDescent="0.3"/>
    <row r="2274" ht="17.25" customHeight="1" x14ac:dyDescent="0.3"/>
    <row r="2275" ht="17.25" customHeight="1" x14ac:dyDescent="0.3"/>
    <row r="2276" ht="17.25" customHeight="1" x14ac:dyDescent="0.3"/>
    <row r="2277" ht="17.25" customHeight="1" x14ac:dyDescent="0.3"/>
    <row r="2278" ht="17.25" customHeight="1" x14ac:dyDescent="0.3"/>
    <row r="2279" ht="17.25" customHeight="1" x14ac:dyDescent="0.3"/>
    <row r="2280" ht="17.25" customHeight="1" x14ac:dyDescent="0.3"/>
    <row r="2281" ht="17.25" customHeight="1" x14ac:dyDescent="0.3"/>
    <row r="2282" ht="17.25" customHeight="1" x14ac:dyDescent="0.3"/>
    <row r="2283" ht="17.25" customHeight="1" x14ac:dyDescent="0.3"/>
    <row r="2284" ht="17.25" customHeight="1" x14ac:dyDescent="0.3"/>
    <row r="2285" ht="17.25" customHeight="1" x14ac:dyDescent="0.3"/>
    <row r="2286" ht="17.25" customHeight="1" x14ac:dyDescent="0.3"/>
    <row r="2287" ht="17.25" customHeight="1" x14ac:dyDescent="0.3"/>
    <row r="2288" ht="17.25" customHeight="1" x14ac:dyDescent="0.3"/>
    <row r="2289" ht="17.25" customHeight="1" x14ac:dyDescent="0.3"/>
    <row r="2290" ht="17.25" customHeight="1" x14ac:dyDescent="0.3"/>
    <row r="2291" ht="17.25" customHeight="1" x14ac:dyDescent="0.3"/>
    <row r="2292" ht="17.25" customHeight="1" x14ac:dyDescent="0.3"/>
    <row r="2293" ht="17.25" customHeight="1" x14ac:dyDescent="0.3"/>
    <row r="2294" ht="17.25" customHeight="1" x14ac:dyDescent="0.3"/>
    <row r="2295" ht="17.25" customHeight="1" x14ac:dyDescent="0.3"/>
    <row r="2296" ht="17.25" customHeight="1" x14ac:dyDescent="0.3"/>
    <row r="2297" ht="17.25" customHeight="1" x14ac:dyDescent="0.3"/>
    <row r="2298" ht="17.25" customHeight="1" x14ac:dyDescent="0.3"/>
    <row r="2299" ht="17.25" customHeight="1" x14ac:dyDescent="0.3"/>
    <row r="2300" ht="17.25" customHeight="1" x14ac:dyDescent="0.3"/>
    <row r="2301" ht="17.25" customHeight="1" x14ac:dyDescent="0.3"/>
    <row r="2302" ht="17.25" customHeight="1" x14ac:dyDescent="0.3"/>
    <row r="2303" ht="17.25" customHeight="1" x14ac:dyDescent="0.3"/>
    <row r="2304" ht="17.25" customHeight="1" x14ac:dyDescent="0.3"/>
    <row r="2305" ht="17.25" customHeight="1" x14ac:dyDescent="0.3"/>
    <row r="2306" ht="17.25" customHeight="1" x14ac:dyDescent="0.3"/>
    <row r="2307" ht="17.25" customHeight="1" x14ac:dyDescent="0.3"/>
    <row r="2308" ht="17.25" customHeight="1" x14ac:dyDescent="0.3"/>
    <row r="2309" ht="17.25" customHeight="1" x14ac:dyDescent="0.3"/>
    <row r="2310" ht="17.25" customHeight="1" x14ac:dyDescent="0.3"/>
    <row r="2311" ht="17.25" customHeight="1" x14ac:dyDescent="0.3"/>
    <row r="2312" ht="17.25" customHeight="1" x14ac:dyDescent="0.3"/>
    <row r="2313" ht="17.25" customHeight="1" x14ac:dyDescent="0.3"/>
    <row r="2314" ht="17.25" customHeight="1" x14ac:dyDescent="0.3"/>
    <row r="2315" ht="17.25" customHeight="1" x14ac:dyDescent="0.3"/>
    <row r="2316" ht="17.25" customHeight="1" x14ac:dyDescent="0.3"/>
    <row r="2317" ht="17.25" customHeight="1" x14ac:dyDescent="0.3"/>
    <row r="2318" ht="17.25" customHeight="1" x14ac:dyDescent="0.3"/>
    <row r="2319" ht="17.25" customHeight="1" x14ac:dyDescent="0.3"/>
    <row r="2320" ht="17.25" customHeight="1" x14ac:dyDescent="0.3"/>
    <row r="2321" ht="17.25" customHeight="1" x14ac:dyDescent="0.3"/>
    <row r="2322" ht="17.25" customHeight="1" x14ac:dyDescent="0.3"/>
    <row r="2323" ht="17.25" customHeight="1" x14ac:dyDescent="0.3"/>
    <row r="2324" ht="17.25" customHeight="1" x14ac:dyDescent="0.3"/>
    <row r="2325" ht="17.25" customHeight="1" x14ac:dyDescent="0.3"/>
    <row r="2326" ht="17.25" customHeight="1" x14ac:dyDescent="0.3"/>
    <row r="2327" ht="17.25" customHeight="1" x14ac:dyDescent="0.3"/>
    <row r="2328" ht="17.25" customHeight="1" x14ac:dyDescent="0.3"/>
    <row r="2329" ht="17.25" customHeight="1" x14ac:dyDescent="0.3"/>
    <row r="2330" ht="17.25" customHeight="1" x14ac:dyDescent="0.3"/>
    <row r="2331" ht="17.25" customHeight="1" x14ac:dyDescent="0.3"/>
    <row r="2332" ht="17.25" customHeight="1" x14ac:dyDescent="0.3"/>
    <row r="2333" ht="17.25" customHeight="1" x14ac:dyDescent="0.3"/>
    <row r="2334" ht="17.25" customHeight="1" x14ac:dyDescent="0.3"/>
    <row r="2335" ht="17.25" customHeight="1" x14ac:dyDescent="0.3"/>
    <row r="2336" ht="17.25" customHeight="1" x14ac:dyDescent="0.3"/>
    <row r="2337" ht="17.25" customHeight="1" x14ac:dyDescent="0.3"/>
    <row r="2338" ht="17.25" customHeight="1" x14ac:dyDescent="0.3"/>
    <row r="2339" ht="17.25" customHeight="1" x14ac:dyDescent="0.3"/>
    <row r="2340" ht="17.25" customHeight="1" x14ac:dyDescent="0.3"/>
    <row r="2341" ht="17.25" customHeight="1" x14ac:dyDescent="0.3"/>
    <row r="2342" ht="17.25" customHeight="1" x14ac:dyDescent="0.3"/>
    <row r="2343" ht="17.25" customHeight="1" x14ac:dyDescent="0.3"/>
    <row r="2344" ht="17.25" customHeight="1" x14ac:dyDescent="0.3"/>
    <row r="2345" ht="17.25" customHeight="1" x14ac:dyDescent="0.3"/>
    <row r="2346" ht="17.25" customHeight="1" x14ac:dyDescent="0.3"/>
    <row r="2347" ht="17.25" customHeight="1" x14ac:dyDescent="0.3"/>
    <row r="2348" ht="17.25" customHeight="1" x14ac:dyDescent="0.3"/>
    <row r="2349" ht="17.25" customHeight="1" x14ac:dyDescent="0.3"/>
    <row r="2350" ht="17.25" customHeight="1" x14ac:dyDescent="0.3"/>
    <row r="2351" ht="17.25" customHeight="1" x14ac:dyDescent="0.3"/>
    <row r="2352" ht="17.25" customHeight="1" x14ac:dyDescent="0.3"/>
    <row r="2353" ht="17.25" customHeight="1" x14ac:dyDescent="0.3"/>
    <row r="2354" ht="17.25" customHeight="1" x14ac:dyDescent="0.3"/>
    <row r="2355" ht="17.25" customHeight="1" x14ac:dyDescent="0.3"/>
    <row r="2356" ht="17.25" customHeight="1" x14ac:dyDescent="0.3"/>
    <row r="2357" ht="17.25" customHeight="1" x14ac:dyDescent="0.3"/>
    <row r="2358" ht="17.25" customHeight="1" x14ac:dyDescent="0.3"/>
    <row r="2359" ht="17.25" customHeight="1" x14ac:dyDescent="0.3"/>
    <row r="2360" ht="17.25" customHeight="1" x14ac:dyDescent="0.3"/>
    <row r="2361" ht="17.25" customHeight="1" x14ac:dyDescent="0.3"/>
    <row r="2362" ht="17.25" customHeight="1" x14ac:dyDescent="0.3"/>
    <row r="2363" ht="17.25" customHeight="1" x14ac:dyDescent="0.3"/>
    <row r="2364" ht="17.25" customHeight="1" x14ac:dyDescent="0.3"/>
    <row r="2365" ht="17.25" customHeight="1" x14ac:dyDescent="0.3"/>
    <row r="2366" ht="17.25" customHeight="1" x14ac:dyDescent="0.3"/>
    <row r="2367" ht="17.25" customHeight="1" x14ac:dyDescent="0.3"/>
    <row r="2368" ht="17.25" customHeight="1" x14ac:dyDescent="0.3"/>
    <row r="2369" ht="17.25" customHeight="1" x14ac:dyDescent="0.3"/>
    <row r="2370" ht="17.25" customHeight="1" x14ac:dyDescent="0.3"/>
    <row r="2371" ht="17.25" customHeight="1" x14ac:dyDescent="0.3"/>
    <row r="2372" ht="17.25" customHeight="1" x14ac:dyDescent="0.3"/>
    <row r="2373" ht="17.25" customHeight="1" x14ac:dyDescent="0.3"/>
    <row r="2374" ht="17.25" customHeight="1" x14ac:dyDescent="0.3"/>
    <row r="2375" ht="17.25" customHeight="1" x14ac:dyDescent="0.3"/>
    <row r="2376" ht="17.25" customHeight="1" x14ac:dyDescent="0.3"/>
    <row r="2377" ht="17.25" customHeight="1" x14ac:dyDescent="0.3"/>
    <row r="2378" ht="17.25" customHeight="1" x14ac:dyDescent="0.3"/>
    <row r="2379" ht="17.25" customHeight="1" x14ac:dyDescent="0.3"/>
    <row r="2380" ht="17.25" customHeight="1" x14ac:dyDescent="0.3"/>
    <row r="2381" ht="17.25" customHeight="1" x14ac:dyDescent="0.3"/>
    <row r="2382" ht="17.25" customHeight="1" x14ac:dyDescent="0.3"/>
    <row r="2383" ht="17.25" customHeight="1" x14ac:dyDescent="0.3"/>
    <row r="2384" ht="17.25" customHeight="1" x14ac:dyDescent="0.3"/>
    <row r="2385" ht="17.25" customHeight="1" x14ac:dyDescent="0.3"/>
    <row r="2386" ht="17.25" customHeight="1" x14ac:dyDescent="0.3"/>
    <row r="2387" ht="17.25" customHeight="1" x14ac:dyDescent="0.3"/>
    <row r="2388" ht="17.25" customHeight="1" x14ac:dyDescent="0.3"/>
    <row r="2389" ht="17.25" customHeight="1" x14ac:dyDescent="0.3"/>
    <row r="2390" ht="17.25" customHeight="1" x14ac:dyDescent="0.3"/>
    <row r="2391" ht="17.25" customHeight="1" x14ac:dyDescent="0.3"/>
    <row r="2392" ht="17.25" customHeight="1" x14ac:dyDescent="0.3"/>
    <row r="2393" ht="17.25" customHeight="1" x14ac:dyDescent="0.3"/>
    <row r="2394" ht="17.25" customHeight="1" x14ac:dyDescent="0.3"/>
    <row r="2395" ht="17.25" customHeight="1" x14ac:dyDescent="0.3"/>
    <row r="2396" ht="17.25" customHeight="1" x14ac:dyDescent="0.3"/>
    <row r="2397" ht="17.25" customHeight="1" x14ac:dyDescent="0.3"/>
    <row r="2398" ht="17.25" customHeight="1" x14ac:dyDescent="0.3"/>
    <row r="2399" ht="17.25" customHeight="1" x14ac:dyDescent="0.3"/>
    <row r="2400" ht="17.25" customHeight="1" x14ac:dyDescent="0.3"/>
    <row r="2401" ht="17.25" customHeight="1" x14ac:dyDescent="0.3"/>
    <row r="2402" ht="17.25" customHeight="1" x14ac:dyDescent="0.3"/>
    <row r="2403" ht="17.25" customHeight="1" x14ac:dyDescent="0.3"/>
    <row r="2404" ht="17.25" customHeight="1" x14ac:dyDescent="0.3"/>
    <row r="2405" ht="17.25" customHeight="1" x14ac:dyDescent="0.3"/>
    <row r="2406" ht="17.25" customHeight="1" x14ac:dyDescent="0.3"/>
    <row r="2407" ht="17.25" customHeight="1" x14ac:dyDescent="0.3"/>
    <row r="2408" ht="17.25" customHeight="1" x14ac:dyDescent="0.3"/>
    <row r="2409" ht="17.25" customHeight="1" x14ac:dyDescent="0.3"/>
    <row r="2410" ht="17.25" customHeight="1" x14ac:dyDescent="0.3"/>
    <row r="2411" ht="17.25" customHeight="1" x14ac:dyDescent="0.3"/>
    <row r="2412" ht="17.25" customHeight="1" x14ac:dyDescent="0.3"/>
    <row r="2413" ht="17.25" customHeight="1" x14ac:dyDescent="0.3"/>
    <row r="2414" ht="17.25" customHeight="1" x14ac:dyDescent="0.3"/>
    <row r="2415" ht="17.25" customHeight="1" x14ac:dyDescent="0.3"/>
    <row r="2416" ht="17.25" customHeight="1" x14ac:dyDescent="0.3"/>
    <row r="2417" ht="17.25" customHeight="1" x14ac:dyDescent="0.3"/>
    <row r="2418" ht="17.25" customHeight="1" x14ac:dyDescent="0.3"/>
    <row r="2419" ht="17.25" customHeight="1" x14ac:dyDescent="0.3"/>
    <row r="2420" ht="17.25" customHeight="1" x14ac:dyDescent="0.3"/>
    <row r="2421" ht="17.25" customHeight="1" x14ac:dyDescent="0.3"/>
    <row r="2422" ht="17.25" customHeight="1" x14ac:dyDescent="0.3"/>
    <row r="2423" ht="17.25" customHeight="1" x14ac:dyDescent="0.3"/>
    <row r="2424" ht="17.25" customHeight="1" x14ac:dyDescent="0.3"/>
    <row r="2425" ht="17.25" customHeight="1" x14ac:dyDescent="0.3"/>
    <row r="2426" ht="17.25" customHeight="1" x14ac:dyDescent="0.3"/>
    <row r="2427" ht="17.25" customHeight="1" x14ac:dyDescent="0.3"/>
    <row r="2428" ht="17.25" customHeight="1" x14ac:dyDescent="0.3"/>
    <row r="2429" ht="17.25" customHeight="1" x14ac:dyDescent="0.3"/>
    <row r="2430" ht="17.25" customHeight="1" x14ac:dyDescent="0.3"/>
    <row r="2431" ht="17.25" customHeight="1" x14ac:dyDescent="0.3"/>
    <row r="2432" ht="17.25" customHeight="1" x14ac:dyDescent="0.3"/>
    <row r="2433" ht="17.25" customHeight="1" x14ac:dyDescent="0.3"/>
    <row r="2434" ht="17.25" customHeight="1" x14ac:dyDescent="0.3"/>
    <row r="2435" ht="17.25" customHeight="1" x14ac:dyDescent="0.3"/>
    <row r="2436" ht="17.25" customHeight="1" x14ac:dyDescent="0.3"/>
    <row r="2437" ht="17.25" customHeight="1" x14ac:dyDescent="0.3"/>
    <row r="2438" ht="17.25" customHeight="1" x14ac:dyDescent="0.3"/>
    <row r="2439" ht="17.25" customHeight="1" x14ac:dyDescent="0.3"/>
    <row r="2440" ht="17.25" customHeight="1" x14ac:dyDescent="0.3"/>
    <row r="2441" ht="17.25" customHeight="1" x14ac:dyDescent="0.3"/>
    <row r="2442" ht="17.25" customHeight="1" x14ac:dyDescent="0.3"/>
    <row r="2443" ht="17.25" customHeight="1" x14ac:dyDescent="0.3"/>
    <row r="2444" ht="17.25" customHeight="1" x14ac:dyDescent="0.3"/>
    <row r="2445" ht="17.25" customHeight="1" x14ac:dyDescent="0.3"/>
    <row r="2446" ht="17.25" customHeight="1" x14ac:dyDescent="0.3"/>
    <row r="2447" ht="17.25" customHeight="1" x14ac:dyDescent="0.3"/>
    <row r="2448" ht="17.25" customHeight="1" x14ac:dyDescent="0.3"/>
    <row r="2449" ht="17.25" customHeight="1" x14ac:dyDescent="0.3"/>
    <row r="2450" ht="17.25" customHeight="1" x14ac:dyDescent="0.3"/>
    <row r="2451" ht="17.25" customHeight="1" x14ac:dyDescent="0.3"/>
    <row r="2452" ht="17.25" customHeight="1" x14ac:dyDescent="0.3"/>
    <row r="2453" ht="17.25" customHeight="1" x14ac:dyDescent="0.3"/>
    <row r="2454" ht="17.25" customHeight="1" x14ac:dyDescent="0.3"/>
    <row r="2455" ht="17.25" customHeight="1" x14ac:dyDescent="0.3"/>
    <row r="2456" ht="17.25" customHeight="1" x14ac:dyDescent="0.3"/>
    <row r="2457" ht="17.25" customHeight="1" x14ac:dyDescent="0.3"/>
    <row r="2458" ht="17.25" customHeight="1" x14ac:dyDescent="0.3"/>
    <row r="2459" ht="17.25" customHeight="1" x14ac:dyDescent="0.3"/>
    <row r="2460" ht="17.25" customHeight="1" x14ac:dyDescent="0.3"/>
    <row r="2461" ht="17.25" customHeight="1" x14ac:dyDescent="0.3"/>
    <row r="2462" ht="17.25" customHeight="1" x14ac:dyDescent="0.3"/>
    <row r="2463" ht="17.25" customHeight="1" x14ac:dyDescent="0.3"/>
    <row r="2464" ht="17.25" customHeight="1" x14ac:dyDescent="0.3"/>
    <row r="2465" ht="17.25" customHeight="1" x14ac:dyDescent="0.3"/>
    <row r="2466" ht="17.25" customHeight="1" x14ac:dyDescent="0.3"/>
    <row r="2467" ht="17.25" customHeight="1" x14ac:dyDescent="0.3"/>
    <row r="2468" ht="17.25" customHeight="1" x14ac:dyDescent="0.3"/>
    <row r="2469" ht="17.25" customHeight="1" x14ac:dyDescent="0.3"/>
    <row r="2470" ht="17.25" customHeight="1" x14ac:dyDescent="0.3"/>
    <row r="2471" ht="17.25" customHeight="1" x14ac:dyDescent="0.3"/>
    <row r="2472" ht="17.25" customHeight="1" x14ac:dyDescent="0.3"/>
    <row r="2473" ht="17.25" customHeight="1" x14ac:dyDescent="0.3"/>
    <row r="2474" ht="17.25" customHeight="1" x14ac:dyDescent="0.3"/>
    <row r="2475" ht="17.25" customHeight="1" x14ac:dyDescent="0.3"/>
    <row r="2476" ht="17.25" customHeight="1" x14ac:dyDescent="0.3"/>
    <row r="2477" ht="17.25" customHeight="1" x14ac:dyDescent="0.3"/>
    <row r="2478" ht="17.25" customHeight="1" x14ac:dyDescent="0.3"/>
    <row r="2479" ht="17.25" customHeight="1" x14ac:dyDescent="0.3"/>
    <row r="2480" ht="17.25" customHeight="1" x14ac:dyDescent="0.3"/>
    <row r="2481" ht="17.25" customHeight="1" x14ac:dyDescent="0.3"/>
    <row r="2482" ht="17.25" customHeight="1" x14ac:dyDescent="0.3"/>
    <row r="2483" ht="17.25" customHeight="1" x14ac:dyDescent="0.3"/>
    <row r="2484" ht="17.25" customHeight="1" x14ac:dyDescent="0.3"/>
    <row r="2485" ht="17.25" customHeight="1" x14ac:dyDescent="0.3"/>
    <row r="2486" ht="17.25" customHeight="1" x14ac:dyDescent="0.3"/>
    <row r="2487" ht="17.25" customHeight="1" x14ac:dyDescent="0.3"/>
    <row r="2488" ht="17.25" customHeight="1" x14ac:dyDescent="0.3"/>
    <row r="2489" ht="17.25" customHeight="1" x14ac:dyDescent="0.3"/>
    <row r="2490" ht="17.25" customHeight="1" x14ac:dyDescent="0.3"/>
    <row r="2491" ht="17.25" customHeight="1" x14ac:dyDescent="0.3"/>
    <row r="2492" ht="17.25" customHeight="1" x14ac:dyDescent="0.3"/>
    <row r="2493" ht="17.25" customHeight="1" x14ac:dyDescent="0.3"/>
    <row r="2494" ht="17.25" customHeight="1" x14ac:dyDescent="0.3"/>
    <row r="2495" ht="17.25" customHeight="1" x14ac:dyDescent="0.3"/>
    <row r="2496" ht="17.25" customHeight="1" x14ac:dyDescent="0.3"/>
    <row r="2497" ht="17.25" customHeight="1" x14ac:dyDescent="0.3"/>
  </sheetData>
  <sheetProtection algorithmName="SHA-512" hashValue="I85l0Ig82blZv/+/DmAxR8jb+HIFMEuc6PKQOwG4E/Fv1/ceKGR9sQAwX6OzFMmU7eKNr35FOyGovHp8rU7iWw==" saltValue="gGDcsca71XUN9qV3t87FaA==" spinCount="100000" sheet="1" objects="1" scenarios="1"/>
  <phoneticPr fontId="3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مشروعات-21-22-ف2</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Lenovo</cp:lastModifiedBy>
  <cp:revision/>
  <cp:lastPrinted>2022-07-03T05:58:19Z</cp:lastPrinted>
  <dcterms:created xsi:type="dcterms:W3CDTF">2015-06-05T18:17:20Z</dcterms:created>
  <dcterms:modified xsi:type="dcterms:W3CDTF">2022-08-08T07:51:05Z</dcterms:modified>
</cp:coreProperties>
</file>